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4000" windowHeight="8895" firstSheet="1" activeTab="1"/>
  </bookViews>
  <sheets>
    <sheet name="ANALIZA" sheetId="29" state="hidden" r:id="rId1"/>
    <sheet name="2019.-2021." sheetId="35" r:id="rId2"/>
  </sheets>
  <definedNames>
    <definedName name="_xlnm._FilterDatabase" localSheetId="1" hidden="1">'2019.-2021.'!$A$1:$G$422</definedName>
    <definedName name="_xlnm._FilterDatabase" localSheetId="0" hidden="1">ANALIZA!$A$1:$U$1319</definedName>
    <definedName name="_xlnm.Print_Area" localSheetId="1">'2019.-2021.'!$A$1:$X$432</definedName>
    <definedName name="_xlnm.Print_Area" localSheetId="0">ANALIZA!$A$1:$U$1320</definedName>
    <definedName name="_xlnm.Print_Titles" localSheetId="1">'2019.-2021.'!$1:$1</definedName>
    <definedName name="_xlnm.Print_Titles" localSheetId="0">ANALIZA!$1:$2</definedName>
    <definedName name="Z_690963E0_70D2_4DD9_8517_3DDCFA408CAC_.wvu.Cols" localSheetId="0" hidden="1">ANALIZA!$G:$N,ANALIZA!$Q:$Q</definedName>
    <definedName name="Z_690963E0_70D2_4DD9_8517_3DDCFA408CAC_.wvu.FilterData" localSheetId="1" hidden="1">'2019.-2021.'!$B$1:$F$422</definedName>
    <definedName name="Z_690963E0_70D2_4DD9_8517_3DDCFA408CAC_.wvu.FilterData" localSheetId="0" hidden="1">ANALIZA!$A$1:$U$1319</definedName>
    <definedName name="Z_690963E0_70D2_4DD9_8517_3DDCFA408CAC_.wvu.PrintArea" localSheetId="1" hidden="1">'2019.-2021.'!$B$1:$F$422</definedName>
    <definedName name="Z_690963E0_70D2_4DD9_8517_3DDCFA408CAC_.wvu.PrintArea" localSheetId="0" hidden="1">ANALIZA!$A$1:$U$1320</definedName>
    <definedName name="Z_690963E0_70D2_4DD9_8517_3DDCFA408CAC_.wvu.PrintTitles" localSheetId="1" hidden="1">'2019.-2021.'!$1:$1</definedName>
    <definedName name="Z_690963E0_70D2_4DD9_8517_3DDCFA408CAC_.wvu.PrintTitles" localSheetId="0" hidden="1">ANALIZA!$1:$2</definedName>
    <definedName name="Z_690963E0_70D2_4DD9_8517_3DDCFA408CAC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ADF3AB29_43ED_443C_A574_B6816DBD0304_.wvu.Cols" localSheetId="0" hidden="1">ANALIZA!$G:$N,ANALIZA!$Q:$Q</definedName>
    <definedName name="Z_ADF3AB29_43ED_443C_A574_B6816DBD0304_.wvu.FilterData" localSheetId="1" hidden="1">'2019.-2021.'!$B$1:$F$422</definedName>
    <definedName name="Z_ADF3AB29_43ED_443C_A574_B6816DBD0304_.wvu.FilterData" localSheetId="0" hidden="1">ANALIZA!$A$1:$U$1319</definedName>
    <definedName name="Z_ADF3AB29_43ED_443C_A574_B6816DBD0304_.wvu.PrintArea" localSheetId="1" hidden="1">'2019.-2021.'!$B$1:$F$422</definedName>
    <definedName name="Z_ADF3AB29_43ED_443C_A574_B6816DBD0304_.wvu.PrintArea" localSheetId="0" hidden="1">ANALIZA!$A$1:$U$1320</definedName>
    <definedName name="Z_ADF3AB29_43ED_443C_A574_B6816DBD0304_.wvu.PrintTitles" localSheetId="1" hidden="1">'2019.-2021.'!$1:$1</definedName>
    <definedName name="Z_ADF3AB29_43ED_443C_A574_B6816DBD0304_.wvu.PrintTitles" localSheetId="0" hidden="1">ANALIZA!$1:$2</definedName>
    <definedName name="Z_ADF3AB29_43ED_443C_A574_B6816DBD0304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BF7D9503_FC72_444A_AD83_942488A2948C_.wvu.Cols" localSheetId="1" hidden="1">'2019.-2021.'!#REF!,'2019.-2021.'!#REF!,'2019.-2021.'!#REF!</definedName>
    <definedName name="Z_BF7D9503_FC72_444A_AD83_942488A2948C_.wvu.Cols" localSheetId="0" hidden="1">ANALIZA!#REF!,ANALIZA!#REF!,ANALIZA!#REF!</definedName>
    <definedName name="Z_BF7D9503_FC72_444A_AD83_942488A2948C_.wvu.FilterData" localSheetId="1" hidden="1">'2019.-2021.'!$B$1:$F$422</definedName>
    <definedName name="Z_BF7D9503_FC72_444A_AD83_942488A2948C_.wvu.FilterData" localSheetId="0" hidden="1">ANALIZA!$A$1:$I$1291</definedName>
    <definedName name="Z_BF7D9503_FC72_444A_AD83_942488A2948C_.wvu.PrintArea" localSheetId="1" hidden="1">'2019.-2021.'!$B$1:$F$422</definedName>
    <definedName name="Z_BF7D9503_FC72_444A_AD83_942488A2948C_.wvu.PrintArea" localSheetId="0" hidden="1">ANALIZA!$A$1:$I$1291</definedName>
    <definedName name="Z_BF7D9503_FC72_444A_AD83_942488A2948C_.wvu.PrintTitles" localSheetId="1" hidden="1">'2019.-2021.'!$1:$1</definedName>
    <definedName name="Z_BF7D9503_FC72_444A_AD83_942488A2948C_.wvu.PrintTitles" localSheetId="0" hidden="1">ANALIZA!$1:$1</definedName>
    <definedName name="Z_E8EF3827_4217_4303_8A9B_BBF667C26949_.wvu.Cols" localSheetId="0" hidden="1">ANALIZA!$G:$N,ANALIZA!$Q:$Q</definedName>
    <definedName name="Z_E8EF3827_4217_4303_8A9B_BBF667C26949_.wvu.FilterData" localSheetId="1" hidden="1">'2019.-2021.'!$B$1:$F$422</definedName>
    <definedName name="Z_E8EF3827_4217_4303_8A9B_BBF667C26949_.wvu.FilterData" localSheetId="0" hidden="1">ANALIZA!$A$1:$U$1319</definedName>
    <definedName name="Z_E8EF3827_4217_4303_8A9B_BBF667C26949_.wvu.PrintArea" localSheetId="1" hidden="1">'2019.-2021.'!$B$1:$F$422</definedName>
    <definedName name="Z_E8EF3827_4217_4303_8A9B_BBF667C26949_.wvu.PrintArea" localSheetId="0" hidden="1">ANALIZA!$A$1:$U$1320</definedName>
    <definedName name="Z_E8EF3827_4217_4303_8A9B_BBF667C26949_.wvu.PrintTitles" localSheetId="1" hidden="1">'2019.-2021.'!$1:$1</definedName>
    <definedName name="Z_E8EF3827_4217_4303_8A9B_BBF667C26949_.wvu.PrintTitles" localSheetId="0" hidden="1">ANALIZA!$1:$2</definedName>
    <definedName name="Z_E8EF3827_4217_4303_8A9B_BBF667C26949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</definedNames>
  <calcPr calcId="125725"/>
  <customWorkbookViews>
    <customWorkbookView name="andreja.sladoljev - Personal View" guid="{BF7D9503-FC72-444A-AD83-942488A2948C}" mergeInterval="0" personalView="1" maximized="1" windowWidth="1676" windowHeight="904" tabRatio="601" activeSheetId="1"/>
    <customWorkbookView name="početna" guid="{690963E0-70D2-4DD9-8517-3DDCFA408CAC}" maximized="1" windowWidth="1676" windowHeight="777" tabRatio="601" activeSheetId="31"/>
    <customWorkbookView name="za Lučić" guid="{ADF3AB29-43ED-443C-A574-B6816DBD0304}" maximized="1" windowWidth="1676" windowHeight="777" tabRatio="601" activeSheetId="31"/>
    <customWorkbookView name="andreja - unos" guid="{E8EF3827-4217-4303-8A9B-BBF667C26949}" maximized="1" windowWidth="1676" windowHeight="777" tabRatio="601" activeSheetId="31"/>
  </customWorkbookViews>
</workbook>
</file>

<file path=xl/calcChain.xml><?xml version="1.0" encoding="utf-8"?>
<calcChain xmlns="http://schemas.openxmlformats.org/spreadsheetml/2006/main">
  <c r="T6" i="35"/>
  <c r="N6"/>
  <c r="Y404" l="1"/>
  <c r="X404"/>
  <c r="W404"/>
  <c r="V404"/>
  <c r="V403" s="1"/>
  <c r="U404"/>
  <c r="U403" s="1"/>
  <c r="T404"/>
  <c r="S404"/>
  <c r="S403" s="1"/>
  <c r="R404"/>
  <c r="R403" s="1"/>
  <c r="Q404"/>
  <c r="P404"/>
  <c r="O404"/>
  <c r="N404"/>
  <c r="N403" s="1"/>
  <c r="M404"/>
  <c r="M403" s="1"/>
  <c r="L404"/>
  <c r="K404"/>
  <c r="K403" s="1"/>
  <c r="J404"/>
  <c r="J403" s="1"/>
  <c r="I404"/>
  <c r="H404"/>
  <c r="Y403"/>
  <c r="X403"/>
  <c r="W403"/>
  <c r="T403"/>
  <c r="Q403"/>
  <c r="P403"/>
  <c r="O403"/>
  <c r="L403"/>
  <c r="I403"/>
  <c r="H403"/>
  <c r="Y401"/>
  <c r="X401"/>
  <c r="W401"/>
  <c r="V401"/>
  <c r="U401"/>
  <c r="T401"/>
  <c r="S401"/>
  <c r="R401"/>
  <c r="Q401"/>
  <c r="P401"/>
  <c r="O401"/>
  <c r="N401"/>
  <c r="M401"/>
  <c r="L401"/>
  <c r="K401"/>
  <c r="J401"/>
  <c r="I401"/>
  <c r="H401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Y396"/>
  <c r="X396"/>
  <c r="W396"/>
  <c r="V396"/>
  <c r="V395" s="1"/>
  <c r="U396"/>
  <c r="U395" s="1"/>
  <c r="T396"/>
  <c r="S396"/>
  <c r="S395" s="1"/>
  <c r="R396"/>
  <c r="R395" s="1"/>
  <c r="Q396"/>
  <c r="P396"/>
  <c r="O396"/>
  <c r="N396"/>
  <c r="N395" s="1"/>
  <c r="M396"/>
  <c r="M395" s="1"/>
  <c r="L396"/>
  <c r="K396"/>
  <c r="K395" s="1"/>
  <c r="J396"/>
  <c r="J395" s="1"/>
  <c r="I396"/>
  <c r="H396"/>
  <c r="W395"/>
  <c r="T395"/>
  <c r="O395"/>
  <c r="L395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Y390"/>
  <c r="Y389" s="1"/>
  <c r="X390"/>
  <c r="X389" s="1"/>
  <c r="W390"/>
  <c r="V390"/>
  <c r="U390"/>
  <c r="T390"/>
  <c r="T389" s="1"/>
  <c r="S390"/>
  <c r="S389" s="1"/>
  <c r="R390"/>
  <c r="Q390"/>
  <c r="Q389" s="1"/>
  <c r="P390"/>
  <c r="P389" s="1"/>
  <c r="O390"/>
  <c r="N390"/>
  <c r="M390"/>
  <c r="L390"/>
  <c r="L389" s="1"/>
  <c r="K390"/>
  <c r="K389" s="1"/>
  <c r="J390"/>
  <c r="I390"/>
  <c r="I389" s="1"/>
  <c r="H390"/>
  <c r="H389" s="1"/>
  <c r="U389"/>
  <c r="R389"/>
  <c r="M389"/>
  <c r="J389"/>
  <c r="Y254"/>
  <c r="X254"/>
  <c r="X253" s="1"/>
  <c r="W254"/>
  <c r="W253" s="1"/>
  <c r="V254"/>
  <c r="U254"/>
  <c r="U253" s="1"/>
  <c r="T254"/>
  <c r="T253" s="1"/>
  <c r="S254"/>
  <c r="R254"/>
  <c r="Q254"/>
  <c r="P254"/>
  <c r="P253" s="1"/>
  <c r="O254"/>
  <c r="O253" s="1"/>
  <c r="N254"/>
  <c r="N253" s="1"/>
  <c r="M254"/>
  <c r="M253" s="1"/>
  <c r="L254"/>
  <c r="L253" s="1"/>
  <c r="K254"/>
  <c r="J254"/>
  <c r="J253" s="1"/>
  <c r="I254"/>
  <c r="H254"/>
  <c r="H253" s="1"/>
  <c r="Y253"/>
  <c r="V253"/>
  <c r="S253"/>
  <c r="R253"/>
  <c r="Q253"/>
  <c r="K253"/>
  <c r="I253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Y245"/>
  <c r="Y244" s="1"/>
  <c r="X245"/>
  <c r="W245"/>
  <c r="W244" s="1"/>
  <c r="V245"/>
  <c r="U245"/>
  <c r="U244" s="1"/>
  <c r="T245"/>
  <c r="T244" s="1"/>
  <c r="S245"/>
  <c r="R245"/>
  <c r="Q245"/>
  <c r="P245"/>
  <c r="P244" s="1"/>
  <c r="O245"/>
  <c r="O244" s="1"/>
  <c r="N245"/>
  <c r="N244" s="1"/>
  <c r="M245"/>
  <c r="M244" s="1"/>
  <c r="L245"/>
  <c r="L244" s="1"/>
  <c r="K245"/>
  <c r="J245"/>
  <c r="I245"/>
  <c r="I244" s="1"/>
  <c r="H245"/>
  <c r="H244" s="1"/>
  <c r="Q244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Y239"/>
  <c r="X239"/>
  <c r="W239"/>
  <c r="V239"/>
  <c r="V238" s="1"/>
  <c r="U239"/>
  <c r="U238" s="1"/>
  <c r="T239"/>
  <c r="S239"/>
  <c r="S238" s="1"/>
  <c r="R239"/>
  <c r="R238" s="1"/>
  <c r="Q239"/>
  <c r="P239"/>
  <c r="O239"/>
  <c r="N239"/>
  <c r="N238" s="1"/>
  <c r="M239"/>
  <c r="M238" s="1"/>
  <c r="L239"/>
  <c r="K239"/>
  <c r="K238" s="1"/>
  <c r="J239"/>
  <c r="J238" s="1"/>
  <c r="I239"/>
  <c r="H239"/>
  <c r="W238"/>
  <c r="T238"/>
  <c r="O238"/>
  <c r="L238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Y183"/>
  <c r="Y182" s="1"/>
  <c r="X183"/>
  <c r="X182" s="1"/>
  <c r="W183"/>
  <c r="V183"/>
  <c r="U183"/>
  <c r="T183"/>
  <c r="T182" s="1"/>
  <c r="S183"/>
  <c r="S182" s="1"/>
  <c r="R183"/>
  <c r="Q183"/>
  <c r="Q182" s="1"/>
  <c r="P183"/>
  <c r="P182" s="1"/>
  <c r="O183"/>
  <c r="N183"/>
  <c r="M183"/>
  <c r="L183"/>
  <c r="L182" s="1"/>
  <c r="K183"/>
  <c r="K182" s="1"/>
  <c r="J183"/>
  <c r="I183"/>
  <c r="I182" s="1"/>
  <c r="H183"/>
  <c r="H182" s="1"/>
  <c r="U182"/>
  <c r="R182"/>
  <c r="M182"/>
  <c r="J182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Y169"/>
  <c r="X169"/>
  <c r="W169"/>
  <c r="V169"/>
  <c r="V168" s="1"/>
  <c r="U169"/>
  <c r="U168" s="1"/>
  <c r="T169"/>
  <c r="S169"/>
  <c r="S168" s="1"/>
  <c r="R169"/>
  <c r="R168" s="1"/>
  <c r="Q169"/>
  <c r="P169"/>
  <c r="O169"/>
  <c r="N169"/>
  <c r="N168" s="1"/>
  <c r="M169"/>
  <c r="M168" s="1"/>
  <c r="L169"/>
  <c r="K169"/>
  <c r="K168" s="1"/>
  <c r="J169"/>
  <c r="J168" s="1"/>
  <c r="I169"/>
  <c r="H169"/>
  <c r="W168"/>
  <c r="T168"/>
  <c r="O168"/>
  <c r="L168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Y163"/>
  <c r="Y162" s="1"/>
  <c r="X163"/>
  <c r="X162" s="1"/>
  <c r="W163"/>
  <c r="V163"/>
  <c r="U163"/>
  <c r="T163"/>
  <c r="T162" s="1"/>
  <c r="S163"/>
  <c r="S162" s="1"/>
  <c r="R163"/>
  <c r="Q163"/>
  <c r="Q162" s="1"/>
  <c r="P163"/>
  <c r="P162" s="1"/>
  <c r="O163"/>
  <c r="N163"/>
  <c r="M163"/>
  <c r="M162" s="1"/>
  <c r="L163"/>
  <c r="L162" s="1"/>
  <c r="K163"/>
  <c r="K162" s="1"/>
  <c r="J163"/>
  <c r="J162" s="1"/>
  <c r="I163"/>
  <c r="I162" s="1"/>
  <c r="H163"/>
  <c r="H162" s="1"/>
  <c r="U162"/>
  <c r="R162"/>
  <c r="O162"/>
  <c r="Y421"/>
  <c r="Y420" s="1"/>
  <c r="X421"/>
  <c r="X420" s="1"/>
  <c r="Y418"/>
  <c r="X418"/>
  <c r="Y415"/>
  <c r="X415"/>
  <c r="Y413"/>
  <c r="X413"/>
  <c r="Y409"/>
  <c r="X409"/>
  <c r="Y407"/>
  <c r="X407"/>
  <c r="Y388"/>
  <c r="Y387" s="1"/>
  <c r="Y386" s="1"/>
  <c r="X387"/>
  <c r="X386" s="1"/>
  <c r="Y385"/>
  <c r="Y384" s="1"/>
  <c r="X384"/>
  <c r="Y383"/>
  <c r="Y382"/>
  <c r="X381"/>
  <c r="Y380"/>
  <c r="Y379" s="1"/>
  <c r="X379"/>
  <c r="Y377"/>
  <c r="Y376"/>
  <c r="X375"/>
  <c r="Y374"/>
  <c r="Y373" s="1"/>
  <c r="X373"/>
  <c r="Y369"/>
  <c r="X369"/>
  <c r="Y366"/>
  <c r="X366"/>
  <c r="Y363"/>
  <c r="X363"/>
  <c r="Y357"/>
  <c r="X357"/>
  <c r="Y355"/>
  <c r="X355"/>
  <c r="Y351"/>
  <c r="X351"/>
  <c r="Y349"/>
  <c r="X349"/>
  <c r="Y347"/>
  <c r="Y346" s="1"/>
  <c r="X346"/>
  <c r="Y345"/>
  <c r="Y344"/>
  <c r="X343"/>
  <c r="Y341"/>
  <c r="Y340" s="1"/>
  <c r="X340"/>
  <c r="Y339"/>
  <c r="Y338"/>
  <c r="Y337"/>
  <c r="Y336"/>
  <c r="Y335"/>
  <c r="X334"/>
  <c r="Y333"/>
  <c r="Y332" s="1"/>
  <c r="X332"/>
  <c r="Y330"/>
  <c r="Y329"/>
  <c r="X328"/>
  <c r="Y327"/>
  <c r="Y326" s="1"/>
  <c r="X326"/>
  <c r="Y322"/>
  <c r="X322"/>
  <c r="Y320"/>
  <c r="X320"/>
  <c r="Y317"/>
  <c r="X317"/>
  <c r="Y312"/>
  <c r="X312"/>
  <c r="Y310"/>
  <c r="X310"/>
  <c r="Y307"/>
  <c r="X307"/>
  <c r="Y303"/>
  <c r="X303"/>
  <c r="Y301"/>
  <c r="X301"/>
  <c r="Y299"/>
  <c r="Y298" s="1"/>
  <c r="X298"/>
  <c r="Y297"/>
  <c r="Y296" s="1"/>
  <c r="X296"/>
  <c r="Y294"/>
  <c r="Y293" s="1"/>
  <c r="X293"/>
  <c r="Y292"/>
  <c r="Y291"/>
  <c r="Y290"/>
  <c r="Y289"/>
  <c r="Y288"/>
  <c r="X287"/>
  <c r="Y286"/>
  <c r="Y285" s="1"/>
  <c r="X285"/>
  <c r="Y284"/>
  <c r="Y283"/>
  <c r="X282"/>
  <c r="Y280"/>
  <c r="Y279"/>
  <c r="X278"/>
  <c r="Y277"/>
  <c r="Y276" s="1"/>
  <c r="X276"/>
  <c r="Y272"/>
  <c r="Y271" s="1"/>
  <c r="X272"/>
  <c r="X271" s="1"/>
  <c r="Y267"/>
  <c r="X267"/>
  <c r="Y265"/>
  <c r="X265"/>
  <c r="Y263"/>
  <c r="X263"/>
  <c r="Y259"/>
  <c r="X259"/>
  <c r="Y257"/>
  <c r="X257"/>
  <c r="Y237"/>
  <c r="Y236" s="1"/>
  <c r="Y235" s="1"/>
  <c r="X236"/>
  <c r="X235" s="1"/>
  <c r="Y234"/>
  <c r="Y233"/>
  <c r="Y232"/>
  <c r="X231"/>
  <c r="Y230"/>
  <c r="Y229" s="1"/>
  <c r="X229"/>
  <c r="Y228"/>
  <c r="Y227" s="1"/>
  <c r="X227"/>
  <c r="Y225"/>
  <c r="Y224"/>
  <c r="X223"/>
  <c r="Y222"/>
  <c r="Y221" s="1"/>
  <c r="X221"/>
  <c r="Y219"/>
  <c r="Y218" s="1"/>
  <c r="X218"/>
  <c r="Y217"/>
  <c r="Y216" s="1"/>
  <c r="X216"/>
  <c r="Y212"/>
  <c r="X212"/>
  <c r="Y209"/>
  <c r="X209"/>
  <c r="Y205"/>
  <c r="X205"/>
  <c r="Y199"/>
  <c r="X199"/>
  <c r="Y197"/>
  <c r="X197"/>
  <c r="Y195"/>
  <c r="X195"/>
  <c r="Y191"/>
  <c r="X191"/>
  <c r="Y189"/>
  <c r="X189"/>
  <c r="Y161"/>
  <c r="Y160" s="1"/>
  <c r="X160"/>
  <c r="Y159"/>
  <c r="Y158"/>
  <c r="X157"/>
  <c r="Y155"/>
  <c r="Y154"/>
  <c r="X153"/>
  <c r="Y152"/>
  <c r="Y151"/>
  <c r="Y150"/>
  <c r="Y149"/>
  <c r="Y148"/>
  <c r="X147"/>
  <c r="Y146"/>
  <c r="Y145" s="1"/>
  <c r="X145"/>
  <c r="Y144"/>
  <c r="Y143" s="1"/>
  <c r="X143"/>
  <c r="Y141"/>
  <c r="Y140"/>
  <c r="X139"/>
  <c r="Y138"/>
  <c r="Y137" s="1"/>
  <c r="X137"/>
  <c r="Y135"/>
  <c r="Y134" s="1"/>
  <c r="Y133" s="1"/>
  <c r="X134"/>
  <c r="X133" s="1"/>
  <c r="Y132"/>
  <c r="Y131" s="1"/>
  <c r="X131"/>
  <c r="Y130"/>
  <c r="Y129" s="1"/>
  <c r="X129"/>
  <c r="Y126"/>
  <c r="Y125" s="1"/>
  <c r="Y124" s="1"/>
  <c r="Y123" s="1"/>
  <c r="X125"/>
  <c r="X124" s="1"/>
  <c r="X123" s="1"/>
  <c r="Y121"/>
  <c r="Y120" s="1"/>
  <c r="X121"/>
  <c r="X120" s="1"/>
  <c r="Y118"/>
  <c r="Y117" s="1"/>
  <c r="X118"/>
  <c r="X117" s="1"/>
  <c r="Y116"/>
  <c r="Y115" s="1"/>
  <c r="X115"/>
  <c r="Y114"/>
  <c r="Y113" s="1"/>
  <c r="X113"/>
  <c r="Y111"/>
  <c r="Y110" s="1"/>
  <c r="X110"/>
  <c r="Y109"/>
  <c r="Y108" s="1"/>
  <c r="X108"/>
  <c r="Y106"/>
  <c r="Y105"/>
  <c r="X104"/>
  <c r="X103" s="1"/>
  <c r="Y102"/>
  <c r="Y101" s="1"/>
  <c r="Y100" s="1"/>
  <c r="X101"/>
  <c r="X100" s="1"/>
  <c r="Y99"/>
  <c r="Y98"/>
  <c r="X97"/>
  <c r="X96" s="1"/>
  <c r="Y95"/>
  <c r="Y94"/>
  <c r="Y93"/>
  <c r="Y92"/>
  <c r="Y91"/>
  <c r="X90"/>
  <c r="Y89"/>
  <c r="Y88" s="1"/>
  <c r="X88"/>
  <c r="Y85"/>
  <c r="Y84" s="1"/>
  <c r="Y83" s="1"/>
  <c r="Y82" s="1"/>
  <c r="X84"/>
  <c r="X83" s="1"/>
  <c r="X82" s="1"/>
  <c r="Y81"/>
  <c r="Y80" s="1"/>
  <c r="Y79" s="1"/>
  <c r="X80"/>
  <c r="X79" s="1"/>
  <c r="Y78"/>
  <c r="Y77" s="1"/>
  <c r="X77"/>
  <c r="Y76"/>
  <c r="Y75"/>
  <c r="Y74"/>
  <c r="X73"/>
  <c r="X72" s="1"/>
  <c r="Y69"/>
  <c r="Y68" s="1"/>
  <c r="X69"/>
  <c r="X68" s="1"/>
  <c r="Y67"/>
  <c r="Y66" s="1"/>
  <c r="X66"/>
  <c r="Y65"/>
  <c r="Y64"/>
  <c r="Y63"/>
  <c r="Y62"/>
  <c r="Y61"/>
  <c r="X60"/>
  <c r="Y58"/>
  <c r="Y57" s="1"/>
  <c r="Y56" s="1"/>
  <c r="X57"/>
  <c r="X56" s="1"/>
  <c r="Y55"/>
  <c r="Y54" s="1"/>
  <c r="X54"/>
  <c r="Y53"/>
  <c r="Y52" s="1"/>
  <c r="X52"/>
  <c r="Y50"/>
  <c r="Y49"/>
  <c r="Y48"/>
  <c r="X47"/>
  <c r="X46" s="1"/>
  <c r="Y45"/>
  <c r="Y44"/>
  <c r="Y43"/>
  <c r="Y42"/>
  <c r="Y41"/>
  <c r="Y40"/>
  <c r="Y39"/>
  <c r="X38"/>
  <c r="Y37"/>
  <c r="Y36" s="1"/>
  <c r="X36"/>
  <c r="Y35"/>
  <c r="Y34"/>
  <c r="Y33"/>
  <c r="Y32"/>
  <c r="Y31"/>
  <c r="Y30"/>
  <c r="Y29"/>
  <c r="Y28"/>
  <c r="Y27"/>
  <c r="X26"/>
  <c r="Y25"/>
  <c r="Y24"/>
  <c r="Y23"/>
  <c r="Y22"/>
  <c r="Y21"/>
  <c r="Y20"/>
  <c r="X19"/>
  <c r="Y18"/>
  <c r="Y17"/>
  <c r="Y16"/>
  <c r="Y15"/>
  <c r="X14"/>
  <c r="Y12"/>
  <c r="Y11"/>
  <c r="X10"/>
  <c r="Y9"/>
  <c r="Y8" s="1"/>
  <c r="X8"/>
  <c r="Y7"/>
  <c r="Y6"/>
  <c r="X5"/>
  <c r="U421"/>
  <c r="U420" s="1"/>
  <c r="T421"/>
  <c r="T420" s="1"/>
  <c r="U418"/>
  <c r="T418"/>
  <c r="U415"/>
  <c r="T415"/>
  <c r="U413"/>
  <c r="T413"/>
  <c r="U409"/>
  <c r="T409"/>
  <c r="U407"/>
  <c r="T407"/>
  <c r="U388"/>
  <c r="U387" s="1"/>
  <c r="U386" s="1"/>
  <c r="T387"/>
  <c r="T386" s="1"/>
  <c r="U385"/>
  <c r="U384" s="1"/>
  <c r="T384"/>
  <c r="U383"/>
  <c r="U382"/>
  <c r="T381"/>
  <c r="U380"/>
  <c r="U379" s="1"/>
  <c r="T379"/>
  <c r="U377"/>
  <c r="U376"/>
  <c r="T375"/>
  <c r="U374"/>
  <c r="U373" s="1"/>
  <c r="T373"/>
  <c r="U369"/>
  <c r="T369"/>
  <c r="U366"/>
  <c r="T366"/>
  <c r="U363"/>
  <c r="T363"/>
  <c r="U357"/>
  <c r="T357"/>
  <c r="U355"/>
  <c r="T355"/>
  <c r="U351"/>
  <c r="T351"/>
  <c r="U349"/>
  <c r="T349"/>
  <c r="U347"/>
  <c r="U346" s="1"/>
  <c r="T346"/>
  <c r="U345"/>
  <c r="U344"/>
  <c r="T343"/>
  <c r="U341"/>
  <c r="U340" s="1"/>
  <c r="T340"/>
  <c r="U339"/>
  <c r="U338"/>
  <c r="U337"/>
  <c r="U336"/>
  <c r="U335"/>
  <c r="T334"/>
  <c r="U333"/>
  <c r="U332" s="1"/>
  <c r="T332"/>
  <c r="U330"/>
  <c r="U329"/>
  <c r="T328"/>
  <c r="U327"/>
  <c r="U326" s="1"/>
  <c r="T326"/>
  <c r="U322"/>
  <c r="T322"/>
  <c r="U320"/>
  <c r="T320"/>
  <c r="U317"/>
  <c r="T317"/>
  <c r="U312"/>
  <c r="T312"/>
  <c r="U310"/>
  <c r="T310"/>
  <c r="U307"/>
  <c r="T307"/>
  <c r="U303"/>
  <c r="T303"/>
  <c r="U301"/>
  <c r="T301"/>
  <c r="U299"/>
  <c r="U298" s="1"/>
  <c r="T298"/>
  <c r="U297"/>
  <c r="U296" s="1"/>
  <c r="T296"/>
  <c r="U294"/>
  <c r="U293" s="1"/>
  <c r="T293"/>
  <c r="U292"/>
  <c r="U291"/>
  <c r="U290"/>
  <c r="U289"/>
  <c r="U288"/>
  <c r="T287"/>
  <c r="U286"/>
  <c r="U285" s="1"/>
  <c r="T285"/>
  <c r="U284"/>
  <c r="U283"/>
  <c r="T282"/>
  <c r="U280"/>
  <c r="U279"/>
  <c r="T278"/>
  <c r="U277"/>
  <c r="U276" s="1"/>
  <c r="T276"/>
  <c r="U272"/>
  <c r="U271" s="1"/>
  <c r="T272"/>
  <c r="T271" s="1"/>
  <c r="U267"/>
  <c r="T267"/>
  <c r="U265"/>
  <c r="T265"/>
  <c r="U263"/>
  <c r="T263"/>
  <c r="U259"/>
  <c r="T259"/>
  <c r="U257"/>
  <c r="T257"/>
  <c r="U237"/>
  <c r="U236" s="1"/>
  <c r="U235" s="1"/>
  <c r="T236"/>
  <c r="T235" s="1"/>
  <c r="U234"/>
  <c r="U233"/>
  <c r="U232"/>
  <c r="T231"/>
  <c r="U230"/>
  <c r="U229" s="1"/>
  <c r="T229"/>
  <c r="U228"/>
  <c r="U227" s="1"/>
  <c r="T227"/>
  <c r="U225"/>
  <c r="U224"/>
  <c r="T223"/>
  <c r="U222"/>
  <c r="U221" s="1"/>
  <c r="T221"/>
  <c r="U219"/>
  <c r="U218" s="1"/>
  <c r="T218"/>
  <c r="U217"/>
  <c r="U216" s="1"/>
  <c r="T216"/>
  <c r="U212"/>
  <c r="T212"/>
  <c r="U209"/>
  <c r="T209"/>
  <c r="U205"/>
  <c r="T205"/>
  <c r="U199"/>
  <c r="T199"/>
  <c r="U197"/>
  <c r="T197"/>
  <c r="U195"/>
  <c r="T195"/>
  <c r="U191"/>
  <c r="T191"/>
  <c r="U189"/>
  <c r="T189"/>
  <c r="U161"/>
  <c r="U160" s="1"/>
  <c r="T160"/>
  <c r="U159"/>
  <c r="U158"/>
  <c r="T157"/>
  <c r="U155"/>
  <c r="U154"/>
  <c r="T153"/>
  <c r="U152"/>
  <c r="U151"/>
  <c r="U150"/>
  <c r="U149"/>
  <c r="U148"/>
  <c r="T147"/>
  <c r="U146"/>
  <c r="U145" s="1"/>
  <c r="T145"/>
  <c r="U144"/>
  <c r="U143" s="1"/>
  <c r="T143"/>
  <c r="U141"/>
  <c r="U140"/>
  <c r="T139"/>
  <c r="U138"/>
  <c r="U137" s="1"/>
  <c r="T137"/>
  <c r="U135"/>
  <c r="U134" s="1"/>
  <c r="U133" s="1"/>
  <c r="T134"/>
  <c r="T133" s="1"/>
  <c r="U132"/>
  <c r="U131" s="1"/>
  <c r="T131"/>
  <c r="U130"/>
  <c r="U129" s="1"/>
  <c r="T129"/>
  <c r="U126"/>
  <c r="U125" s="1"/>
  <c r="U124" s="1"/>
  <c r="U123" s="1"/>
  <c r="T125"/>
  <c r="T124" s="1"/>
  <c r="T123" s="1"/>
  <c r="U121"/>
  <c r="U120" s="1"/>
  <c r="T121"/>
  <c r="T120" s="1"/>
  <c r="U118"/>
  <c r="U117" s="1"/>
  <c r="T118"/>
  <c r="T117" s="1"/>
  <c r="U116"/>
  <c r="U115" s="1"/>
  <c r="T115"/>
  <c r="U114"/>
  <c r="U113" s="1"/>
  <c r="T113"/>
  <c r="U111"/>
  <c r="U110" s="1"/>
  <c r="T110"/>
  <c r="U109"/>
  <c r="U108" s="1"/>
  <c r="T108"/>
  <c r="U106"/>
  <c r="U105"/>
  <c r="T104"/>
  <c r="T103" s="1"/>
  <c r="U102"/>
  <c r="U101" s="1"/>
  <c r="U100" s="1"/>
  <c r="T101"/>
  <c r="T100" s="1"/>
  <c r="U99"/>
  <c r="U98"/>
  <c r="T97"/>
  <c r="T96" s="1"/>
  <c r="U95"/>
  <c r="U94"/>
  <c r="U93"/>
  <c r="U92"/>
  <c r="U91"/>
  <c r="T90"/>
  <c r="U89"/>
  <c r="U88" s="1"/>
  <c r="T88"/>
  <c r="U85"/>
  <c r="U84" s="1"/>
  <c r="U83" s="1"/>
  <c r="U82" s="1"/>
  <c r="T84"/>
  <c r="T83" s="1"/>
  <c r="T82" s="1"/>
  <c r="U81"/>
  <c r="U80" s="1"/>
  <c r="U79" s="1"/>
  <c r="T80"/>
  <c r="T79" s="1"/>
  <c r="U78"/>
  <c r="U77" s="1"/>
  <c r="T77"/>
  <c r="U76"/>
  <c r="U75"/>
  <c r="U74"/>
  <c r="T73"/>
  <c r="T72" s="1"/>
  <c r="U69"/>
  <c r="U68" s="1"/>
  <c r="T69"/>
  <c r="T68" s="1"/>
  <c r="U67"/>
  <c r="U66" s="1"/>
  <c r="T66"/>
  <c r="U65"/>
  <c r="U64"/>
  <c r="U63"/>
  <c r="U62"/>
  <c r="U61"/>
  <c r="T60"/>
  <c r="U58"/>
  <c r="U57" s="1"/>
  <c r="U56" s="1"/>
  <c r="T57"/>
  <c r="T56" s="1"/>
  <c r="U55"/>
  <c r="U54" s="1"/>
  <c r="T54"/>
  <c r="U53"/>
  <c r="U52" s="1"/>
  <c r="T52"/>
  <c r="U50"/>
  <c r="U49"/>
  <c r="U48"/>
  <c r="T47"/>
  <c r="T46" s="1"/>
  <c r="U45"/>
  <c r="U44"/>
  <c r="U43"/>
  <c r="U42"/>
  <c r="U41"/>
  <c r="U40"/>
  <c r="U39"/>
  <c r="T38"/>
  <c r="U37"/>
  <c r="U36" s="1"/>
  <c r="T36"/>
  <c r="U35"/>
  <c r="U34"/>
  <c r="U33"/>
  <c r="U32"/>
  <c r="U31"/>
  <c r="U30"/>
  <c r="U29"/>
  <c r="U28"/>
  <c r="U27"/>
  <c r="T26"/>
  <c r="U25"/>
  <c r="U24"/>
  <c r="U23"/>
  <c r="U22"/>
  <c r="U21"/>
  <c r="U20"/>
  <c r="T19"/>
  <c r="U18"/>
  <c r="U17"/>
  <c r="U16"/>
  <c r="U15"/>
  <c r="T14"/>
  <c r="U12"/>
  <c r="U11"/>
  <c r="T10"/>
  <c r="U9"/>
  <c r="U8" s="1"/>
  <c r="T8"/>
  <c r="U7"/>
  <c r="U6"/>
  <c r="T5"/>
  <c r="O421"/>
  <c r="O420" s="1"/>
  <c r="N421"/>
  <c r="N420" s="1"/>
  <c r="O418"/>
  <c r="N418"/>
  <c r="O415"/>
  <c r="N415"/>
  <c r="O413"/>
  <c r="N413"/>
  <c r="O409"/>
  <c r="N409"/>
  <c r="O407"/>
  <c r="N407"/>
  <c r="O388"/>
  <c r="O387" s="1"/>
  <c r="O386" s="1"/>
  <c r="N387"/>
  <c r="N386" s="1"/>
  <c r="O385"/>
  <c r="O384" s="1"/>
  <c r="N384"/>
  <c r="O383"/>
  <c r="O382"/>
  <c r="N381"/>
  <c r="O380"/>
  <c r="O379" s="1"/>
  <c r="N379"/>
  <c r="O377"/>
  <c r="O376"/>
  <c r="N375"/>
  <c r="O374"/>
  <c r="O373" s="1"/>
  <c r="N373"/>
  <c r="O369"/>
  <c r="N369"/>
  <c r="O366"/>
  <c r="N366"/>
  <c r="O363"/>
  <c r="N363"/>
  <c r="O357"/>
  <c r="N357"/>
  <c r="O355"/>
  <c r="N355"/>
  <c r="O351"/>
  <c r="N351"/>
  <c r="O349"/>
  <c r="N349"/>
  <c r="O347"/>
  <c r="O346" s="1"/>
  <c r="N346"/>
  <c r="O345"/>
  <c r="O344"/>
  <c r="N343"/>
  <c r="O341"/>
  <c r="O340" s="1"/>
  <c r="N340"/>
  <c r="O339"/>
  <c r="O338"/>
  <c r="O337"/>
  <c r="O336"/>
  <c r="O335"/>
  <c r="N334"/>
  <c r="O333"/>
  <c r="O332" s="1"/>
  <c r="N332"/>
  <c r="O330"/>
  <c r="O329"/>
  <c r="N328"/>
  <c r="O327"/>
  <c r="O326" s="1"/>
  <c r="N326"/>
  <c r="O322"/>
  <c r="N322"/>
  <c r="O320"/>
  <c r="N320"/>
  <c r="O317"/>
  <c r="N317"/>
  <c r="O312"/>
  <c r="N312"/>
  <c r="O310"/>
  <c r="N310"/>
  <c r="O307"/>
  <c r="N307"/>
  <c r="O303"/>
  <c r="N303"/>
  <c r="O301"/>
  <c r="N301"/>
  <c r="O299"/>
  <c r="O298" s="1"/>
  <c r="N298"/>
  <c r="O297"/>
  <c r="O296" s="1"/>
  <c r="N296"/>
  <c r="O294"/>
  <c r="O293" s="1"/>
  <c r="N293"/>
  <c r="O292"/>
  <c r="O291"/>
  <c r="O290"/>
  <c r="O289"/>
  <c r="O288"/>
  <c r="N287"/>
  <c r="O286"/>
  <c r="O285" s="1"/>
  <c r="N285"/>
  <c r="O284"/>
  <c r="O283"/>
  <c r="N282"/>
  <c r="O280"/>
  <c r="O279"/>
  <c r="N278"/>
  <c r="O277"/>
  <c r="O276" s="1"/>
  <c r="N276"/>
  <c r="O272"/>
  <c r="O271" s="1"/>
  <c r="N272"/>
  <c r="N271" s="1"/>
  <c r="O267"/>
  <c r="N267"/>
  <c r="O265"/>
  <c r="N265"/>
  <c r="O263"/>
  <c r="N263"/>
  <c r="O259"/>
  <c r="N259"/>
  <c r="O257"/>
  <c r="N257"/>
  <c r="O237"/>
  <c r="O236" s="1"/>
  <c r="O235" s="1"/>
  <c r="N236"/>
  <c r="N235" s="1"/>
  <c r="O234"/>
  <c r="O233"/>
  <c r="O232"/>
  <c r="N231"/>
  <c r="O230"/>
  <c r="O229" s="1"/>
  <c r="N229"/>
  <c r="O228"/>
  <c r="O227" s="1"/>
  <c r="N227"/>
  <c r="O225"/>
  <c r="O224"/>
  <c r="N223"/>
  <c r="O222"/>
  <c r="O221" s="1"/>
  <c r="N221"/>
  <c r="O219"/>
  <c r="O218" s="1"/>
  <c r="N218"/>
  <c r="O217"/>
  <c r="O216" s="1"/>
  <c r="N216"/>
  <c r="O212"/>
  <c r="N212"/>
  <c r="O209"/>
  <c r="N209"/>
  <c r="O205"/>
  <c r="N205"/>
  <c r="O199"/>
  <c r="N199"/>
  <c r="O197"/>
  <c r="N197"/>
  <c r="O195"/>
  <c r="N195"/>
  <c r="O191"/>
  <c r="N191"/>
  <c r="O189"/>
  <c r="N189"/>
  <c r="O161"/>
  <c r="O160" s="1"/>
  <c r="N160"/>
  <c r="O159"/>
  <c r="O158"/>
  <c r="N157"/>
  <c r="O155"/>
  <c r="O154"/>
  <c r="N153"/>
  <c r="O152"/>
  <c r="O151"/>
  <c r="O150"/>
  <c r="O149"/>
  <c r="O148"/>
  <c r="N147"/>
  <c r="O146"/>
  <c r="O145" s="1"/>
  <c r="N145"/>
  <c r="O144"/>
  <c r="O143" s="1"/>
  <c r="N143"/>
  <c r="O141"/>
  <c r="O140"/>
  <c r="N139"/>
  <c r="O138"/>
  <c r="O137" s="1"/>
  <c r="N137"/>
  <c r="O135"/>
  <c r="O134" s="1"/>
  <c r="O133" s="1"/>
  <c r="N134"/>
  <c r="N133" s="1"/>
  <c r="O132"/>
  <c r="O131" s="1"/>
  <c r="N131"/>
  <c r="O130"/>
  <c r="O129" s="1"/>
  <c r="N129"/>
  <c r="O126"/>
  <c r="O125" s="1"/>
  <c r="O124" s="1"/>
  <c r="O123" s="1"/>
  <c r="N125"/>
  <c r="N124" s="1"/>
  <c r="N123" s="1"/>
  <c r="O121"/>
  <c r="O120" s="1"/>
  <c r="N121"/>
  <c r="N120" s="1"/>
  <c r="O118"/>
  <c r="O117" s="1"/>
  <c r="N118"/>
  <c r="N117" s="1"/>
  <c r="O116"/>
  <c r="O115" s="1"/>
  <c r="N115"/>
  <c r="O114"/>
  <c r="O113" s="1"/>
  <c r="N113"/>
  <c r="O111"/>
  <c r="O110" s="1"/>
  <c r="N110"/>
  <c r="O109"/>
  <c r="O108" s="1"/>
  <c r="N108"/>
  <c r="O106"/>
  <c r="O105"/>
  <c r="N104"/>
  <c r="N103" s="1"/>
  <c r="O102"/>
  <c r="O101" s="1"/>
  <c r="O100" s="1"/>
  <c r="N101"/>
  <c r="N100" s="1"/>
  <c r="O99"/>
  <c r="O98"/>
  <c r="N97"/>
  <c r="N96" s="1"/>
  <c r="O95"/>
  <c r="O94"/>
  <c r="O93"/>
  <c r="O92"/>
  <c r="O91"/>
  <c r="N90"/>
  <c r="O89"/>
  <c r="O88" s="1"/>
  <c r="N88"/>
  <c r="O85"/>
  <c r="O84" s="1"/>
  <c r="O83" s="1"/>
  <c r="O82" s="1"/>
  <c r="N84"/>
  <c r="N83" s="1"/>
  <c r="N82" s="1"/>
  <c r="O81"/>
  <c r="O80" s="1"/>
  <c r="O79" s="1"/>
  <c r="N80"/>
  <c r="N79" s="1"/>
  <c r="O78"/>
  <c r="O77" s="1"/>
  <c r="N77"/>
  <c r="O76"/>
  <c r="O75"/>
  <c r="O74"/>
  <c r="N73"/>
  <c r="O69"/>
  <c r="O68" s="1"/>
  <c r="N69"/>
  <c r="N68" s="1"/>
  <c r="O67"/>
  <c r="O66" s="1"/>
  <c r="N66"/>
  <c r="O65"/>
  <c r="O64"/>
  <c r="O63"/>
  <c r="O62"/>
  <c r="O61"/>
  <c r="N60"/>
  <c r="O58"/>
  <c r="O57" s="1"/>
  <c r="O56" s="1"/>
  <c r="N57"/>
  <c r="N56" s="1"/>
  <c r="O55"/>
  <c r="O54" s="1"/>
  <c r="N54"/>
  <c r="O53"/>
  <c r="O52" s="1"/>
  <c r="N52"/>
  <c r="O50"/>
  <c r="O49"/>
  <c r="O48"/>
  <c r="N47"/>
  <c r="N46" s="1"/>
  <c r="O45"/>
  <c r="O44"/>
  <c r="O43"/>
  <c r="O42"/>
  <c r="O41"/>
  <c r="O40"/>
  <c r="O39"/>
  <c r="N38"/>
  <c r="O37"/>
  <c r="O36" s="1"/>
  <c r="N36"/>
  <c r="O35"/>
  <c r="O34"/>
  <c r="O33"/>
  <c r="O32"/>
  <c r="O31"/>
  <c r="O30"/>
  <c r="O29"/>
  <c r="O28"/>
  <c r="O27"/>
  <c r="N26"/>
  <c r="O25"/>
  <c r="O24"/>
  <c r="O23"/>
  <c r="O22"/>
  <c r="O21"/>
  <c r="O20"/>
  <c r="N19"/>
  <c r="O18"/>
  <c r="O17"/>
  <c r="O16"/>
  <c r="O15"/>
  <c r="N14"/>
  <c r="O12"/>
  <c r="O11"/>
  <c r="N10"/>
  <c r="O9"/>
  <c r="O8" s="1"/>
  <c r="N8"/>
  <c r="O7"/>
  <c r="O6"/>
  <c r="N5"/>
  <c r="V244" l="1"/>
  <c r="X244"/>
  <c r="W162"/>
  <c r="I168"/>
  <c r="Q168"/>
  <c r="Y168"/>
  <c r="O182"/>
  <c r="W182"/>
  <c r="I238"/>
  <c r="Q238"/>
  <c r="Y238"/>
  <c r="K244"/>
  <c r="S244"/>
  <c r="O389"/>
  <c r="W389"/>
  <c r="I395"/>
  <c r="Q395"/>
  <c r="Y395"/>
  <c r="V162"/>
  <c r="H168"/>
  <c r="P168"/>
  <c r="X168"/>
  <c r="V182"/>
  <c r="H238"/>
  <c r="P238"/>
  <c r="X238"/>
  <c r="J244"/>
  <c r="R244"/>
  <c r="N389"/>
  <c r="V389"/>
  <c r="H395"/>
  <c r="P395"/>
  <c r="X395"/>
  <c r="N182"/>
  <c r="N162"/>
  <c r="T319"/>
  <c r="X156"/>
  <c r="U319"/>
  <c r="T331"/>
  <c r="U412"/>
  <c r="O256"/>
  <c r="T128"/>
  <c r="Y112"/>
  <c r="X188"/>
  <c r="Y295"/>
  <c r="Y412"/>
  <c r="X256"/>
  <c r="X365"/>
  <c r="X372"/>
  <c r="N348"/>
  <c r="T208"/>
  <c r="T215"/>
  <c r="T325"/>
  <c r="T406"/>
  <c r="X59"/>
  <c r="X412"/>
  <c r="O282"/>
  <c r="O300"/>
  <c r="O319"/>
  <c r="O348"/>
  <c r="O354"/>
  <c r="U282"/>
  <c r="Y256"/>
  <c r="Y262"/>
  <c r="Y365"/>
  <c r="Y278"/>
  <c r="Y275" s="1"/>
  <c r="N215"/>
  <c r="Y104"/>
  <c r="Y103" s="1"/>
  <c r="X281"/>
  <c r="O157"/>
  <c r="O156" s="1"/>
  <c r="X300"/>
  <c r="X319"/>
  <c r="X325"/>
  <c r="O194"/>
  <c r="T107"/>
  <c r="T300"/>
  <c r="T306"/>
  <c r="U365"/>
  <c r="Y10"/>
  <c r="N275"/>
  <c r="T220"/>
  <c r="U256"/>
  <c r="T342"/>
  <c r="Y194"/>
  <c r="Y208"/>
  <c r="X262"/>
  <c r="Y300"/>
  <c r="Y319"/>
  <c r="T348"/>
  <c r="Y38"/>
  <c r="Y73"/>
  <c r="Y72" s="1"/>
  <c r="Y71" s="1"/>
  <c r="Y107"/>
  <c r="O10"/>
  <c r="O97"/>
  <c r="O96" s="1"/>
  <c r="O262"/>
  <c r="T136"/>
  <c r="U188"/>
  <c r="U194"/>
  <c r="U208"/>
  <c r="U295"/>
  <c r="U300"/>
  <c r="U306"/>
  <c r="X348"/>
  <c r="O365"/>
  <c r="U128"/>
  <c r="O104"/>
  <c r="O103" s="1"/>
  <c r="O287"/>
  <c r="U10"/>
  <c r="T156"/>
  <c r="T188"/>
  <c r="T281"/>
  <c r="U328"/>
  <c r="U325" s="1"/>
  <c r="U354"/>
  <c r="T378"/>
  <c r="X142"/>
  <c r="Y223"/>
  <c r="Y220" s="1"/>
  <c r="Y282"/>
  <c r="Y343"/>
  <c r="Y342" s="1"/>
  <c r="Y354"/>
  <c r="U381"/>
  <c r="U378" s="1"/>
  <c r="X226"/>
  <c r="X342"/>
  <c r="X136"/>
  <c r="Y287"/>
  <c r="X354"/>
  <c r="X406"/>
  <c r="X71"/>
  <c r="X87"/>
  <c r="Y90"/>
  <c r="Y87" s="1"/>
  <c r="Y153"/>
  <c r="X275"/>
  <c r="Y375"/>
  <c r="Y372" s="1"/>
  <c r="Y26"/>
  <c r="X13"/>
  <c r="U19"/>
  <c r="U38"/>
  <c r="T226"/>
  <c r="T256"/>
  <c r="T262"/>
  <c r="T295"/>
  <c r="U5"/>
  <c r="U60"/>
  <c r="U59" s="1"/>
  <c r="U97"/>
  <c r="U96" s="1"/>
  <c r="U153"/>
  <c r="U375"/>
  <c r="U372" s="1"/>
  <c r="N325"/>
  <c r="N365"/>
  <c r="O343"/>
  <c r="O342" s="1"/>
  <c r="O73"/>
  <c r="O72" s="1"/>
  <c r="O71" s="1"/>
  <c r="O147"/>
  <c r="N156"/>
  <c r="O278"/>
  <c r="O275" s="1"/>
  <c r="N342"/>
  <c r="O375"/>
  <c r="O372" s="1"/>
  <c r="T142"/>
  <c r="O5"/>
  <c r="N13"/>
  <c r="O19"/>
  <c r="O51"/>
  <c r="O90"/>
  <c r="O87" s="1"/>
  <c r="O188"/>
  <c r="N319"/>
  <c r="N412"/>
  <c r="U47"/>
  <c r="U46" s="1"/>
  <c r="T71"/>
  <c r="T87"/>
  <c r="T112"/>
  <c r="O14"/>
  <c r="O38"/>
  <c r="O112"/>
  <c r="N128"/>
  <c r="N136"/>
  <c r="N281"/>
  <c r="N372"/>
  <c r="T194"/>
  <c r="T275"/>
  <c r="O26"/>
  <c r="O47"/>
  <c r="O46" s="1"/>
  <c r="N59"/>
  <c r="N87"/>
  <c r="N107"/>
  <c r="O139"/>
  <c r="O136" s="1"/>
  <c r="O153"/>
  <c r="N220"/>
  <c r="O223"/>
  <c r="O220" s="1"/>
  <c r="N256"/>
  <c r="O295"/>
  <c r="N300"/>
  <c r="N306"/>
  <c r="N354"/>
  <c r="O381"/>
  <c r="O378" s="1"/>
  <c r="O406"/>
  <c r="O412"/>
  <c r="T4"/>
  <c r="T13"/>
  <c r="T51"/>
  <c r="T365"/>
  <c r="O128"/>
  <c r="N142"/>
  <c r="U73"/>
  <c r="U72" s="1"/>
  <c r="U71" s="1"/>
  <c r="U104"/>
  <c r="U103" s="1"/>
  <c r="U112"/>
  <c r="U157"/>
  <c r="U156" s="1"/>
  <c r="U262"/>
  <c r="U278"/>
  <c r="U275" s="1"/>
  <c r="U348"/>
  <c r="T354"/>
  <c r="U406"/>
  <c r="T412"/>
  <c r="X331"/>
  <c r="X215"/>
  <c r="U14"/>
  <c r="U26"/>
  <c r="T59"/>
  <c r="U139"/>
  <c r="U136" s="1"/>
  <c r="U334"/>
  <c r="U331" s="1"/>
  <c r="Y14"/>
  <c r="Y51"/>
  <c r="Y157"/>
  <c r="Y156" s="1"/>
  <c r="Y328"/>
  <c r="Y325" s="1"/>
  <c r="X51"/>
  <c r="X378"/>
  <c r="X4"/>
  <c r="Y19"/>
  <c r="Y60"/>
  <c r="Y59" s="1"/>
  <c r="Y97"/>
  <c r="Y96" s="1"/>
  <c r="X128"/>
  <c r="X220"/>
  <c r="X295"/>
  <c r="X306"/>
  <c r="Y381"/>
  <c r="Y378" s="1"/>
  <c r="Y406"/>
  <c r="Y5"/>
  <c r="Y128"/>
  <c r="Y139"/>
  <c r="Y136" s="1"/>
  <c r="Y188"/>
  <c r="X194"/>
  <c r="Y231"/>
  <c r="Y226" s="1"/>
  <c r="Y306"/>
  <c r="Y334"/>
  <c r="Y331" s="1"/>
  <c r="Y348"/>
  <c r="Y47"/>
  <c r="Y46" s="1"/>
  <c r="Y147"/>
  <c r="X208"/>
  <c r="X107"/>
  <c r="X112"/>
  <c r="Y215"/>
  <c r="N194"/>
  <c r="N51"/>
  <c r="N295"/>
  <c r="N378"/>
  <c r="N188"/>
  <c r="O208"/>
  <c r="N226"/>
  <c r="N262"/>
  <c r="O306"/>
  <c r="N406"/>
  <c r="O107"/>
  <c r="N208"/>
  <c r="N331"/>
  <c r="U51"/>
  <c r="U90"/>
  <c r="U87" s="1"/>
  <c r="U107"/>
  <c r="U215"/>
  <c r="T372"/>
  <c r="T371" s="1"/>
  <c r="U223"/>
  <c r="U220" s="1"/>
  <c r="U343"/>
  <c r="U342" s="1"/>
  <c r="U147"/>
  <c r="U231"/>
  <c r="U226" s="1"/>
  <c r="U287"/>
  <c r="N4"/>
  <c r="O60"/>
  <c r="O59" s="1"/>
  <c r="N112"/>
  <c r="O328"/>
  <c r="O325" s="1"/>
  <c r="N72"/>
  <c r="N71" s="1"/>
  <c r="O231"/>
  <c r="O226" s="1"/>
  <c r="O334"/>
  <c r="O331" s="1"/>
  <c r="O215"/>
  <c r="N214" l="1"/>
  <c r="N371"/>
  <c r="Y214"/>
  <c r="U371"/>
  <c r="O371"/>
  <c r="T214"/>
  <c r="X127"/>
  <c r="X214"/>
  <c r="N127"/>
  <c r="T127"/>
  <c r="U214"/>
  <c r="O214"/>
  <c r="O281"/>
  <c r="O274" s="1"/>
  <c r="U281"/>
  <c r="U274" s="1"/>
  <c r="Y4"/>
  <c r="Y281"/>
  <c r="Y274" s="1"/>
  <c r="T274"/>
  <c r="N274"/>
  <c r="Y371"/>
  <c r="X3"/>
  <c r="U142"/>
  <c r="U127" s="1"/>
  <c r="X324"/>
  <c r="O4"/>
  <c r="Y142"/>
  <c r="Y127" s="1"/>
  <c r="T324"/>
  <c r="O86"/>
  <c r="N3"/>
  <c r="U324"/>
  <c r="U13"/>
  <c r="X371"/>
  <c r="U4"/>
  <c r="Y86"/>
  <c r="X274"/>
  <c r="Y13"/>
  <c r="X86"/>
  <c r="T3"/>
  <c r="O13"/>
  <c r="N86"/>
  <c r="O142"/>
  <c r="O127" s="1"/>
  <c r="N324"/>
  <c r="T86"/>
  <c r="Y324"/>
  <c r="U86"/>
  <c r="O324"/>
  <c r="Y3" l="1"/>
  <c r="U3"/>
  <c r="O3"/>
  <c r="N2"/>
  <c r="T2"/>
  <c r="X2"/>
  <c r="O2" l="1"/>
  <c r="Y2"/>
  <c r="U2"/>
  <c r="I421"/>
  <c r="I420" s="1"/>
  <c r="I418"/>
  <c r="I415"/>
  <c r="I413"/>
  <c r="I409"/>
  <c r="I407"/>
  <c r="I387"/>
  <c r="I386" s="1"/>
  <c r="I384"/>
  <c r="I381"/>
  <c r="I379"/>
  <c r="I375"/>
  <c r="I373"/>
  <c r="I369"/>
  <c r="I366"/>
  <c r="I363"/>
  <c r="I357"/>
  <c r="I355"/>
  <c r="I351"/>
  <c r="I349"/>
  <c r="I346"/>
  <c r="I343"/>
  <c r="I340"/>
  <c r="I334"/>
  <c r="I332"/>
  <c r="I328"/>
  <c r="I326"/>
  <c r="I322"/>
  <c r="I320"/>
  <c r="I317"/>
  <c r="I312"/>
  <c r="I310"/>
  <c r="I307"/>
  <c r="I303"/>
  <c r="I301"/>
  <c r="I298"/>
  <c r="I296"/>
  <c r="I293"/>
  <c r="I287"/>
  <c r="I285"/>
  <c r="I282"/>
  <c r="I278"/>
  <c r="I276"/>
  <c r="I272"/>
  <c r="I271" s="1"/>
  <c r="I267"/>
  <c r="I265"/>
  <c r="I263"/>
  <c r="I259"/>
  <c r="I257"/>
  <c r="I236"/>
  <c r="I235" s="1"/>
  <c r="I231"/>
  <c r="I229"/>
  <c r="I227"/>
  <c r="I223"/>
  <c r="I221"/>
  <c r="I218"/>
  <c r="I216"/>
  <c r="I212"/>
  <c r="I209"/>
  <c r="I205"/>
  <c r="I199"/>
  <c r="I197"/>
  <c r="I195"/>
  <c r="I191"/>
  <c r="I189"/>
  <c r="I160"/>
  <c r="I157"/>
  <c r="I153"/>
  <c r="I147"/>
  <c r="I145"/>
  <c r="I143"/>
  <c r="I139"/>
  <c r="I137"/>
  <c r="I134"/>
  <c r="I133" s="1"/>
  <c r="I131"/>
  <c r="I129"/>
  <c r="I125"/>
  <c r="I124" s="1"/>
  <c r="I123" s="1"/>
  <c r="I121"/>
  <c r="I120" s="1"/>
  <c r="I118"/>
  <c r="I117" s="1"/>
  <c r="I115"/>
  <c r="I113"/>
  <c r="I110"/>
  <c r="I108"/>
  <c r="I104"/>
  <c r="I103" s="1"/>
  <c r="I101"/>
  <c r="I100" s="1"/>
  <c r="I97"/>
  <c r="I96" s="1"/>
  <c r="I90"/>
  <c r="I88"/>
  <c r="I84"/>
  <c r="I83" s="1"/>
  <c r="I82" s="1"/>
  <c r="I80"/>
  <c r="I79" s="1"/>
  <c r="I77"/>
  <c r="I73"/>
  <c r="I69"/>
  <c r="I68" s="1"/>
  <c r="I66"/>
  <c r="I60"/>
  <c r="I57"/>
  <c r="I56" s="1"/>
  <c r="I54"/>
  <c r="I52"/>
  <c r="I47"/>
  <c r="I46" s="1"/>
  <c r="I38"/>
  <c r="I36"/>
  <c r="I26"/>
  <c r="I19"/>
  <c r="I14"/>
  <c r="I10"/>
  <c r="I8"/>
  <c r="I5"/>
  <c r="I215" l="1"/>
  <c r="I342"/>
  <c r="I319"/>
  <c r="I300"/>
  <c r="I281"/>
  <c r="I295"/>
  <c r="I306"/>
  <c r="I112"/>
  <c r="I188"/>
  <c r="I72"/>
  <c r="I71" s="1"/>
  <c r="I87"/>
  <c r="I51"/>
  <c r="I156"/>
  <c r="I378"/>
  <c r="I136"/>
  <c r="I13"/>
  <c r="I107"/>
  <c r="I208"/>
  <c r="I256"/>
  <c r="I325"/>
  <c r="I142"/>
  <c r="I275"/>
  <c r="I365"/>
  <c r="I412"/>
  <c r="I331"/>
  <c r="I354"/>
  <c r="I4"/>
  <c r="I59"/>
  <c r="I128"/>
  <c r="I220"/>
  <c r="I226"/>
  <c r="I372"/>
  <c r="I194"/>
  <c r="I262"/>
  <c r="I348"/>
  <c r="I406"/>
  <c r="I3" l="1"/>
  <c r="I324"/>
  <c r="I274"/>
  <c r="I214"/>
  <c r="I86"/>
  <c r="I371"/>
  <c r="I127"/>
  <c r="I2" l="1"/>
  <c r="R418" l="1"/>
  <c r="J282"/>
  <c r="K282"/>
  <c r="L282"/>
  <c r="P282"/>
  <c r="Q282"/>
  <c r="R282"/>
  <c r="V282"/>
  <c r="J265"/>
  <c r="K265"/>
  <c r="L265"/>
  <c r="M265"/>
  <c r="P265"/>
  <c r="Q265"/>
  <c r="R265"/>
  <c r="S265"/>
  <c r="V265"/>
  <c r="W265"/>
  <c r="J229"/>
  <c r="K229"/>
  <c r="L229"/>
  <c r="P229"/>
  <c r="Q229"/>
  <c r="R229"/>
  <c r="V229"/>
  <c r="J209"/>
  <c r="K209"/>
  <c r="L209"/>
  <c r="M209"/>
  <c r="P209"/>
  <c r="Q209"/>
  <c r="R209"/>
  <c r="S209"/>
  <c r="V209"/>
  <c r="W209"/>
  <c r="J205"/>
  <c r="K205"/>
  <c r="L205"/>
  <c r="M205"/>
  <c r="P205"/>
  <c r="Q205"/>
  <c r="R205"/>
  <c r="S205"/>
  <c r="V205"/>
  <c r="W205"/>
  <c r="J199"/>
  <c r="K199"/>
  <c r="L199"/>
  <c r="M199"/>
  <c r="P199"/>
  <c r="Q199"/>
  <c r="R199"/>
  <c r="S199"/>
  <c r="V199"/>
  <c r="W199"/>
  <c r="J157"/>
  <c r="K157"/>
  <c r="L157"/>
  <c r="P157"/>
  <c r="Q157"/>
  <c r="R157"/>
  <c r="V157"/>
  <c r="J153"/>
  <c r="K153"/>
  <c r="L153"/>
  <c r="P153"/>
  <c r="Q153"/>
  <c r="R153"/>
  <c r="V153"/>
  <c r="H153"/>
  <c r="J147"/>
  <c r="K147"/>
  <c r="L147"/>
  <c r="P147"/>
  <c r="Q147"/>
  <c r="R147"/>
  <c r="V147"/>
  <c r="J80"/>
  <c r="J79" s="1"/>
  <c r="K80"/>
  <c r="K79" s="1"/>
  <c r="L80"/>
  <c r="L79" s="1"/>
  <c r="P80"/>
  <c r="P79" s="1"/>
  <c r="Q80"/>
  <c r="Q79" s="1"/>
  <c r="R80"/>
  <c r="R79" s="1"/>
  <c r="V80"/>
  <c r="V79" s="1"/>
  <c r="J77"/>
  <c r="K77"/>
  <c r="L77"/>
  <c r="P77"/>
  <c r="Q77"/>
  <c r="R77"/>
  <c r="V77"/>
  <c r="J73"/>
  <c r="K73"/>
  <c r="L73"/>
  <c r="P73"/>
  <c r="Q73"/>
  <c r="R73"/>
  <c r="V73"/>
  <c r="L72" l="1"/>
  <c r="L71" s="1"/>
  <c r="V72"/>
  <c r="V71" s="1"/>
  <c r="Q72"/>
  <c r="Q71" s="1"/>
  <c r="J72"/>
  <c r="J71" s="1"/>
  <c r="R72"/>
  <c r="R71" s="1"/>
  <c r="K72"/>
  <c r="K71" s="1"/>
  <c r="P72"/>
  <c r="P71" s="1"/>
  <c r="L307" l="1"/>
  <c r="H282"/>
  <c r="W284"/>
  <c r="S284"/>
  <c r="M284"/>
  <c r="H265"/>
  <c r="W230"/>
  <c r="W229" s="1"/>
  <c r="S230"/>
  <c r="S229" s="1"/>
  <c r="M230"/>
  <c r="M229" s="1"/>
  <c r="H229"/>
  <c r="W154" l="1"/>
  <c r="S154"/>
  <c r="M154"/>
  <c r="H209"/>
  <c r="H205"/>
  <c r="H199"/>
  <c r="H157"/>
  <c r="W158"/>
  <c r="S158"/>
  <c r="M158"/>
  <c r="H147"/>
  <c r="W148"/>
  <c r="S148"/>
  <c r="M148"/>
  <c r="M102"/>
  <c r="M101" s="1"/>
  <c r="M100" s="1"/>
  <c r="W102"/>
  <c r="W101" s="1"/>
  <c r="W100" s="1"/>
  <c r="S102"/>
  <c r="S101" s="1"/>
  <c r="S100" s="1"/>
  <c r="V101"/>
  <c r="V100" s="1"/>
  <c r="R101"/>
  <c r="R100" s="1"/>
  <c r="Q101"/>
  <c r="Q100" s="1"/>
  <c r="P101"/>
  <c r="P100" s="1"/>
  <c r="L101"/>
  <c r="L100" s="1"/>
  <c r="K101"/>
  <c r="K100" s="1"/>
  <c r="J101"/>
  <c r="J100" s="1"/>
  <c r="H101"/>
  <c r="H100" s="1"/>
  <c r="W81"/>
  <c r="W80" s="1"/>
  <c r="W79" s="1"/>
  <c r="S81"/>
  <c r="S80" s="1"/>
  <c r="S79" s="1"/>
  <c r="M81"/>
  <c r="M80" s="1"/>
  <c r="M79" s="1"/>
  <c r="H80"/>
  <c r="H79" s="1"/>
  <c r="W388" l="1"/>
  <c r="W385"/>
  <c r="W383"/>
  <c r="W382"/>
  <c r="W380"/>
  <c r="W377"/>
  <c r="W376"/>
  <c r="W374"/>
  <c r="W347"/>
  <c r="W345"/>
  <c r="W344"/>
  <c r="W341"/>
  <c r="W339"/>
  <c r="W338"/>
  <c r="W337"/>
  <c r="W336"/>
  <c r="W335"/>
  <c r="W333"/>
  <c r="W330"/>
  <c r="W329"/>
  <c r="W327"/>
  <c r="W299"/>
  <c r="W297"/>
  <c r="W294"/>
  <c r="W292"/>
  <c r="W291"/>
  <c r="W290"/>
  <c r="W289"/>
  <c r="W288"/>
  <c r="W286"/>
  <c r="W283"/>
  <c r="W282" s="1"/>
  <c r="W280"/>
  <c r="W279"/>
  <c r="W277"/>
  <c r="W237"/>
  <c r="W234"/>
  <c r="W233"/>
  <c r="W232"/>
  <c r="W228"/>
  <c r="W225"/>
  <c r="W224"/>
  <c r="W222"/>
  <c r="W219"/>
  <c r="W217"/>
  <c r="W161"/>
  <c r="W159"/>
  <c r="W157" s="1"/>
  <c r="W155"/>
  <c r="W153" s="1"/>
  <c r="W152"/>
  <c r="W151"/>
  <c r="W150"/>
  <c r="W149"/>
  <c r="W146"/>
  <c r="W144"/>
  <c r="W141"/>
  <c r="W140"/>
  <c r="W138"/>
  <c r="W135"/>
  <c r="W132"/>
  <c r="W130"/>
  <c r="W126"/>
  <c r="W116"/>
  <c r="W114"/>
  <c r="W111"/>
  <c r="W109"/>
  <c r="W106"/>
  <c r="W105"/>
  <c r="W99"/>
  <c r="W98"/>
  <c r="W95"/>
  <c r="W94"/>
  <c r="W93"/>
  <c r="W92"/>
  <c r="W91"/>
  <c r="W89"/>
  <c r="W85"/>
  <c r="W78"/>
  <c r="W77" s="1"/>
  <c r="W76"/>
  <c r="W75"/>
  <c r="W74"/>
  <c r="W67"/>
  <c r="W65"/>
  <c r="W64"/>
  <c r="W63"/>
  <c r="W62"/>
  <c r="W61"/>
  <c r="W58"/>
  <c r="W55"/>
  <c r="W53"/>
  <c r="W50"/>
  <c r="W49"/>
  <c r="W48"/>
  <c r="W45"/>
  <c r="W44"/>
  <c r="W43"/>
  <c r="W42"/>
  <c r="W41"/>
  <c r="W40"/>
  <c r="W39"/>
  <c r="W37"/>
  <c r="W35"/>
  <c r="W34"/>
  <c r="W33"/>
  <c r="W32"/>
  <c r="W31"/>
  <c r="W30"/>
  <c r="W29"/>
  <c r="W28"/>
  <c r="W27"/>
  <c r="W25"/>
  <c r="W24"/>
  <c r="W23"/>
  <c r="W22"/>
  <c r="W21"/>
  <c r="W20"/>
  <c r="W18"/>
  <c r="W17"/>
  <c r="W16"/>
  <c r="W15"/>
  <c r="W12"/>
  <c r="W11"/>
  <c r="W9"/>
  <c r="W7"/>
  <c r="W6"/>
  <c r="S388"/>
  <c r="S385"/>
  <c r="S383"/>
  <c r="S382"/>
  <c r="S380"/>
  <c r="S377"/>
  <c r="S376"/>
  <c r="S374"/>
  <c r="S347"/>
  <c r="S345"/>
  <c r="S344"/>
  <c r="S341"/>
  <c r="S339"/>
  <c r="S338"/>
  <c r="S337"/>
  <c r="S336"/>
  <c r="S335"/>
  <c r="S333"/>
  <c r="S330"/>
  <c r="S329"/>
  <c r="S327"/>
  <c r="S299"/>
  <c r="S297"/>
  <c r="S294"/>
  <c r="S292"/>
  <c r="S291"/>
  <c r="S290"/>
  <c r="S289"/>
  <c r="S288"/>
  <c r="S286"/>
  <c r="S283"/>
  <c r="S282" s="1"/>
  <c r="S280"/>
  <c r="S279"/>
  <c r="S277"/>
  <c r="S237"/>
  <c r="S234"/>
  <c r="S233"/>
  <c r="S232"/>
  <c r="S228"/>
  <c r="S225"/>
  <c r="S224"/>
  <c r="S222"/>
  <c r="S219"/>
  <c r="S217"/>
  <c r="S161"/>
  <c r="S159"/>
  <c r="S157" s="1"/>
  <c r="S155"/>
  <c r="S153" s="1"/>
  <c r="S152"/>
  <c r="S151"/>
  <c r="S150"/>
  <c r="S149"/>
  <c r="S146"/>
  <c r="S144"/>
  <c r="S141"/>
  <c r="S140"/>
  <c r="S138"/>
  <c r="S135"/>
  <c r="S132"/>
  <c r="S130"/>
  <c r="S126"/>
  <c r="S116"/>
  <c r="S114"/>
  <c r="S111"/>
  <c r="S109"/>
  <c r="S106"/>
  <c r="S105"/>
  <c r="S99"/>
  <c r="S98"/>
  <c r="S95"/>
  <c r="S94"/>
  <c r="S93"/>
  <c r="S92"/>
  <c r="S91"/>
  <c r="S89"/>
  <c r="S85"/>
  <c r="S78"/>
  <c r="S77" s="1"/>
  <c r="S76"/>
  <c r="S75"/>
  <c r="S74"/>
  <c r="S67"/>
  <c r="S65"/>
  <c r="S64"/>
  <c r="S63"/>
  <c r="S62"/>
  <c r="S61"/>
  <c r="S58"/>
  <c r="S55"/>
  <c r="S53"/>
  <c r="S50"/>
  <c r="S49"/>
  <c r="S48"/>
  <c r="S45"/>
  <c r="S44"/>
  <c r="S43"/>
  <c r="S42"/>
  <c r="S41"/>
  <c r="S40"/>
  <c r="S39"/>
  <c r="S37"/>
  <c r="S35"/>
  <c r="S34"/>
  <c r="S33"/>
  <c r="S32"/>
  <c r="S31"/>
  <c r="S30"/>
  <c r="S29"/>
  <c r="S28"/>
  <c r="S27"/>
  <c r="S25"/>
  <c r="S24"/>
  <c r="S23"/>
  <c r="S22"/>
  <c r="S21"/>
  <c r="S20"/>
  <c r="S18"/>
  <c r="S17"/>
  <c r="S16"/>
  <c r="S15"/>
  <c r="S12"/>
  <c r="S11"/>
  <c r="S9"/>
  <c r="S7"/>
  <c r="S6"/>
  <c r="M388"/>
  <c r="M385"/>
  <c r="M383"/>
  <c r="M382"/>
  <c r="M380"/>
  <c r="M377"/>
  <c r="M376"/>
  <c r="M374"/>
  <c r="M347"/>
  <c r="M345"/>
  <c r="M344"/>
  <c r="M341"/>
  <c r="M339"/>
  <c r="M338"/>
  <c r="M337"/>
  <c r="M336"/>
  <c r="M335"/>
  <c r="M333"/>
  <c r="M330"/>
  <c r="M329"/>
  <c r="M327"/>
  <c r="M299"/>
  <c r="M297"/>
  <c r="M294"/>
  <c r="M292"/>
  <c r="M291"/>
  <c r="M290"/>
  <c r="M289"/>
  <c r="M288"/>
  <c r="M286"/>
  <c r="M283"/>
  <c r="M282" s="1"/>
  <c r="M280"/>
  <c r="M279"/>
  <c r="M277"/>
  <c r="M237"/>
  <c r="M234"/>
  <c r="M233"/>
  <c r="M232"/>
  <c r="M228"/>
  <c r="M225"/>
  <c r="M224"/>
  <c r="M222"/>
  <c r="M219"/>
  <c r="M217"/>
  <c r="M161"/>
  <c r="M159"/>
  <c r="M157" s="1"/>
  <c r="M155"/>
  <c r="M153" s="1"/>
  <c r="M152"/>
  <c r="M151"/>
  <c r="M150"/>
  <c r="M149"/>
  <c r="M146"/>
  <c r="M144"/>
  <c r="M141"/>
  <c r="M140"/>
  <c r="M138"/>
  <c r="M135"/>
  <c r="M132"/>
  <c r="M130"/>
  <c r="M126"/>
  <c r="M116"/>
  <c r="M114"/>
  <c r="M111"/>
  <c r="M109"/>
  <c r="M106"/>
  <c r="M105"/>
  <c r="M99"/>
  <c r="M98"/>
  <c r="M95"/>
  <c r="M94"/>
  <c r="M93"/>
  <c r="M92"/>
  <c r="M91"/>
  <c r="M89"/>
  <c r="M85"/>
  <c r="M78"/>
  <c r="M77" s="1"/>
  <c r="M76"/>
  <c r="M75"/>
  <c r="M74"/>
  <c r="M67"/>
  <c r="M65"/>
  <c r="M64"/>
  <c r="M63"/>
  <c r="M62"/>
  <c r="M61"/>
  <c r="M58"/>
  <c r="M55"/>
  <c r="M53"/>
  <c r="M50"/>
  <c r="M49"/>
  <c r="M48"/>
  <c r="M45"/>
  <c r="M44"/>
  <c r="M43"/>
  <c r="M42"/>
  <c r="M41"/>
  <c r="M40"/>
  <c r="M39"/>
  <c r="M37"/>
  <c r="M35"/>
  <c r="M34"/>
  <c r="M33"/>
  <c r="M32"/>
  <c r="M31"/>
  <c r="M30"/>
  <c r="M29"/>
  <c r="M28"/>
  <c r="M27"/>
  <c r="M25"/>
  <c r="M24"/>
  <c r="M23"/>
  <c r="M22"/>
  <c r="M21"/>
  <c r="M20"/>
  <c r="M18"/>
  <c r="M17"/>
  <c r="M16"/>
  <c r="M15"/>
  <c r="M12"/>
  <c r="M11"/>
  <c r="M9"/>
  <c r="M7"/>
  <c r="M6"/>
  <c r="S73" l="1"/>
  <c r="S72" s="1"/>
  <c r="S71" s="1"/>
  <c r="W73"/>
  <c r="W72" s="1"/>
  <c r="W71" s="1"/>
  <c r="W147"/>
  <c r="M73"/>
  <c r="M72" s="1"/>
  <c r="M71" s="1"/>
  <c r="M147"/>
  <c r="S147"/>
  <c r="M421"/>
  <c r="M420" s="1"/>
  <c r="M418"/>
  <c r="M415"/>
  <c r="M413"/>
  <c r="M409"/>
  <c r="M407"/>
  <c r="M387"/>
  <c r="M386" s="1"/>
  <c r="M384"/>
  <c r="M381"/>
  <c r="M379"/>
  <c r="M375"/>
  <c r="M373"/>
  <c r="M369"/>
  <c r="M366"/>
  <c r="M363"/>
  <c r="M357"/>
  <c r="M355"/>
  <c r="M351"/>
  <c r="M349"/>
  <c r="M346"/>
  <c r="M343"/>
  <c r="M340"/>
  <c r="M334"/>
  <c r="M332"/>
  <c r="M328"/>
  <c r="M326"/>
  <c r="M322"/>
  <c r="M320"/>
  <c r="M317"/>
  <c r="M312"/>
  <c r="M310"/>
  <c r="M307"/>
  <c r="M303"/>
  <c r="M301"/>
  <c r="M298"/>
  <c r="M296"/>
  <c r="M293"/>
  <c r="M287"/>
  <c r="M285"/>
  <c r="M278"/>
  <c r="M276"/>
  <c r="M272"/>
  <c r="M271" s="1"/>
  <c r="M267"/>
  <c r="M263"/>
  <c r="M259"/>
  <c r="M257"/>
  <c r="M236"/>
  <c r="M235" s="1"/>
  <c r="M231"/>
  <c r="M227"/>
  <c r="M223"/>
  <c r="M221"/>
  <c r="M218"/>
  <c r="M216"/>
  <c r="M212"/>
  <c r="M197"/>
  <c r="M195"/>
  <c r="M191"/>
  <c r="M189"/>
  <c r="M160"/>
  <c r="M156" s="1"/>
  <c r="M145"/>
  <c r="M143"/>
  <c r="M139"/>
  <c r="M137"/>
  <c r="M134"/>
  <c r="M133" s="1"/>
  <c r="M131"/>
  <c r="M129"/>
  <c r="M125"/>
  <c r="M124" s="1"/>
  <c r="M123" s="1"/>
  <c r="M121"/>
  <c r="M120" s="1"/>
  <c r="M118"/>
  <c r="M117" s="1"/>
  <c r="M115"/>
  <c r="M113"/>
  <c r="M110"/>
  <c r="M108"/>
  <c r="M104"/>
  <c r="M103" s="1"/>
  <c r="M97"/>
  <c r="M96" s="1"/>
  <c r="M90"/>
  <c r="M88"/>
  <c r="M84"/>
  <c r="M83" s="1"/>
  <c r="M82" s="1"/>
  <c r="M69"/>
  <c r="M68" s="1"/>
  <c r="M66"/>
  <c r="M60"/>
  <c r="M57"/>
  <c r="M56" s="1"/>
  <c r="M54"/>
  <c r="M52"/>
  <c r="M47"/>
  <c r="M46" s="1"/>
  <c r="M38"/>
  <c r="M36"/>
  <c r="M26"/>
  <c r="M19"/>
  <c r="M14"/>
  <c r="M10"/>
  <c r="M8"/>
  <c r="M5"/>
  <c r="S421"/>
  <c r="S420" s="1"/>
  <c r="S418"/>
  <c r="S415"/>
  <c r="S413"/>
  <c r="S409"/>
  <c r="S407"/>
  <c r="S387"/>
  <c r="S386" s="1"/>
  <c r="S384"/>
  <c r="S381"/>
  <c r="S379"/>
  <c r="S375"/>
  <c r="S373"/>
  <c r="S369"/>
  <c r="S366"/>
  <c r="S363"/>
  <c r="S357"/>
  <c r="S355"/>
  <c r="S351"/>
  <c r="S349"/>
  <c r="S346"/>
  <c r="S343"/>
  <c r="S340"/>
  <c r="S334"/>
  <c r="S332"/>
  <c r="S328"/>
  <c r="S326"/>
  <c r="S322"/>
  <c r="S320"/>
  <c r="S317"/>
  <c r="S312"/>
  <c r="S310"/>
  <c r="S307"/>
  <c r="S303"/>
  <c r="S301"/>
  <c r="S298"/>
  <c r="S296"/>
  <c r="S293"/>
  <c r="S287"/>
  <c r="S285"/>
  <c r="S278"/>
  <c r="S276"/>
  <c r="S272"/>
  <c r="S271" s="1"/>
  <c r="S267"/>
  <c r="S263"/>
  <c r="S259"/>
  <c r="S257"/>
  <c r="S236"/>
  <c r="S235" s="1"/>
  <c r="S231"/>
  <c r="S227"/>
  <c r="S223"/>
  <c r="S221"/>
  <c r="S218"/>
  <c r="S216"/>
  <c r="S212"/>
  <c r="S197"/>
  <c r="S195"/>
  <c r="S191"/>
  <c r="S189"/>
  <c r="S160"/>
  <c r="S156" s="1"/>
  <c r="S145"/>
  <c r="S143"/>
  <c r="S139"/>
  <c r="S137"/>
  <c r="S134"/>
  <c r="S133" s="1"/>
  <c r="S131"/>
  <c r="S129"/>
  <c r="S125"/>
  <c r="S124" s="1"/>
  <c r="S123" s="1"/>
  <c r="S121"/>
  <c r="S120" s="1"/>
  <c r="S118"/>
  <c r="S117" s="1"/>
  <c r="S115"/>
  <c r="S113"/>
  <c r="S110"/>
  <c r="S108"/>
  <c r="S104"/>
  <c r="S103" s="1"/>
  <c r="S97"/>
  <c r="S96" s="1"/>
  <c r="S90"/>
  <c r="S88"/>
  <c r="S84"/>
  <c r="S83" s="1"/>
  <c r="S82" s="1"/>
  <c r="S69"/>
  <c r="S68" s="1"/>
  <c r="S66"/>
  <c r="S60"/>
  <c r="S57"/>
  <c r="S56" s="1"/>
  <c r="S54"/>
  <c r="S52"/>
  <c r="S47"/>
  <c r="S46" s="1"/>
  <c r="S38"/>
  <c r="S36"/>
  <c r="S26"/>
  <c r="S19"/>
  <c r="S14"/>
  <c r="S10"/>
  <c r="S8"/>
  <c r="S5"/>
  <c r="W421"/>
  <c r="W420" s="1"/>
  <c r="W418"/>
  <c r="W415"/>
  <c r="W413"/>
  <c r="W409"/>
  <c r="W407"/>
  <c r="W387"/>
  <c r="W386" s="1"/>
  <c r="W384"/>
  <c r="W381"/>
  <c r="W379"/>
  <c r="W375"/>
  <c r="W373"/>
  <c r="W369"/>
  <c r="W366"/>
  <c r="W363"/>
  <c r="W357"/>
  <c r="W355"/>
  <c r="W351"/>
  <c r="W349"/>
  <c r="W346"/>
  <c r="W343"/>
  <c r="W340"/>
  <c r="W334"/>
  <c r="W332"/>
  <c r="W328"/>
  <c r="W326"/>
  <c r="W322"/>
  <c r="W320"/>
  <c r="W317"/>
  <c r="W312"/>
  <c r="W310"/>
  <c r="W307"/>
  <c r="W303"/>
  <c r="W301"/>
  <c r="W298"/>
  <c r="W296"/>
  <c r="W293"/>
  <c r="W287"/>
  <c r="W285"/>
  <c r="W278"/>
  <c r="W276"/>
  <c r="W272"/>
  <c r="W271" s="1"/>
  <c r="W267"/>
  <c r="W263"/>
  <c r="W259"/>
  <c r="W257"/>
  <c r="W236"/>
  <c r="W235" s="1"/>
  <c r="W231"/>
  <c r="W227"/>
  <c r="W223"/>
  <c r="W221"/>
  <c r="W218"/>
  <c r="W216"/>
  <c r="W212"/>
  <c r="W197"/>
  <c r="W195"/>
  <c r="W191"/>
  <c r="W189"/>
  <c r="W160"/>
  <c r="W156" s="1"/>
  <c r="W145"/>
  <c r="W143"/>
  <c r="W139"/>
  <c r="W137"/>
  <c r="W134"/>
  <c r="W133" s="1"/>
  <c r="W131"/>
  <c r="W129"/>
  <c r="W125"/>
  <c r="W124" s="1"/>
  <c r="W123" s="1"/>
  <c r="W121"/>
  <c r="W120" s="1"/>
  <c r="W118"/>
  <c r="W117" s="1"/>
  <c r="W115"/>
  <c r="W113"/>
  <c r="W110"/>
  <c r="W108"/>
  <c r="W104"/>
  <c r="W103" s="1"/>
  <c r="W97"/>
  <c r="W96" s="1"/>
  <c r="W90"/>
  <c r="W88"/>
  <c r="W84"/>
  <c r="W83" s="1"/>
  <c r="W82" s="1"/>
  <c r="W69"/>
  <c r="W68" s="1"/>
  <c r="W66"/>
  <c r="W60"/>
  <c r="W57"/>
  <c r="W56" s="1"/>
  <c r="W54"/>
  <c r="W52"/>
  <c r="W47"/>
  <c r="W46" s="1"/>
  <c r="W38"/>
  <c r="W36"/>
  <c r="W26"/>
  <c r="W19"/>
  <c r="W14"/>
  <c r="W10"/>
  <c r="W8"/>
  <c r="W5"/>
  <c r="V421"/>
  <c r="V420" s="1"/>
  <c r="V418"/>
  <c r="V415"/>
  <c r="V413"/>
  <c r="V409"/>
  <c r="V407"/>
  <c r="V387"/>
  <c r="V386" s="1"/>
  <c r="V384"/>
  <c r="V381"/>
  <c r="V379"/>
  <c r="V375"/>
  <c r="V373"/>
  <c r="V369"/>
  <c r="V366"/>
  <c r="V363"/>
  <c r="V357"/>
  <c r="V355"/>
  <c r="V351"/>
  <c r="V349"/>
  <c r="V346"/>
  <c r="V343"/>
  <c r="V340"/>
  <c r="V334"/>
  <c r="V332"/>
  <c r="V328"/>
  <c r="V326"/>
  <c r="V322"/>
  <c r="V320"/>
  <c r="V317"/>
  <c r="V312"/>
  <c r="V310"/>
  <c r="V307"/>
  <c r="V303"/>
  <c r="V301"/>
  <c r="V298"/>
  <c r="V296"/>
  <c r="V293"/>
  <c r="V287"/>
  <c r="V285"/>
  <c r="V278"/>
  <c r="V276"/>
  <c r="V272"/>
  <c r="V271" s="1"/>
  <c r="V267"/>
  <c r="V263"/>
  <c r="V259"/>
  <c r="V257"/>
  <c r="V236"/>
  <c r="V235" s="1"/>
  <c r="V231"/>
  <c r="V227"/>
  <c r="V223"/>
  <c r="V221"/>
  <c r="V218"/>
  <c r="V216"/>
  <c r="V212"/>
  <c r="V197"/>
  <c r="V195"/>
  <c r="V191"/>
  <c r="V189"/>
  <c r="V160"/>
  <c r="V156" s="1"/>
  <c r="V145"/>
  <c r="V143"/>
  <c r="V139"/>
  <c r="V137"/>
  <c r="V134"/>
  <c r="V133" s="1"/>
  <c r="V131"/>
  <c r="V129"/>
  <c r="V125"/>
  <c r="V124" s="1"/>
  <c r="V123" s="1"/>
  <c r="V121"/>
  <c r="V120" s="1"/>
  <c r="V118"/>
  <c r="V117" s="1"/>
  <c r="V115"/>
  <c r="V113"/>
  <c r="V110"/>
  <c r="V108"/>
  <c r="V104"/>
  <c r="V103" s="1"/>
  <c r="V97"/>
  <c r="V96" s="1"/>
  <c r="V90"/>
  <c r="V88"/>
  <c r="V84"/>
  <c r="V83" s="1"/>
  <c r="V82" s="1"/>
  <c r="V69"/>
  <c r="V68" s="1"/>
  <c r="V66"/>
  <c r="V60"/>
  <c r="V57"/>
  <c r="V56" s="1"/>
  <c r="V54"/>
  <c r="V52"/>
  <c r="V47"/>
  <c r="V46" s="1"/>
  <c r="V38"/>
  <c r="V36"/>
  <c r="V26"/>
  <c r="V19"/>
  <c r="V14"/>
  <c r="V10"/>
  <c r="V8"/>
  <c r="V5"/>
  <c r="R421"/>
  <c r="R420" s="1"/>
  <c r="R415"/>
  <c r="R413"/>
  <c r="R409"/>
  <c r="R407"/>
  <c r="R387"/>
  <c r="R386" s="1"/>
  <c r="R384"/>
  <c r="R381"/>
  <c r="R379"/>
  <c r="R375"/>
  <c r="R373"/>
  <c r="R369"/>
  <c r="R366"/>
  <c r="R363"/>
  <c r="R357"/>
  <c r="R355"/>
  <c r="R351"/>
  <c r="R349"/>
  <c r="R346"/>
  <c r="R343"/>
  <c r="R340"/>
  <c r="R334"/>
  <c r="R332"/>
  <c r="R328"/>
  <c r="R326"/>
  <c r="R322"/>
  <c r="R320"/>
  <c r="R317"/>
  <c r="R312"/>
  <c r="R310"/>
  <c r="R307"/>
  <c r="R303"/>
  <c r="R301"/>
  <c r="R298"/>
  <c r="R296"/>
  <c r="R293"/>
  <c r="R287"/>
  <c r="R285"/>
  <c r="R278"/>
  <c r="R276"/>
  <c r="R272"/>
  <c r="R271" s="1"/>
  <c r="R267"/>
  <c r="R263"/>
  <c r="R259"/>
  <c r="R257"/>
  <c r="R236"/>
  <c r="R235" s="1"/>
  <c r="R231"/>
  <c r="R227"/>
  <c r="R223"/>
  <c r="R221"/>
  <c r="R218"/>
  <c r="R216"/>
  <c r="R212"/>
  <c r="R197"/>
  <c r="R195"/>
  <c r="R191"/>
  <c r="R189"/>
  <c r="R160"/>
  <c r="R156" s="1"/>
  <c r="R145"/>
  <c r="R143"/>
  <c r="R139"/>
  <c r="R137"/>
  <c r="R134"/>
  <c r="R133" s="1"/>
  <c r="R131"/>
  <c r="R129"/>
  <c r="R125"/>
  <c r="R124" s="1"/>
  <c r="R123" s="1"/>
  <c r="R121"/>
  <c r="R120" s="1"/>
  <c r="R118"/>
  <c r="R117" s="1"/>
  <c r="R115"/>
  <c r="R113"/>
  <c r="R110"/>
  <c r="R108"/>
  <c r="R104"/>
  <c r="R103" s="1"/>
  <c r="R97"/>
  <c r="R96" s="1"/>
  <c r="R90"/>
  <c r="R88"/>
  <c r="R84"/>
  <c r="R83" s="1"/>
  <c r="R82" s="1"/>
  <c r="R69"/>
  <c r="R68" s="1"/>
  <c r="R66"/>
  <c r="R60"/>
  <c r="R57"/>
  <c r="R56" s="1"/>
  <c r="R54"/>
  <c r="R52"/>
  <c r="R47"/>
  <c r="R46" s="1"/>
  <c r="R38"/>
  <c r="R36"/>
  <c r="R26"/>
  <c r="R19"/>
  <c r="R14"/>
  <c r="R10"/>
  <c r="R8"/>
  <c r="R5"/>
  <c r="L421"/>
  <c r="L420" s="1"/>
  <c r="L418"/>
  <c r="L415"/>
  <c r="L413"/>
  <c r="L409"/>
  <c r="L407"/>
  <c r="L387"/>
  <c r="L386" s="1"/>
  <c r="L384"/>
  <c r="L381"/>
  <c r="L379"/>
  <c r="L375"/>
  <c r="L373"/>
  <c r="L369"/>
  <c r="L366"/>
  <c r="L363"/>
  <c r="L357"/>
  <c r="L355"/>
  <c r="L351"/>
  <c r="L349"/>
  <c r="L346"/>
  <c r="L343"/>
  <c r="L340"/>
  <c r="L334"/>
  <c r="L332"/>
  <c r="L328"/>
  <c r="L326"/>
  <c r="L322"/>
  <c r="L320"/>
  <c r="L317"/>
  <c r="L312"/>
  <c r="L310"/>
  <c r="L303"/>
  <c r="L301"/>
  <c r="L298"/>
  <c r="L296"/>
  <c r="L293"/>
  <c r="L287"/>
  <c r="L285"/>
  <c r="L278"/>
  <c r="L276"/>
  <c r="L272"/>
  <c r="L271" s="1"/>
  <c r="L267"/>
  <c r="L263"/>
  <c r="L259"/>
  <c r="L257"/>
  <c r="L236"/>
  <c r="L235" s="1"/>
  <c r="L231"/>
  <c r="L227"/>
  <c r="L223"/>
  <c r="L221"/>
  <c r="L218"/>
  <c r="L216"/>
  <c r="L212"/>
  <c r="L197"/>
  <c r="L195"/>
  <c r="L191"/>
  <c r="L189"/>
  <c r="L160"/>
  <c r="L156" s="1"/>
  <c r="L145"/>
  <c r="L143"/>
  <c r="L139"/>
  <c r="L137"/>
  <c r="L134"/>
  <c r="L133" s="1"/>
  <c r="L131"/>
  <c r="L129"/>
  <c r="L125"/>
  <c r="L124" s="1"/>
  <c r="L123" s="1"/>
  <c r="L121"/>
  <c r="L120" s="1"/>
  <c r="L118"/>
  <c r="L117" s="1"/>
  <c r="L115"/>
  <c r="L113"/>
  <c r="L110"/>
  <c r="L108"/>
  <c r="L104"/>
  <c r="L103" s="1"/>
  <c r="L97"/>
  <c r="L96" s="1"/>
  <c r="L90"/>
  <c r="L88"/>
  <c r="L84"/>
  <c r="L83" s="1"/>
  <c r="L82" s="1"/>
  <c r="L69"/>
  <c r="L68" s="1"/>
  <c r="L66"/>
  <c r="L60"/>
  <c r="L57"/>
  <c r="L56" s="1"/>
  <c r="L54"/>
  <c r="L52"/>
  <c r="L47"/>
  <c r="L46" s="1"/>
  <c r="L38"/>
  <c r="L36"/>
  <c r="L26"/>
  <c r="L19"/>
  <c r="L14"/>
  <c r="L10"/>
  <c r="L8"/>
  <c r="L5"/>
  <c r="L262" l="1"/>
  <c r="R142"/>
  <c r="W262"/>
  <c r="M262"/>
  <c r="V262"/>
  <c r="S226"/>
  <c r="S262"/>
  <c r="R281"/>
  <c r="W281"/>
  <c r="S281"/>
  <c r="M281"/>
  <c r="L281"/>
  <c r="V142"/>
  <c r="V226"/>
  <c r="W226"/>
  <c r="M226"/>
  <c r="W142"/>
  <c r="S142"/>
  <c r="L142"/>
  <c r="L226"/>
  <c r="V281"/>
  <c r="M142"/>
  <c r="R226"/>
  <c r="R262"/>
  <c r="M220"/>
  <c r="R275"/>
  <c r="R406"/>
  <c r="R220"/>
  <c r="V188"/>
  <c r="M208"/>
  <c r="M300"/>
  <c r="M325"/>
  <c r="M365"/>
  <c r="R59"/>
  <c r="R208"/>
  <c r="S256"/>
  <c r="V208"/>
  <c r="V220"/>
  <c r="W354"/>
  <c r="M128"/>
  <c r="M194"/>
  <c r="S128"/>
  <c r="M372"/>
  <c r="L188"/>
  <c r="L215"/>
  <c r="L275"/>
  <c r="L300"/>
  <c r="L325"/>
  <c r="R112"/>
  <c r="R372"/>
  <c r="R412"/>
  <c r="V128"/>
  <c r="V300"/>
  <c r="V325"/>
  <c r="V365"/>
  <c r="W188"/>
  <c r="M188"/>
  <c r="M215"/>
  <c r="M256"/>
  <c r="W300"/>
  <c r="W342"/>
  <c r="W365"/>
  <c r="S220"/>
  <c r="S306"/>
  <c r="S372"/>
  <c r="M295"/>
  <c r="R194"/>
  <c r="R325"/>
  <c r="V13"/>
  <c r="R87"/>
  <c r="R51"/>
  <c r="L87"/>
  <c r="L208"/>
  <c r="R136"/>
  <c r="R188"/>
  <c r="R215"/>
  <c r="V275"/>
  <c r="W208"/>
  <c r="W256"/>
  <c r="S188"/>
  <c r="S325"/>
  <c r="S365"/>
  <c r="M275"/>
  <c r="R13"/>
  <c r="R354"/>
  <c r="M378"/>
  <c r="M412"/>
  <c r="L128"/>
  <c r="W194"/>
  <c r="L372"/>
  <c r="R295"/>
  <c r="R319"/>
  <c r="V194"/>
  <c r="S354"/>
  <c r="R128"/>
  <c r="R300"/>
  <c r="R348"/>
  <c r="R365"/>
  <c r="V256"/>
  <c r="V319"/>
  <c r="V372"/>
  <c r="W295"/>
  <c r="W319"/>
  <c r="S59"/>
  <c r="S295"/>
  <c r="S342"/>
  <c r="V354"/>
  <c r="W87"/>
  <c r="W215"/>
  <c r="W275"/>
  <c r="W372"/>
  <c r="S215"/>
  <c r="S300"/>
  <c r="M348"/>
  <c r="L365"/>
  <c r="R4"/>
  <c r="L136"/>
  <c r="L256"/>
  <c r="R256"/>
  <c r="V87"/>
  <c r="V215"/>
  <c r="V295"/>
  <c r="V342"/>
  <c r="S208"/>
  <c r="V348"/>
  <c r="V378"/>
  <c r="V412"/>
  <c r="W220"/>
  <c r="V136"/>
  <c r="W128"/>
  <c r="W136"/>
  <c r="W325"/>
  <c r="S275"/>
  <c r="W348"/>
  <c r="W378"/>
  <c r="W412"/>
  <c r="S87"/>
  <c r="S319"/>
  <c r="M354"/>
  <c r="S107"/>
  <c r="S348"/>
  <c r="S378"/>
  <c r="S412"/>
  <c r="M136"/>
  <c r="M13"/>
  <c r="M87"/>
  <c r="M319"/>
  <c r="M342"/>
  <c r="M51"/>
  <c r="M59"/>
  <c r="M107"/>
  <c r="M331"/>
  <c r="M406"/>
  <c r="M4"/>
  <c r="M112"/>
  <c r="M306"/>
  <c r="S13"/>
  <c r="S194"/>
  <c r="S51"/>
  <c r="S136"/>
  <c r="S331"/>
  <c r="S406"/>
  <c r="S4"/>
  <c r="S112"/>
  <c r="W13"/>
  <c r="W51"/>
  <c r="W59"/>
  <c r="W107"/>
  <c r="W331"/>
  <c r="W406"/>
  <c r="W4"/>
  <c r="W112"/>
  <c r="W306"/>
  <c r="V51"/>
  <c r="V59"/>
  <c r="V107"/>
  <c r="V331"/>
  <c r="V406"/>
  <c r="V4"/>
  <c r="V112"/>
  <c r="V306"/>
  <c r="R378"/>
  <c r="R331"/>
  <c r="R107"/>
  <c r="R306"/>
  <c r="R342"/>
  <c r="L354"/>
  <c r="L194"/>
  <c r="L59"/>
  <c r="L107"/>
  <c r="L220"/>
  <c r="L342"/>
  <c r="L295"/>
  <c r="L319"/>
  <c r="L13"/>
  <c r="L331"/>
  <c r="L348"/>
  <c r="L378"/>
  <c r="L412"/>
  <c r="L51"/>
  <c r="L406"/>
  <c r="L4"/>
  <c r="L112"/>
  <c r="L306"/>
  <c r="M86" l="1"/>
  <c r="W86"/>
  <c r="L86"/>
  <c r="R86"/>
  <c r="S86"/>
  <c r="V86"/>
  <c r="L127"/>
  <c r="S274"/>
  <c r="S214"/>
  <c r="R371"/>
  <c r="W127"/>
  <c r="M214"/>
  <c r="R3"/>
  <c r="W214"/>
  <c r="R324"/>
  <c r="W274"/>
  <c r="W3"/>
  <c r="M371"/>
  <c r="V127"/>
  <c r="V324"/>
  <c r="R127"/>
  <c r="R274"/>
  <c r="S127"/>
  <c r="M127"/>
  <c r="W371"/>
  <c r="L324"/>
  <c r="V274"/>
  <c r="W324"/>
  <c r="S371"/>
  <c r="M274"/>
  <c r="M324"/>
  <c r="R214"/>
  <c r="V371"/>
  <c r="S324"/>
  <c r="M3"/>
  <c r="S3"/>
  <c r="V3"/>
  <c r="V214"/>
  <c r="L274"/>
  <c r="L214"/>
  <c r="L3"/>
  <c r="L371"/>
  <c r="Q421"/>
  <c r="Q420" s="1"/>
  <c r="Q418"/>
  <c r="Q415"/>
  <c r="Q413"/>
  <c r="Q409"/>
  <c r="Q407"/>
  <c r="Q387"/>
  <c r="Q386" s="1"/>
  <c r="Q384"/>
  <c r="Q381"/>
  <c r="Q379"/>
  <c r="Q375"/>
  <c r="Q373"/>
  <c r="Q369"/>
  <c r="Q366"/>
  <c r="Q363"/>
  <c r="Q357"/>
  <c r="Q355"/>
  <c r="Q351"/>
  <c r="Q349"/>
  <c r="Q346"/>
  <c r="Q343"/>
  <c r="Q340"/>
  <c r="Q334"/>
  <c r="Q332"/>
  <c r="Q328"/>
  <c r="Q326"/>
  <c r="Q322"/>
  <c r="Q320"/>
  <c r="Q317"/>
  <c r="Q312"/>
  <c r="Q310"/>
  <c r="Q307"/>
  <c r="Q303"/>
  <c r="Q301"/>
  <c r="Q298"/>
  <c r="Q296"/>
  <c r="Q293"/>
  <c r="Q287"/>
  <c r="Q285"/>
  <c r="Q278"/>
  <c r="Q276"/>
  <c r="Q272"/>
  <c r="Q271" s="1"/>
  <c r="Q267"/>
  <c r="Q263"/>
  <c r="Q259"/>
  <c r="Q257"/>
  <c r="Q236"/>
  <c r="Q235" s="1"/>
  <c r="Q231"/>
  <c r="Q227"/>
  <c r="Q223"/>
  <c r="Q221"/>
  <c r="Q218"/>
  <c r="Q216"/>
  <c r="Q212"/>
  <c r="Q197"/>
  <c r="Q195"/>
  <c r="Q191"/>
  <c r="Q189"/>
  <c r="Q160"/>
  <c r="Q156" s="1"/>
  <c r="Q145"/>
  <c r="Q143"/>
  <c r="Q139"/>
  <c r="Q137"/>
  <c r="Q134"/>
  <c r="Q133" s="1"/>
  <c r="Q131"/>
  <c r="Q129"/>
  <c r="Q125"/>
  <c r="Q124" s="1"/>
  <c r="Q123" s="1"/>
  <c r="Q121"/>
  <c r="Q120" s="1"/>
  <c r="Q118"/>
  <c r="Q117" s="1"/>
  <c r="Q115"/>
  <c r="Q113"/>
  <c r="Q110"/>
  <c r="Q108"/>
  <c r="Q104"/>
  <c r="Q103" s="1"/>
  <c r="Q97"/>
  <c r="Q96" s="1"/>
  <c r="Q90"/>
  <c r="Q88"/>
  <c r="Q84"/>
  <c r="Q83" s="1"/>
  <c r="Q82" s="1"/>
  <c r="Q69"/>
  <c r="Q68" s="1"/>
  <c r="Q66"/>
  <c r="Q60"/>
  <c r="Q57"/>
  <c r="Q56" s="1"/>
  <c r="Q54"/>
  <c r="Q52"/>
  <c r="Q47"/>
  <c r="Q46" s="1"/>
  <c r="Q38"/>
  <c r="Q36"/>
  <c r="Q26"/>
  <c r="Q19"/>
  <c r="Q14"/>
  <c r="Q10"/>
  <c r="Q8"/>
  <c r="Q5"/>
  <c r="K421"/>
  <c r="K420" s="1"/>
  <c r="K418"/>
  <c r="K415"/>
  <c r="K413"/>
  <c r="K409"/>
  <c r="K407"/>
  <c r="K387"/>
  <c r="K386" s="1"/>
  <c r="K384"/>
  <c r="K381"/>
  <c r="K379"/>
  <c r="K375"/>
  <c r="K373"/>
  <c r="K369"/>
  <c r="K366"/>
  <c r="K363"/>
  <c r="K357"/>
  <c r="K355"/>
  <c r="K351"/>
  <c r="K349"/>
  <c r="K346"/>
  <c r="K343"/>
  <c r="K340"/>
  <c r="K334"/>
  <c r="K332"/>
  <c r="K328"/>
  <c r="K326"/>
  <c r="K322"/>
  <c r="K320"/>
  <c r="K317"/>
  <c r="K312"/>
  <c r="K310"/>
  <c r="K307"/>
  <c r="K303"/>
  <c r="K301"/>
  <c r="K298"/>
  <c r="K296"/>
  <c r="K293"/>
  <c r="K287"/>
  <c r="K285"/>
  <c r="K278"/>
  <c r="K276"/>
  <c r="K272"/>
  <c r="K271" s="1"/>
  <c r="K267"/>
  <c r="K263"/>
  <c r="K259"/>
  <c r="K257"/>
  <c r="K236"/>
  <c r="K235" s="1"/>
  <c r="K231"/>
  <c r="K227"/>
  <c r="K223"/>
  <c r="K221"/>
  <c r="K218"/>
  <c r="K216"/>
  <c r="K212"/>
  <c r="K197"/>
  <c r="K195"/>
  <c r="K191"/>
  <c r="K189"/>
  <c r="K160"/>
  <c r="K156" s="1"/>
  <c r="K145"/>
  <c r="K143"/>
  <c r="K139"/>
  <c r="K137"/>
  <c r="K134"/>
  <c r="K133" s="1"/>
  <c r="K131"/>
  <c r="K129"/>
  <c r="K125"/>
  <c r="K124" s="1"/>
  <c r="K123" s="1"/>
  <c r="K121"/>
  <c r="K120" s="1"/>
  <c r="K118"/>
  <c r="K117" s="1"/>
  <c r="K115"/>
  <c r="K113"/>
  <c r="K110"/>
  <c r="K108"/>
  <c r="K104"/>
  <c r="K103" s="1"/>
  <c r="K97"/>
  <c r="K96" s="1"/>
  <c r="K90"/>
  <c r="K88"/>
  <c r="K84"/>
  <c r="K83" s="1"/>
  <c r="K82" s="1"/>
  <c r="K69"/>
  <c r="K68" s="1"/>
  <c r="K66"/>
  <c r="K60"/>
  <c r="K57"/>
  <c r="K56" s="1"/>
  <c r="K54"/>
  <c r="K52"/>
  <c r="K47"/>
  <c r="K46" s="1"/>
  <c r="K38"/>
  <c r="K36"/>
  <c r="K26"/>
  <c r="K19"/>
  <c r="K14"/>
  <c r="K10"/>
  <c r="K8"/>
  <c r="K5"/>
  <c r="P5"/>
  <c r="P8"/>
  <c r="P10"/>
  <c r="P14"/>
  <c r="P19"/>
  <c r="P26"/>
  <c r="P36"/>
  <c r="P38"/>
  <c r="P47"/>
  <c r="P46" s="1"/>
  <c r="P52"/>
  <c r="P54"/>
  <c r="P57"/>
  <c r="P56" s="1"/>
  <c r="P60"/>
  <c r="P66"/>
  <c r="P69"/>
  <c r="P68" s="1"/>
  <c r="P84"/>
  <c r="P83" s="1"/>
  <c r="P82" s="1"/>
  <c r="P88"/>
  <c r="P90"/>
  <c r="P97"/>
  <c r="P96" s="1"/>
  <c r="P104"/>
  <c r="P103" s="1"/>
  <c r="P108"/>
  <c r="P110"/>
  <c r="P113"/>
  <c r="P115"/>
  <c r="P118"/>
  <c r="P117" s="1"/>
  <c r="P121"/>
  <c r="P120" s="1"/>
  <c r="P125"/>
  <c r="P124" s="1"/>
  <c r="P123" s="1"/>
  <c r="P129"/>
  <c r="P131"/>
  <c r="P134"/>
  <c r="P133" s="1"/>
  <c r="P137"/>
  <c r="P139"/>
  <c r="P143"/>
  <c r="P145"/>
  <c r="P160"/>
  <c r="P156" s="1"/>
  <c r="P189"/>
  <c r="P191"/>
  <c r="P195"/>
  <c r="P197"/>
  <c r="P212"/>
  <c r="P216"/>
  <c r="P218"/>
  <c r="P221"/>
  <c r="P223"/>
  <c r="P227"/>
  <c r="P231"/>
  <c r="P236"/>
  <c r="P235" s="1"/>
  <c r="P257"/>
  <c r="P259"/>
  <c r="P263"/>
  <c r="P267"/>
  <c r="P272"/>
  <c r="P271" s="1"/>
  <c r="P276"/>
  <c r="P278"/>
  <c r="P285"/>
  <c r="P287"/>
  <c r="P293"/>
  <c r="P296"/>
  <c r="P298"/>
  <c r="P301"/>
  <c r="P303"/>
  <c r="P307"/>
  <c r="P310"/>
  <c r="P312"/>
  <c r="P317"/>
  <c r="P320"/>
  <c r="P322"/>
  <c r="P326"/>
  <c r="P328"/>
  <c r="P332"/>
  <c r="P334"/>
  <c r="P340"/>
  <c r="P343"/>
  <c r="P346"/>
  <c r="P349"/>
  <c r="P351"/>
  <c r="P355"/>
  <c r="P357"/>
  <c r="P363"/>
  <c r="P366"/>
  <c r="P369"/>
  <c r="P373"/>
  <c r="P375"/>
  <c r="P379"/>
  <c r="P381"/>
  <c r="P384"/>
  <c r="P387"/>
  <c r="P386" s="1"/>
  <c r="P407"/>
  <c r="P409"/>
  <c r="P413"/>
  <c r="P415"/>
  <c r="P418"/>
  <c r="P421"/>
  <c r="P420" s="1"/>
  <c r="P262" l="1"/>
  <c r="K142"/>
  <c r="K226"/>
  <c r="Q262"/>
  <c r="K281"/>
  <c r="P226"/>
  <c r="P142"/>
  <c r="Q142"/>
  <c r="Q226"/>
  <c r="P281"/>
  <c r="K262"/>
  <c r="Q281"/>
  <c r="W2"/>
  <c r="R2"/>
  <c r="M2"/>
  <c r="S2"/>
  <c r="V2"/>
  <c r="L2"/>
  <c r="Q378"/>
  <c r="Q220"/>
  <c r="Q136"/>
  <c r="Q319"/>
  <c r="Q406"/>
  <c r="Q59"/>
  <c r="Q256"/>
  <c r="Q300"/>
  <c r="Q348"/>
  <c r="Q365"/>
  <c r="P372"/>
  <c r="P295"/>
  <c r="K4"/>
  <c r="K378"/>
  <c r="Q208"/>
  <c r="Q342"/>
  <c r="Q354"/>
  <c r="K51"/>
  <c r="P128"/>
  <c r="P107"/>
  <c r="K220"/>
  <c r="K300"/>
  <c r="K325"/>
  <c r="Q87"/>
  <c r="Q295"/>
  <c r="P256"/>
  <c r="P59"/>
  <c r="P365"/>
  <c r="P306"/>
  <c r="P275"/>
  <c r="P188"/>
  <c r="K59"/>
  <c r="K107"/>
  <c r="K128"/>
  <c r="K331"/>
  <c r="K372"/>
  <c r="P412"/>
  <c r="P342"/>
  <c r="P319"/>
  <c r="P220"/>
  <c r="P208"/>
  <c r="K194"/>
  <c r="P378"/>
  <c r="P331"/>
  <c r="P325"/>
  <c r="P300"/>
  <c r="P215"/>
  <c r="P87"/>
  <c r="K13"/>
  <c r="K112"/>
  <c r="K208"/>
  <c r="K256"/>
  <c r="K275"/>
  <c r="K319"/>
  <c r="K87"/>
  <c r="K136"/>
  <c r="K188"/>
  <c r="K215"/>
  <c r="K295"/>
  <c r="K342"/>
  <c r="K354"/>
  <c r="K406"/>
  <c r="Q325"/>
  <c r="K348"/>
  <c r="K365"/>
  <c r="Q51"/>
  <c r="Q107"/>
  <c r="Q128"/>
  <c r="Q194"/>
  <c r="Q275"/>
  <c r="Q331"/>
  <c r="Q372"/>
  <c r="Q13"/>
  <c r="Q188"/>
  <c r="Q215"/>
  <c r="Q4"/>
  <c r="Q112"/>
  <c r="Q412"/>
  <c r="Q306"/>
  <c r="K412"/>
  <c r="K306"/>
  <c r="P354"/>
  <c r="P194"/>
  <c r="P13"/>
  <c r="P348"/>
  <c r="P406"/>
  <c r="P112"/>
  <c r="P4"/>
  <c r="P136"/>
  <c r="P51"/>
  <c r="K86" l="1"/>
  <c r="Q86"/>
  <c r="P86"/>
  <c r="P214"/>
  <c r="P274"/>
  <c r="K371"/>
  <c r="K3"/>
  <c r="Q214"/>
  <c r="P371"/>
  <c r="Q371"/>
  <c r="Q3"/>
  <c r="K324"/>
  <c r="K214"/>
  <c r="P324"/>
  <c r="Q274"/>
  <c r="Q127"/>
  <c r="K127"/>
  <c r="K274"/>
  <c r="Q324"/>
  <c r="P127"/>
  <c r="P3"/>
  <c r="K2" l="1"/>
  <c r="Q2"/>
  <c r="P2"/>
  <c r="H373" l="1"/>
  <c r="J373"/>
  <c r="H375"/>
  <c r="J375"/>
  <c r="H379"/>
  <c r="J379"/>
  <c r="H381"/>
  <c r="J381"/>
  <c r="H384"/>
  <c r="J384"/>
  <c r="H387"/>
  <c r="H386" s="1"/>
  <c r="J387"/>
  <c r="J386" s="1"/>
  <c r="H407"/>
  <c r="J407"/>
  <c r="H409"/>
  <c r="J409"/>
  <c r="H413"/>
  <c r="J413"/>
  <c r="H415"/>
  <c r="J415"/>
  <c r="H418"/>
  <c r="J418"/>
  <c r="H421"/>
  <c r="H420" s="1"/>
  <c r="J421"/>
  <c r="J420" s="1"/>
  <c r="J372" l="1"/>
  <c r="H372"/>
  <c r="H412"/>
  <c r="J378"/>
  <c r="J412"/>
  <c r="J406"/>
  <c r="H406"/>
  <c r="H378"/>
  <c r="H371" l="1"/>
  <c r="J371"/>
  <c r="H5" l="1"/>
  <c r="J5"/>
  <c r="H8"/>
  <c r="J8"/>
  <c r="H10"/>
  <c r="J10"/>
  <c r="H14"/>
  <c r="J14"/>
  <c r="H19"/>
  <c r="J19"/>
  <c r="H26"/>
  <c r="J26"/>
  <c r="H36"/>
  <c r="J36"/>
  <c r="H38"/>
  <c r="J38"/>
  <c r="H47"/>
  <c r="H46" s="1"/>
  <c r="J47"/>
  <c r="J46" s="1"/>
  <c r="H52"/>
  <c r="J52"/>
  <c r="H54"/>
  <c r="J54"/>
  <c r="H57"/>
  <c r="H56" s="1"/>
  <c r="J57"/>
  <c r="J56" s="1"/>
  <c r="H60"/>
  <c r="J60"/>
  <c r="H66"/>
  <c r="J66"/>
  <c r="H69"/>
  <c r="H68" s="1"/>
  <c r="J69"/>
  <c r="J68" s="1"/>
  <c r="H73"/>
  <c r="H77"/>
  <c r="H84"/>
  <c r="H83" s="1"/>
  <c r="H82" s="1"/>
  <c r="J84"/>
  <c r="J83" s="1"/>
  <c r="J82" s="1"/>
  <c r="H88"/>
  <c r="J88"/>
  <c r="H90"/>
  <c r="J90"/>
  <c r="H97"/>
  <c r="H96" s="1"/>
  <c r="J97"/>
  <c r="J96" s="1"/>
  <c r="H104"/>
  <c r="H103" s="1"/>
  <c r="J104"/>
  <c r="J103" s="1"/>
  <c r="H108"/>
  <c r="J108"/>
  <c r="H110"/>
  <c r="J110"/>
  <c r="H113"/>
  <c r="J113"/>
  <c r="H115"/>
  <c r="J115"/>
  <c r="H118"/>
  <c r="H117" s="1"/>
  <c r="J118"/>
  <c r="J117" s="1"/>
  <c r="H121"/>
  <c r="H120" s="1"/>
  <c r="J121"/>
  <c r="J120" s="1"/>
  <c r="H125"/>
  <c r="H124" s="1"/>
  <c r="H123" s="1"/>
  <c r="J125"/>
  <c r="J124" s="1"/>
  <c r="J123" s="1"/>
  <c r="H129"/>
  <c r="J129"/>
  <c r="H131"/>
  <c r="J131"/>
  <c r="H134"/>
  <c r="H133" s="1"/>
  <c r="J134"/>
  <c r="J133" s="1"/>
  <c r="H137"/>
  <c r="J137"/>
  <c r="H139"/>
  <c r="J139"/>
  <c r="H143"/>
  <c r="J143"/>
  <c r="H145"/>
  <c r="J145"/>
  <c r="H160"/>
  <c r="J160"/>
  <c r="J156" s="1"/>
  <c r="H189"/>
  <c r="J189"/>
  <c r="H191"/>
  <c r="J191"/>
  <c r="H195"/>
  <c r="J195"/>
  <c r="H197"/>
  <c r="J197"/>
  <c r="H212"/>
  <c r="J212"/>
  <c r="H216"/>
  <c r="J216"/>
  <c r="H218"/>
  <c r="J218"/>
  <c r="H221"/>
  <c r="J221"/>
  <c r="H223"/>
  <c r="J223"/>
  <c r="H227"/>
  <c r="J227"/>
  <c r="H231"/>
  <c r="J231"/>
  <c r="H236"/>
  <c r="H235" s="1"/>
  <c r="J236"/>
  <c r="J235" s="1"/>
  <c r="H257"/>
  <c r="J257"/>
  <c r="H259"/>
  <c r="J259"/>
  <c r="H263"/>
  <c r="J263"/>
  <c r="H267"/>
  <c r="J267"/>
  <c r="H272"/>
  <c r="H271" s="1"/>
  <c r="J272"/>
  <c r="J271" s="1"/>
  <c r="H276"/>
  <c r="J276"/>
  <c r="H278"/>
  <c r="J278"/>
  <c r="H285"/>
  <c r="J285"/>
  <c r="H287"/>
  <c r="J287"/>
  <c r="H293"/>
  <c r="J293"/>
  <c r="H296"/>
  <c r="J296"/>
  <c r="H298"/>
  <c r="J298"/>
  <c r="H301"/>
  <c r="J301"/>
  <c r="H303"/>
  <c r="J303"/>
  <c r="H307"/>
  <c r="J307"/>
  <c r="H310"/>
  <c r="J310"/>
  <c r="H312"/>
  <c r="J312"/>
  <c r="H317"/>
  <c r="J317"/>
  <c r="H320"/>
  <c r="J320"/>
  <c r="H322"/>
  <c r="J322"/>
  <c r="H326"/>
  <c r="J326"/>
  <c r="H328"/>
  <c r="J328"/>
  <c r="H332"/>
  <c r="J332"/>
  <c r="H334"/>
  <c r="J334"/>
  <c r="H340"/>
  <c r="J340"/>
  <c r="H343"/>
  <c r="J343"/>
  <c r="H346"/>
  <c r="J346"/>
  <c r="H349"/>
  <c r="J349"/>
  <c r="H351"/>
  <c r="J351"/>
  <c r="H355"/>
  <c r="J355"/>
  <c r="H357"/>
  <c r="J357"/>
  <c r="H363"/>
  <c r="J363"/>
  <c r="H366"/>
  <c r="J366"/>
  <c r="H369"/>
  <c r="J369"/>
  <c r="J262" l="1"/>
  <c r="J281"/>
  <c r="J226"/>
  <c r="J142"/>
  <c r="H262"/>
  <c r="H226"/>
  <c r="H220"/>
  <c r="J87"/>
  <c r="H256"/>
  <c r="J319"/>
  <c r="H319"/>
  <c r="H275"/>
  <c r="J256"/>
  <c r="H87"/>
  <c r="H51"/>
  <c r="J365"/>
  <c r="J342"/>
  <c r="J59"/>
  <c r="J295"/>
  <c r="H331"/>
  <c r="J325"/>
  <c r="J136"/>
  <c r="H354"/>
  <c r="J300"/>
  <c r="H295"/>
  <c r="J275"/>
  <c r="J208"/>
  <c r="H208"/>
  <c r="J188"/>
  <c r="H188"/>
  <c r="H156"/>
  <c r="J112"/>
  <c r="J4"/>
  <c r="H342"/>
  <c r="J215"/>
  <c r="J194"/>
  <c r="H325"/>
  <c r="J220"/>
  <c r="J13"/>
  <c r="H365"/>
  <c r="J354"/>
  <c r="J348"/>
  <c r="H348"/>
  <c r="J331"/>
  <c r="H13"/>
  <c r="H300"/>
  <c r="H215"/>
  <c r="H194"/>
  <c r="H136"/>
  <c r="H128"/>
  <c r="H112"/>
  <c r="J51"/>
  <c r="H142"/>
  <c r="J128"/>
  <c r="H59"/>
  <c r="H4"/>
  <c r="H72"/>
  <c r="H71" s="1"/>
  <c r="H107"/>
  <c r="J107"/>
  <c r="H281"/>
  <c r="J306"/>
  <c r="H306"/>
  <c r="J86" l="1"/>
  <c r="H86"/>
  <c r="J214"/>
  <c r="J3"/>
  <c r="J127"/>
  <c r="H214"/>
  <c r="J324"/>
  <c r="H324"/>
  <c r="J274"/>
  <c r="H3"/>
  <c r="H127"/>
  <c r="H274"/>
  <c r="J2" l="1"/>
  <c r="H2"/>
  <c r="U1291" i="29" l="1"/>
  <c r="U1290" s="1"/>
  <c r="U1289" s="1"/>
  <c r="S1291"/>
  <c r="S1290" s="1"/>
  <c r="S1289" s="1"/>
  <c r="P1291"/>
  <c r="P1290" s="1"/>
  <c r="P1289" s="1"/>
  <c r="L1291"/>
  <c r="T1290"/>
  <c r="T1289" s="1"/>
  <c r="R1290"/>
  <c r="R1289" s="1"/>
  <c r="Q1290"/>
  <c r="Q1289" s="1"/>
  <c r="O1290"/>
  <c r="O1289" s="1"/>
  <c r="N1290"/>
  <c r="N1289" s="1"/>
  <c r="M1290"/>
  <c r="M1289" s="1"/>
  <c r="K1290"/>
  <c r="K1289" s="1"/>
  <c r="J1290"/>
  <c r="J1289" s="1"/>
  <c r="I1290"/>
  <c r="I1289" s="1"/>
  <c r="H1290"/>
  <c r="H1289" s="1"/>
  <c r="G1290"/>
  <c r="G1289" s="1"/>
  <c r="U1288"/>
  <c r="U1287" s="1"/>
  <c r="S1288"/>
  <c r="S1287" s="1"/>
  <c r="P1288"/>
  <c r="P1287" s="1"/>
  <c r="L1288"/>
  <c r="T1287"/>
  <c r="R1287"/>
  <c r="Q1287"/>
  <c r="O1287"/>
  <c r="N1287"/>
  <c r="M1287"/>
  <c r="K1287"/>
  <c r="J1287"/>
  <c r="I1287"/>
  <c r="H1287"/>
  <c r="G1287"/>
  <c r="U1286"/>
  <c r="S1286"/>
  <c r="P1286"/>
  <c r="L1286"/>
  <c r="U1285"/>
  <c r="S1285"/>
  <c r="P1285"/>
  <c r="L1285"/>
  <c r="T1284"/>
  <c r="R1284"/>
  <c r="Q1284"/>
  <c r="O1284"/>
  <c r="N1284"/>
  <c r="M1284"/>
  <c r="K1284"/>
  <c r="J1284"/>
  <c r="I1284"/>
  <c r="H1284"/>
  <c r="G1284"/>
  <c r="U1283"/>
  <c r="U1282" s="1"/>
  <c r="S1283"/>
  <c r="S1282" s="1"/>
  <c r="P1283"/>
  <c r="P1282" s="1"/>
  <c r="L1283"/>
  <c r="T1282"/>
  <c r="R1282"/>
  <c r="Q1282"/>
  <c r="O1282"/>
  <c r="N1282"/>
  <c r="M1282"/>
  <c r="K1282"/>
  <c r="J1282"/>
  <c r="I1282"/>
  <c r="H1282"/>
  <c r="G1282"/>
  <c r="U1281"/>
  <c r="S1281"/>
  <c r="P1281"/>
  <c r="L1281"/>
  <c r="U1280"/>
  <c r="S1280"/>
  <c r="P1280"/>
  <c r="L1280"/>
  <c r="T1279"/>
  <c r="R1279"/>
  <c r="Q1279"/>
  <c r="O1279"/>
  <c r="N1279"/>
  <c r="M1279"/>
  <c r="K1279"/>
  <c r="J1279"/>
  <c r="I1279"/>
  <c r="H1279"/>
  <c r="G1279"/>
  <c r="U1278"/>
  <c r="U1277" s="1"/>
  <c r="S1278"/>
  <c r="S1277" s="1"/>
  <c r="P1278"/>
  <c r="P1277" s="1"/>
  <c r="L1278"/>
  <c r="T1277"/>
  <c r="R1277"/>
  <c r="Q1277"/>
  <c r="O1277"/>
  <c r="N1277"/>
  <c r="M1277"/>
  <c r="K1277"/>
  <c r="J1277"/>
  <c r="I1277"/>
  <c r="H1277"/>
  <c r="G1277"/>
  <c r="U1276"/>
  <c r="U1275" s="1"/>
  <c r="S1276"/>
  <c r="S1275" s="1"/>
  <c r="P1276"/>
  <c r="P1275" s="1"/>
  <c r="L1276"/>
  <c r="T1275"/>
  <c r="R1275"/>
  <c r="Q1275"/>
  <c r="O1275"/>
  <c r="N1275"/>
  <c r="M1275"/>
  <c r="K1275"/>
  <c r="J1275"/>
  <c r="I1275"/>
  <c r="H1275"/>
  <c r="G1275"/>
  <c r="L1272"/>
  <c r="L1271"/>
  <c r="U1270"/>
  <c r="T1270"/>
  <c r="S1270"/>
  <c r="R1270"/>
  <c r="Q1270"/>
  <c r="P1270"/>
  <c r="O1270"/>
  <c r="N1270"/>
  <c r="M1270"/>
  <c r="K1270"/>
  <c r="J1270"/>
  <c r="I1270"/>
  <c r="L1270" s="1"/>
  <c r="H1270"/>
  <c r="G1270"/>
  <c r="L1269"/>
  <c r="U1268"/>
  <c r="T1268"/>
  <c r="S1268"/>
  <c r="R1268"/>
  <c r="Q1268"/>
  <c r="P1268"/>
  <c r="O1268"/>
  <c r="N1268"/>
  <c r="M1268"/>
  <c r="K1268"/>
  <c r="J1268"/>
  <c r="I1268"/>
  <c r="L1268" s="1"/>
  <c r="H1268"/>
  <c r="G1268"/>
  <c r="L1267"/>
  <c r="U1266"/>
  <c r="T1266"/>
  <c r="S1266"/>
  <c r="R1266"/>
  <c r="Q1266"/>
  <c r="P1266"/>
  <c r="O1266"/>
  <c r="N1266"/>
  <c r="M1266"/>
  <c r="K1266"/>
  <c r="J1266"/>
  <c r="I1266"/>
  <c r="L1266" s="1"/>
  <c r="H1266"/>
  <c r="G1266"/>
  <c r="U1265"/>
  <c r="U1264" s="1"/>
  <c r="S1265"/>
  <c r="S1264" s="1"/>
  <c r="P1265"/>
  <c r="P1264" s="1"/>
  <c r="L1265"/>
  <c r="T1264"/>
  <c r="R1264"/>
  <c r="Q1264"/>
  <c r="O1264"/>
  <c r="N1264"/>
  <c r="M1264"/>
  <c r="K1264"/>
  <c r="J1264"/>
  <c r="I1264"/>
  <c r="L1264" s="1"/>
  <c r="H1264"/>
  <c r="G1264"/>
  <c r="U1263"/>
  <c r="U1262" s="1"/>
  <c r="S1263"/>
  <c r="S1262" s="1"/>
  <c r="P1263"/>
  <c r="P1262" s="1"/>
  <c r="L1263"/>
  <c r="T1262"/>
  <c r="R1262"/>
  <c r="Q1262"/>
  <c r="O1262"/>
  <c r="N1262"/>
  <c r="M1262"/>
  <c r="K1262"/>
  <c r="J1262"/>
  <c r="I1262"/>
  <c r="H1262"/>
  <c r="G1262"/>
  <c r="U1260"/>
  <c r="U1259" s="1"/>
  <c r="S1260"/>
  <c r="S1259" s="1"/>
  <c r="P1260"/>
  <c r="P1259" s="1"/>
  <c r="L1260"/>
  <c r="T1259"/>
  <c r="R1259"/>
  <c r="Q1259"/>
  <c r="O1259"/>
  <c r="N1259"/>
  <c r="M1259"/>
  <c r="K1259"/>
  <c r="J1259"/>
  <c r="I1259"/>
  <c r="L1259" s="1"/>
  <c r="H1259"/>
  <c r="G1259"/>
  <c r="U1258"/>
  <c r="S1258"/>
  <c r="P1258"/>
  <c r="L1258"/>
  <c r="U1257"/>
  <c r="S1257"/>
  <c r="P1257"/>
  <c r="L1257"/>
  <c r="U1256"/>
  <c r="S1256"/>
  <c r="P1256"/>
  <c r="L1256"/>
  <c r="T1255"/>
  <c r="R1255"/>
  <c r="Q1255"/>
  <c r="O1255"/>
  <c r="N1255"/>
  <c r="M1255"/>
  <c r="K1255"/>
  <c r="J1255"/>
  <c r="I1255"/>
  <c r="H1255"/>
  <c r="G1255"/>
  <c r="U1253"/>
  <c r="U1252" s="1"/>
  <c r="S1253"/>
  <c r="S1252" s="1"/>
  <c r="P1253"/>
  <c r="P1252" s="1"/>
  <c r="L1253"/>
  <c r="T1252"/>
  <c r="R1252"/>
  <c r="Q1252"/>
  <c r="O1252"/>
  <c r="N1252"/>
  <c r="M1252"/>
  <c r="K1252"/>
  <c r="J1252"/>
  <c r="I1252"/>
  <c r="L1252" s="1"/>
  <c r="H1252"/>
  <c r="G1252"/>
  <c r="U1251"/>
  <c r="U1250" s="1"/>
  <c r="S1251"/>
  <c r="S1250" s="1"/>
  <c r="P1251"/>
  <c r="P1250" s="1"/>
  <c r="L1251"/>
  <c r="T1250"/>
  <c r="R1250"/>
  <c r="Q1250"/>
  <c r="O1250"/>
  <c r="N1250"/>
  <c r="M1250"/>
  <c r="K1250"/>
  <c r="J1250"/>
  <c r="I1250"/>
  <c r="L1250" s="1"/>
  <c r="H1250"/>
  <c r="G1250"/>
  <c r="U1249"/>
  <c r="S1249"/>
  <c r="P1249"/>
  <c r="L1249"/>
  <c r="U1248"/>
  <c r="S1248"/>
  <c r="P1248"/>
  <c r="L1248"/>
  <c r="U1247"/>
  <c r="S1247"/>
  <c r="P1247"/>
  <c r="L1247"/>
  <c r="U1246"/>
  <c r="S1246"/>
  <c r="S1245" s="1"/>
  <c r="P1246"/>
  <c r="L1246"/>
  <c r="T1245"/>
  <c r="R1245"/>
  <c r="Q1245"/>
  <c r="O1245"/>
  <c r="N1245"/>
  <c r="M1245"/>
  <c r="K1245"/>
  <c r="J1245"/>
  <c r="I1245"/>
  <c r="L1245" s="1"/>
  <c r="H1245"/>
  <c r="G1245"/>
  <c r="U1244"/>
  <c r="U1243" s="1"/>
  <c r="S1244"/>
  <c r="S1243" s="1"/>
  <c r="P1244"/>
  <c r="P1243" s="1"/>
  <c r="L1244"/>
  <c r="T1243"/>
  <c r="R1243"/>
  <c r="Q1243"/>
  <c r="O1243"/>
  <c r="N1243"/>
  <c r="M1243"/>
  <c r="K1243"/>
  <c r="J1243"/>
  <c r="I1243"/>
  <c r="L1243" s="1"/>
  <c r="H1243"/>
  <c r="G1243"/>
  <c r="U1242"/>
  <c r="U1241" s="1"/>
  <c r="S1242"/>
  <c r="S1241" s="1"/>
  <c r="P1242"/>
  <c r="P1241" s="1"/>
  <c r="L1242"/>
  <c r="T1241"/>
  <c r="R1241"/>
  <c r="Q1241"/>
  <c r="O1241"/>
  <c r="N1241"/>
  <c r="M1241"/>
  <c r="K1241"/>
  <c r="J1241"/>
  <c r="I1241"/>
  <c r="L1241" s="1"/>
  <c r="H1241"/>
  <c r="G1241"/>
  <c r="U1240"/>
  <c r="S1240"/>
  <c r="P1240"/>
  <c r="L1240"/>
  <c r="U1239"/>
  <c r="S1239"/>
  <c r="P1239"/>
  <c r="L1239"/>
  <c r="T1238"/>
  <c r="R1238"/>
  <c r="Q1238"/>
  <c r="O1238"/>
  <c r="N1238"/>
  <c r="M1238"/>
  <c r="K1238"/>
  <c r="J1238"/>
  <c r="I1238"/>
  <c r="L1238" s="1"/>
  <c r="H1238"/>
  <c r="G1238"/>
  <c r="U1237"/>
  <c r="S1237"/>
  <c r="P1237"/>
  <c r="L1237"/>
  <c r="U1236"/>
  <c r="S1236"/>
  <c r="P1236"/>
  <c r="L1236"/>
  <c r="U1235"/>
  <c r="S1235"/>
  <c r="P1235"/>
  <c r="L1235"/>
  <c r="U1234"/>
  <c r="S1234"/>
  <c r="P1234"/>
  <c r="P1233" s="1"/>
  <c r="L1234"/>
  <c r="T1233"/>
  <c r="R1233"/>
  <c r="Q1233"/>
  <c r="O1233"/>
  <c r="N1233"/>
  <c r="M1233"/>
  <c r="K1233"/>
  <c r="J1233"/>
  <c r="I1233"/>
  <c r="L1233" s="1"/>
  <c r="H1233"/>
  <c r="G1233"/>
  <c r="U1232"/>
  <c r="S1232"/>
  <c r="P1232"/>
  <c r="L1232"/>
  <c r="U1231"/>
  <c r="S1231"/>
  <c r="P1231"/>
  <c r="L1231"/>
  <c r="U1230"/>
  <c r="S1230"/>
  <c r="P1230"/>
  <c r="L1230"/>
  <c r="U1229"/>
  <c r="S1229"/>
  <c r="P1229"/>
  <c r="L1229"/>
  <c r="U1228"/>
  <c r="S1228"/>
  <c r="P1228"/>
  <c r="L1228"/>
  <c r="U1227"/>
  <c r="S1227"/>
  <c r="P1227"/>
  <c r="L1227"/>
  <c r="U1226"/>
  <c r="S1226"/>
  <c r="P1226"/>
  <c r="L1226"/>
  <c r="U1225"/>
  <c r="S1225"/>
  <c r="P1225"/>
  <c r="L1225"/>
  <c r="T1224"/>
  <c r="R1224"/>
  <c r="Q1224"/>
  <c r="O1224"/>
  <c r="N1224"/>
  <c r="M1224"/>
  <c r="K1224"/>
  <c r="J1224"/>
  <c r="I1224"/>
  <c r="L1224" s="1"/>
  <c r="H1224"/>
  <c r="G1224"/>
  <c r="U1223"/>
  <c r="S1223"/>
  <c r="P1223"/>
  <c r="L1223"/>
  <c r="U1222"/>
  <c r="S1222"/>
  <c r="P1222"/>
  <c r="L1222"/>
  <c r="U1221"/>
  <c r="S1221"/>
  <c r="P1221"/>
  <c r="L1221"/>
  <c r="U1220"/>
  <c r="S1220"/>
  <c r="P1220"/>
  <c r="L1220"/>
  <c r="U1219"/>
  <c r="S1219"/>
  <c r="P1219"/>
  <c r="P1218" s="1"/>
  <c r="L1219"/>
  <c r="T1218"/>
  <c r="R1218"/>
  <c r="Q1218"/>
  <c r="O1218"/>
  <c r="N1218"/>
  <c r="M1218"/>
  <c r="K1218"/>
  <c r="J1218"/>
  <c r="I1218"/>
  <c r="L1218" s="1"/>
  <c r="H1218"/>
  <c r="G1218"/>
  <c r="U1217"/>
  <c r="S1217"/>
  <c r="P1217"/>
  <c r="L1217"/>
  <c r="U1216"/>
  <c r="S1216"/>
  <c r="P1216"/>
  <c r="L1216"/>
  <c r="U1215"/>
  <c r="S1215"/>
  <c r="S1214" s="1"/>
  <c r="P1215"/>
  <c r="L1215"/>
  <c r="T1214"/>
  <c r="R1214"/>
  <c r="Q1214"/>
  <c r="O1214"/>
  <c r="N1214"/>
  <c r="M1214"/>
  <c r="K1214"/>
  <c r="J1214"/>
  <c r="I1214"/>
  <c r="L1214" s="1"/>
  <c r="H1214"/>
  <c r="G1214"/>
  <c r="U1213"/>
  <c r="S1213"/>
  <c r="P1213"/>
  <c r="L1213"/>
  <c r="U1212"/>
  <c r="U1211" s="1"/>
  <c r="S1212"/>
  <c r="P1212"/>
  <c r="L1212"/>
  <c r="T1211"/>
  <c r="R1211"/>
  <c r="Q1211"/>
  <c r="O1211"/>
  <c r="N1211"/>
  <c r="M1211"/>
  <c r="K1211"/>
  <c r="J1211"/>
  <c r="I1211"/>
  <c r="L1211" s="1"/>
  <c r="H1211"/>
  <c r="G1211"/>
  <c r="U1210"/>
  <c r="U1209" s="1"/>
  <c r="S1210"/>
  <c r="S1209" s="1"/>
  <c r="P1210"/>
  <c r="P1209" s="1"/>
  <c r="L1210"/>
  <c r="T1209"/>
  <c r="R1209"/>
  <c r="Q1209"/>
  <c r="O1209"/>
  <c r="N1209"/>
  <c r="M1209"/>
  <c r="K1209"/>
  <c r="J1209"/>
  <c r="I1209"/>
  <c r="L1209" s="1"/>
  <c r="H1209"/>
  <c r="G1209"/>
  <c r="U1208"/>
  <c r="U1207" s="1"/>
  <c r="S1208"/>
  <c r="S1207" s="1"/>
  <c r="P1208"/>
  <c r="P1207" s="1"/>
  <c r="L1208"/>
  <c r="T1207"/>
  <c r="R1207"/>
  <c r="Q1207"/>
  <c r="O1207"/>
  <c r="N1207"/>
  <c r="M1207"/>
  <c r="K1207"/>
  <c r="J1207"/>
  <c r="I1207"/>
  <c r="L1207" s="1"/>
  <c r="H1207"/>
  <c r="G1207"/>
  <c r="L1204"/>
  <c r="L1203"/>
  <c r="U1202"/>
  <c r="T1202"/>
  <c r="S1202"/>
  <c r="R1202"/>
  <c r="Q1202"/>
  <c r="P1202"/>
  <c r="O1202"/>
  <c r="N1202"/>
  <c r="M1202"/>
  <c r="K1202"/>
  <c r="J1202"/>
  <c r="I1202"/>
  <c r="H1202"/>
  <c r="G1202"/>
  <c r="L1201"/>
  <c r="U1200"/>
  <c r="T1200"/>
  <c r="S1200"/>
  <c r="R1200"/>
  <c r="Q1200"/>
  <c r="P1200"/>
  <c r="O1200"/>
  <c r="N1200"/>
  <c r="M1200"/>
  <c r="K1200"/>
  <c r="J1200"/>
  <c r="I1200"/>
  <c r="H1200"/>
  <c r="G1200"/>
  <c r="L1199"/>
  <c r="U1198"/>
  <c r="T1198"/>
  <c r="S1198"/>
  <c r="R1198"/>
  <c r="Q1198"/>
  <c r="P1198"/>
  <c r="O1198"/>
  <c r="N1198"/>
  <c r="M1198"/>
  <c r="K1198"/>
  <c r="J1198"/>
  <c r="I1198"/>
  <c r="H1198"/>
  <c r="G1198"/>
  <c r="U1197"/>
  <c r="U1196" s="1"/>
  <c r="S1197"/>
  <c r="S1196" s="1"/>
  <c r="P1197"/>
  <c r="P1196" s="1"/>
  <c r="L1197"/>
  <c r="T1196"/>
  <c r="R1196"/>
  <c r="Q1196"/>
  <c r="O1196"/>
  <c r="N1196"/>
  <c r="M1196"/>
  <c r="K1196"/>
  <c r="J1196"/>
  <c r="I1196"/>
  <c r="H1196"/>
  <c r="G1196"/>
  <c r="U1195"/>
  <c r="U1194" s="1"/>
  <c r="S1195"/>
  <c r="S1194" s="1"/>
  <c r="P1195"/>
  <c r="P1194" s="1"/>
  <c r="L1195"/>
  <c r="T1194"/>
  <c r="R1194"/>
  <c r="Q1194"/>
  <c r="O1194"/>
  <c r="N1194"/>
  <c r="M1194"/>
  <c r="K1194"/>
  <c r="J1194"/>
  <c r="I1194"/>
  <c r="H1194"/>
  <c r="G1194"/>
  <c r="U1192"/>
  <c r="U1191" s="1"/>
  <c r="S1192"/>
  <c r="S1191" s="1"/>
  <c r="P1192"/>
  <c r="P1191" s="1"/>
  <c r="L1192"/>
  <c r="T1191"/>
  <c r="R1191"/>
  <c r="Q1191"/>
  <c r="O1191"/>
  <c r="N1191"/>
  <c r="M1191"/>
  <c r="K1191"/>
  <c r="J1191"/>
  <c r="I1191"/>
  <c r="H1191"/>
  <c r="G1191"/>
  <c r="U1190"/>
  <c r="S1190"/>
  <c r="P1190"/>
  <c r="L1190"/>
  <c r="U1189"/>
  <c r="S1189"/>
  <c r="P1189"/>
  <c r="L1189"/>
  <c r="U1188"/>
  <c r="U1187" s="1"/>
  <c r="S1188"/>
  <c r="P1188"/>
  <c r="L1188"/>
  <c r="T1187"/>
  <c r="R1187"/>
  <c r="Q1187"/>
  <c r="O1187"/>
  <c r="N1187"/>
  <c r="M1187"/>
  <c r="K1187"/>
  <c r="J1187"/>
  <c r="I1187"/>
  <c r="H1187"/>
  <c r="G1187"/>
  <c r="L1185"/>
  <c r="U1184"/>
  <c r="T1184"/>
  <c r="S1184"/>
  <c r="R1184"/>
  <c r="Q1184"/>
  <c r="P1184"/>
  <c r="O1184"/>
  <c r="N1184"/>
  <c r="M1184"/>
  <c r="K1184"/>
  <c r="J1184"/>
  <c r="I1184"/>
  <c r="H1184"/>
  <c r="G1184"/>
  <c r="L1183"/>
  <c r="U1182"/>
  <c r="T1182"/>
  <c r="S1182"/>
  <c r="R1182"/>
  <c r="Q1182"/>
  <c r="P1182"/>
  <c r="O1182"/>
  <c r="N1182"/>
  <c r="M1182"/>
  <c r="K1182"/>
  <c r="J1182"/>
  <c r="I1182"/>
  <c r="H1182"/>
  <c r="G1182"/>
  <c r="U1181"/>
  <c r="S1181"/>
  <c r="P1181"/>
  <c r="L1181"/>
  <c r="U1180"/>
  <c r="S1180"/>
  <c r="P1180"/>
  <c r="L1180"/>
  <c r="U1179"/>
  <c r="S1179"/>
  <c r="S1177" s="1"/>
  <c r="P1179"/>
  <c r="L1179"/>
  <c r="L1178"/>
  <c r="T1177"/>
  <c r="R1177"/>
  <c r="Q1177"/>
  <c r="O1177"/>
  <c r="N1177"/>
  <c r="M1177"/>
  <c r="K1177"/>
  <c r="J1177"/>
  <c r="I1177"/>
  <c r="H1177"/>
  <c r="G1177"/>
  <c r="L1176"/>
  <c r="U1175"/>
  <c r="T1175"/>
  <c r="S1175"/>
  <c r="R1175"/>
  <c r="Q1175"/>
  <c r="P1175"/>
  <c r="O1175"/>
  <c r="N1175"/>
  <c r="M1175"/>
  <c r="K1175"/>
  <c r="J1175"/>
  <c r="I1175"/>
  <c r="H1175"/>
  <c r="G1175"/>
  <c r="L1174"/>
  <c r="U1173"/>
  <c r="T1173"/>
  <c r="S1173"/>
  <c r="R1173"/>
  <c r="Q1173"/>
  <c r="P1173"/>
  <c r="O1173"/>
  <c r="N1173"/>
  <c r="M1173"/>
  <c r="K1173"/>
  <c r="J1173"/>
  <c r="I1173"/>
  <c r="H1173"/>
  <c r="G1173"/>
  <c r="U1172"/>
  <c r="U1170" s="1"/>
  <c r="S1172"/>
  <c r="S1170" s="1"/>
  <c r="P1172"/>
  <c r="P1170" s="1"/>
  <c r="L1172"/>
  <c r="L1171"/>
  <c r="T1170"/>
  <c r="R1170"/>
  <c r="Q1170"/>
  <c r="O1170"/>
  <c r="N1170"/>
  <c r="M1170"/>
  <c r="K1170"/>
  <c r="J1170"/>
  <c r="I1170"/>
  <c r="H1170"/>
  <c r="G1170"/>
  <c r="U1169"/>
  <c r="S1169"/>
  <c r="P1169"/>
  <c r="L1169"/>
  <c r="U1168"/>
  <c r="S1168"/>
  <c r="P1168"/>
  <c r="L1168"/>
  <c r="L1167"/>
  <c r="T1166"/>
  <c r="R1166"/>
  <c r="Q1166"/>
  <c r="O1166"/>
  <c r="N1166"/>
  <c r="M1166"/>
  <c r="K1166"/>
  <c r="J1166"/>
  <c r="I1166"/>
  <c r="H1166"/>
  <c r="G1166"/>
  <c r="U1165"/>
  <c r="S1165"/>
  <c r="P1165"/>
  <c r="L1165"/>
  <c r="U1164"/>
  <c r="S1164"/>
  <c r="P1164"/>
  <c r="L1164"/>
  <c r="U1163"/>
  <c r="S1163"/>
  <c r="P1163"/>
  <c r="L1163"/>
  <c r="U1162"/>
  <c r="S1162"/>
  <c r="P1162"/>
  <c r="L1162"/>
  <c r="U1161"/>
  <c r="S1161"/>
  <c r="P1161"/>
  <c r="L1161"/>
  <c r="U1160"/>
  <c r="S1160"/>
  <c r="P1160"/>
  <c r="L1160"/>
  <c r="U1159"/>
  <c r="S1159"/>
  <c r="P1159"/>
  <c r="L1159"/>
  <c r="L1158"/>
  <c r="T1157"/>
  <c r="R1157"/>
  <c r="Q1157"/>
  <c r="O1157"/>
  <c r="N1157"/>
  <c r="M1157"/>
  <c r="K1157"/>
  <c r="J1157"/>
  <c r="I1157"/>
  <c r="H1157"/>
  <c r="G1157"/>
  <c r="U1156"/>
  <c r="S1156"/>
  <c r="P1156"/>
  <c r="L1156"/>
  <c r="U1155"/>
  <c r="S1155"/>
  <c r="P1155"/>
  <c r="L1155"/>
  <c r="U1154"/>
  <c r="S1154"/>
  <c r="P1154"/>
  <c r="L1154"/>
  <c r="U1153"/>
  <c r="S1153"/>
  <c r="P1153"/>
  <c r="L1153"/>
  <c r="L1152"/>
  <c r="T1151"/>
  <c r="R1151"/>
  <c r="Q1151"/>
  <c r="O1151"/>
  <c r="N1151"/>
  <c r="M1151"/>
  <c r="K1151"/>
  <c r="J1151"/>
  <c r="I1151"/>
  <c r="H1151"/>
  <c r="G1151"/>
  <c r="U1150"/>
  <c r="S1150"/>
  <c r="P1150"/>
  <c r="L1150"/>
  <c r="U1149"/>
  <c r="S1149"/>
  <c r="S1147" s="1"/>
  <c r="P1149"/>
  <c r="L1149"/>
  <c r="L1148"/>
  <c r="T1147"/>
  <c r="R1147"/>
  <c r="Q1147"/>
  <c r="O1147"/>
  <c r="N1147"/>
  <c r="M1147"/>
  <c r="K1147"/>
  <c r="J1147"/>
  <c r="I1147"/>
  <c r="H1147"/>
  <c r="G1147"/>
  <c r="L1146"/>
  <c r="L1145"/>
  <c r="U1144"/>
  <c r="T1144"/>
  <c r="S1144"/>
  <c r="R1144"/>
  <c r="Q1144"/>
  <c r="P1144"/>
  <c r="O1144"/>
  <c r="N1144"/>
  <c r="M1144"/>
  <c r="K1144"/>
  <c r="J1144"/>
  <c r="I1144"/>
  <c r="H1144"/>
  <c r="G1144"/>
  <c r="L1143"/>
  <c r="U1142"/>
  <c r="T1142"/>
  <c r="S1142"/>
  <c r="R1142"/>
  <c r="Q1142"/>
  <c r="P1142"/>
  <c r="O1142"/>
  <c r="N1142"/>
  <c r="M1142"/>
  <c r="K1142"/>
  <c r="J1142"/>
  <c r="I1142"/>
  <c r="H1142"/>
  <c r="G1142"/>
  <c r="L1141"/>
  <c r="U1140"/>
  <c r="T1140"/>
  <c r="S1140"/>
  <c r="R1140"/>
  <c r="Q1140"/>
  <c r="P1140"/>
  <c r="O1140"/>
  <c r="N1140"/>
  <c r="M1140"/>
  <c r="K1140"/>
  <c r="J1140"/>
  <c r="I1140"/>
  <c r="H1140"/>
  <c r="G1140"/>
  <c r="U1137"/>
  <c r="U1136" s="1"/>
  <c r="S1137"/>
  <c r="S1136" s="1"/>
  <c r="P1137"/>
  <c r="P1136" s="1"/>
  <c r="L1137"/>
  <c r="T1136"/>
  <c r="R1136"/>
  <c r="Q1136"/>
  <c r="O1136"/>
  <c r="N1136"/>
  <c r="M1136"/>
  <c r="K1136"/>
  <c r="J1136"/>
  <c r="I1136"/>
  <c r="H1136"/>
  <c r="G1136"/>
  <c r="U1135"/>
  <c r="U1134" s="1"/>
  <c r="S1135"/>
  <c r="S1134" s="1"/>
  <c r="P1135"/>
  <c r="P1134" s="1"/>
  <c r="L1135"/>
  <c r="T1134"/>
  <c r="R1134"/>
  <c r="Q1134"/>
  <c r="O1134"/>
  <c r="N1134"/>
  <c r="M1134"/>
  <c r="K1134"/>
  <c r="J1134"/>
  <c r="I1134"/>
  <c r="H1134"/>
  <c r="G1134"/>
  <c r="U1133"/>
  <c r="S1133"/>
  <c r="P1133"/>
  <c r="L1133"/>
  <c r="U1132"/>
  <c r="S1132"/>
  <c r="P1132"/>
  <c r="L1132"/>
  <c r="U1131"/>
  <c r="U1130" s="1"/>
  <c r="S1131"/>
  <c r="P1131"/>
  <c r="L1131"/>
  <c r="T1130"/>
  <c r="R1130"/>
  <c r="Q1130"/>
  <c r="O1130"/>
  <c r="N1130"/>
  <c r="M1130"/>
  <c r="K1130"/>
  <c r="J1130"/>
  <c r="I1130"/>
  <c r="H1130"/>
  <c r="G1130"/>
  <c r="U1128"/>
  <c r="U1127" s="1"/>
  <c r="S1128"/>
  <c r="S1127" s="1"/>
  <c r="P1128"/>
  <c r="P1127" s="1"/>
  <c r="L1128"/>
  <c r="T1127"/>
  <c r="R1127"/>
  <c r="Q1127"/>
  <c r="O1127"/>
  <c r="N1127"/>
  <c r="M1127"/>
  <c r="K1127"/>
  <c r="J1127"/>
  <c r="I1127"/>
  <c r="H1127"/>
  <c r="G1127"/>
  <c r="U1126"/>
  <c r="S1126"/>
  <c r="P1126"/>
  <c r="L1126"/>
  <c r="U1125"/>
  <c r="S1125"/>
  <c r="P1125"/>
  <c r="L1125"/>
  <c r="T1124"/>
  <c r="R1124"/>
  <c r="Q1124"/>
  <c r="O1124"/>
  <c r="N1124"/>
  <c r="M1124"/>
  <c r="K1124"/>
  <c r="J1124"/>
  <c r="I1124"/>
  <c r="H1124"/>
  <c r="G1124"/>
  <c r="U1123"/>
  <c r="U1122" s="1"/>
  <c r="S1123"/>
  <c r="S1122" s="1"/>
  <c r="P1123"/>
  <c r="P1122" s="1"/>
  <c r="L1123"/>
  <c r="T1122"/>
  <c r="R1122"/>
  <c r="Q1122"/>
  <c r="O1122"/>
  <c r="N1122"/>
  <c r="M1122"/>
  <c r="K1122"/>
  <c r="J1122"/>
  <c r="I1122"/>
  <c r="H1122"/>
  <c r="G1122"/>
  <c r="U1121"/>
  <c r="S1121"/>
  <c r="P1121"/>
  <c r="L1121"/>
  <c r="U1120"/>
  <c r="S1120"/>
  <c r="P1120"/>
  <c r="L1120"/>
  <c r="U1119"/>
  <c r="S1119"/>
  <c r="P1119"/>
  <c r="L1119"/>
  <c r="T1118"/>
  <c r="R1118"/>
  <c r="Q1118"/>
  <c r="O1118"/>
  <c r="N1118"/>
  <c r="M1118"/>
  <c r="K1118"/>
  <c r="J1118"/>
  <c r="I1118"/>
  <c r="H1118"/>
  <c r="G1118"/>
  <c r="U1116"/>
  <c r="U1115" s="1"/>
  <c r="S1116"/>
  <c r="S1115" s="1"/>
  <c r="P1116"/>
  <c r="P1115" s="1"/>
  <c r="L1116"/>
  <c r="T1115"/>
  <c r="R1115"/>
  <c r="Q1115"/>
  <c r="O1115"/>
  <c r="N1115"/>
  <c r="M1115"/>
  <c r="K1115"/>
  <c r="J1115"/>
  <c r="I1115"/>
  <c r="H1115"/>
  <c r="G1115"/>
  <c r="U1114"/>
  <c r="U1113" s="1"/>
  <c r="S1114"/>
  <c r="S1113" s="1"/>
  <c r="P1114"/>
  <c r="P1113" s="1"/>
  <c r="L1114"/>
  <c r="T1113"/>
  <c r="R1113"/>
  <c r="Q1113"/>
  <c r="O1113"/>
  <c r="N1113"/>
  <c r="M1113"/>
  <c r="K1113"/>
  <c r="J1113"/>
  <c r="I1113"/>
  <c r="H1113"/>
  <c r="G1113"/>
  <c r="U1112"/>
  <c r="S1112"/>
  <c r="P1112"/>
  <c r="L1112"/>
  <c r="U1111"/>
  <c r="S1111"/>
  <c r="P1111"/>
  <c r="L1111"/>
  <c r="T1110"/>
  <c r="R1110"/>
  <c r="Q1110"/>
  <c r="O1110"/>
  <c r="N1110"/>
  <c r="M1110"/>
  <c r="K1110"/>
  <c r="J1110"/>
  <c r="I1110"/>
  <c r="H1110"/>
  <c r="G1110"/>
  <c r="U1109"/>
  <c r="S1109"/>
  <c r="P1109"/>
  <c r="L1109"/>
  <c r="U1108"/>
  <c r="S1108"/>
  <c r="P1108"/>
  <c r="L1108"/>
  <c r="U1107"/>
  <c r="S1107"/>
  <c r="P1107"/>
  <c r="L1107"/>
  <c r="U1106"/>
  <c r="S1106"/>
  <c r="P1106"/>
  <c r="L1106"/>
  <c r="U1105"/>
  <c r="S1105"/>
  <c r="P1105"/>
  <c r="L1105"/>
  <c r="T1104"/>
  <c r="R1104"/>
  <c r="Q1104"/>
  <c r="O1104"/>
  <c r="N1104"/>
  <c r="M1104"/>
  <c r="K1104"/>
  <c r="J1104"/>
  <c r="I1104"/>
  <c r="H1104"/>
  <c r="G1104"/>
  <c r="U1103"/>
  <c r="U1102" s="1"/>
  <c r="S1103"/>
  <c r="S1102" s="1"/>
  <c r="P1103"/>
  <c r="P1102" s="1"/>
  <c r="L1103"/>
  <c r="T1102"/>
  <c r="R1102"/>
  <c r="Q1102"/>
  <c r="O1102"/>
  <c r="N1102"/>
  <c r="M1102"/>
  <c r="K1102"/>
  <c r="J1102"/>
  <c r="I1102"/>
  <c r="H1102"/>
  <c r="G1102"/>
  <c r="U1101"/>
  <c r="S1101"/>
  <c r="P1101"/>
  <c r="L1101"/>
  <c r="U1100"/>
  <c r="S1100"/>
  <c r="P1100"/>
  <c r="L1100"/>
  <c r="U1099"/>
  <c r="S1099"/>
  <c r="P1099"/>
  <c r="L1099"/>
  <c r="U1098"/>
  <c r="S1098"/>
  <c r="P1098"/>
  <c r="L1098"/>
  <c r="U1097"/>
  <c r="S1097"/>
  <c r="P1097"/>
  <c r="L1097"/>
  <c r="U1096"/>
  <c r="S1096"/>
  <c r="P1096"/>
  <c r="L1096"/>
  <c r="U1095"/>
  <c r="S1095"/>
  <c r="P1095"/>
  <c r="L1095"/>
  <c r="U1094"/>
  <c r="S1094"/>
  <c r="P1094"/>
  <c r="L1094"/>
  <c r="U1093"/>
  <c r="S1093"/>
  <c r="P1093"/>
  <c r="L1093"/>
  <c r="T1092"/>
  <c r="R1092"/>
  <c r="Q1092"/>
  <c r="O1092"/>
  <c r="N1092"/>
  <c r="M1092"/>
  <c r="K1092"/>
  <c r="J1092"/>
  <c r="I1092"/>
  <c r="H1092"/>
  <c r="G1092"/>
  <c r="U1091"/>
  <c r="S1091"/>
  <c r="P1091"/>
  <c r="L1091"/>
  <c r="U1090"/>
  <c r="S1090"/>
  <c r="P1090"/>
  <c r="L1090"/>
  <c r="U1089"/>
  <c r="U1088" s="1"/>
  <c r="S1089"/>
  <c r="P1089"/>
  <c r="L1089"/>
  <c r="T1088"/>
  <c r="R1088"/>
  <c r="Q1088"/>
  <c r="O1088"/>
  <c r="N1088"/>
  <c r="M1088"/>
  <c r="K1088"/>
  <c r="J1088"/>
  <c r="I1088"/>
  <c r="H1088"/>
  <c r="G1088"/>
  <c r="U1087"/>
  <c r="S1087"/>
  <c r="P1087"/>
  <c r="L1087"/>
  <c r="U1086"/>
  <c r="S1086"/>
  <c r="P1086"/>
  <c r="L1086"/>
  <c r="U1085"/>
  <c r="S1085"/>
  <c r="P1085"/>
  <c r="L1085"/>
  <c r="U1084"/>
  <c r="S1084"/>
  <c r="P1084"/>
  <c r="L1084"/>
  <c r="T1083"/>
  <c r="R1083"/>
  <c r="Q1083"/>
  <c r="O1083"/>
  <c r="N1083"/>
  <c r="M1083"/>
  <c r="K1083"/>
  <c r="J1083"/>
  <c r="I1083"/>
  <c r="H1083"/>
  <c r="G1083"/>
  <c r="U1082"/>
  <c r="S1082"/>
  <c r="P1082"/>
  <c r="L1082"/>
  <c r="U1081"/>
  <c r="S1081"/>
  <c r="P1081"/>
  <c r="L1081"/>
  <c r="T1080"/>
  <c r="R1080"/>
  <c r="Q1080"/>
  <c r="O1080"/>
  <c r="N1080"/>
  <c r="M1080"/>
  <c r="K1080"/>
  <c r="J1080"/>
  <c r="I1080"/>
  <c r="H1080"/>
  <c r="G1080"/>
  <c r="U1079"/>
  <c r="U1078" s="1"/>
  <c r="S1079"/>
  <c r="S1078" s="1"/>
  <c r="P1079"/>
  <c r="P1078" s="1"/>
  <c r="L1079"/>
  <c r="T1078"/>
  <c r="R1078"/>
  <c r="Q1078"/>
  <c r="O1078"/>
  <c r="N1078"/>
  <c r="M1078"/>
  <c r="K1078"/>
  <c r="J1078"/>
  <c r="I1078"/>
  <c r="H1078"/>
  <c r="G1078"/>
  <c r="U1077"/>
  <c r="S1077"/>
  <c r="P1077"/>
  <c r="L1077"/>
  <c r="U1076"/>
  <c r="S1076"/>
  <c r="S1075" s="1"/>
  <c r="P1076"/>
  <c r="L1076"/>
  <c r="T1075"/>
  <c r="R1075"/>
  <c r="Q1075"/>
  <c r="O1075"/>
  <c r="N1075"/>
  <c r="M1075"/>
  <c r="K1075"/>
  <c r="J1075"/>
  <c r="I1075"/>
  <c r="H1075"/>
  <c r="G1075"/>
  <c r="U1071"/>
  <c r="U1070" s="1"/>
  <c r="U1069" s="1"/>
  <c r="S1071"/>
  <c r="S1070" s="1"/>
  <c r="S1069" s="1"/>
  <c r="P1071"/>
  <c r="P1070" s="1"/>
  <c r="P1069" s="1"/>
  <c r="L1071"/>
  <c r="T1070"/>
  <c r="T1069" s="1"/>
  <c r="R1070"/>
  <c r="R1069" s="1"/>
  <c r="Q1070"/>
  <c r="Q1069" s="1"/>
  <c r="O1070"/>
  <c r="O1069" s="1"/>
  <c r="N1070"/>
  <c r="N1069" s="1"/>
  <c r="M1070"/>
  <c r="M1069" s="1"/>
  <c r="K1070"/>
  <c r="K1069" s="1"/>
  <c r="J1070"/>
  <c r="J1069" s="1"/>
  <c r="I1070"/>
  <c r="L1070" s="1"/>
  <c r="H1070"/>
  <c r="H1069" s="1"/>
  <c r="G1070"/>
  <c r="G1069" s="1"/>
  <c r="U1068"/>
  <c r="U1067" s="1"/>
  <c r="U1066" s="1"/>
  <c r="S1068"/>
  <c r="S1067" s="1"/>
  <c r="S1066" s="1"/>
  <c r="P1068"/>
  <c r="P1067" s="1"/>
  <c r="P1066" s="1"/>
  <c r="L1068"/>
  <c r="T1067"/>
  <c r="T1066" s="1"/>
  <c r="R1067"/>
  <c r="R1066" s="1"/>
  <c r="Q1067"/>
  <c r="Q1066" s="1"/>
  <c r="O1067"/>
  <c r="O1066" s="1"/>
  <c r="N1067"/>
  <c r="N1066" s="1"/>
  <c r="M1067"/>
  <c r="M1066" s="1"/>
  <c r="K1067"/>
  <c r="K1066" s="1"/>
  <c r="J1067"/>
  <c r="J1066" s="1"/>
  <c r="I1067"/>
  <c r="L1067" s="1"/>
  <c r="H1067"/>
  <c r="H1066" s="1"/>
  <c r="G1067"/>
  <c r="G1066" s="1"/>
  <c r="U1065"/>
  <c r="U1064" s="1"/>
  <c r="S1065"/>
  <c r="P1065"/>
  <c r="P1064" s="1"/>
  <c r="L1065"/>
  <c r="T1064"/>
  <c r="R1064"/>
  <c r="Q1064"/>
  <c r="O1064"/>
  <c r="N1064"/>
  <c r="M1064"/>
  <c r="K1064"/>
  <c r="J1064"/>
  <c r="I1064"/>
  <c r="L1064" s="1"/>
  <c r="H1064"/>
  <c r="G1064"/>
  <c r="U1063"/>
  <c r="S1063"/>
  <c r="S1062" s="1"/>
  <c r="P1063"/>
  <c r="L1063"/>
  <c r="T1062"/>
  <c r="R1062"/>
  <c r="Q1062"/>
  <c r="O1062"/>
  <c r="N1062"/>
  <c r="M1062"/>
  <c r="K1062"/>
  <c r="J1062"/>
  <c r="I1062"/>
  <c r="L1062" s="1"/>
  <c r="H1062"/>
  <c r="G1062"/>
  <c r="T1061"/>
  <c r="R1061"/>
  <c r="Q1061"/>
  <c r="O1061"/>
  <c r="L1061"/>
  <c r="U1060"/>
  <c r="U1059" s="1"/>
  <c r="S1060"/>
  <c r="S1059" s="1"/>
  <c r="P1060"/>
  <c r="P1059" s="1"/>
  <c r="L1060"/>
  <c r="T1059"/>
  <c r="R1059"/>
  <c r="Q1059"/>
  <c r="O1059"/>
  <c r="N1059"/>
  <c r="M1059"/>
  <c r="K1059"/>
  <c r="J1059"/>
  <c r="I1059"/>
  <c r="L1059" s="1"/>
  <c r="H1059"/>
  <c r="G1059"/>
  <c r="U1058"/>
  <c r="U1057" s="1"/>
  <c r="S1058"/>
  <c r="S1057" s="1"/>
  <c r="P1058"/>
  <c r="P1057" s="1"/>
  <c r="L1058"/>
  <c r="T1057"/>
  <c r="R1057"/>
  <c r="Q1057"/>
  <c r="O1057"/>
  <c r="N1057"/>
  <c r="M1057"/>
  <c r="K1057"/>
  <c r="J1057"/>
  <c r="I1057"/>
  <c r="L1057" s="1"/>
  <c r="H1057"/>
  <c r="G1057"/>
  <c r="T1056"/>
  <c r="R1056"/>
  <c r="Q1056"/>
  <c r="O1056"/>
  <c r="L1056"/>
  <c r="U1055"/>
  <c r="U1054" s="1"/>
  <c r="U1053" s="1"/>
  <c r="S1055"/>
  <c r="S1054" s="1"/>
  <c r="S1053" s="1"/>
  <c r="P1055"/>
  <c r="P1054" s="1"/>
  <c r="P1053" s="1"/>
  <c r="L1055"/>
  <c r="T1054"/>
  <c r="T1053" s="1"/>
  <c r="R1054"/>
  <c r="R1053" s="1"/>
  <c r="Q1054"/>
  <c r="Q1053" s="1"/>
  <c r="O1054"/>
  <c r="O1053" s="1"/>
  <c r="N1054"/>
  <c r="N1053" s="1"/>
  <c r="M1054"/>
  <c r="M1053" s="1"/>
  <c r="K1054"/>
  <c r="K1053" s="1"/>
  <c r="J1054"/>
  <c r="J1053" s="1"/>
  <c r="I1054"/>
  <c r="L1054" s="1"/>
  <c r="H1054"/>
  <c r="H1053" s="1"/>
  <c r="G1054"/>
  <c r="G1053" s="1"/>
  <c r="U1052"/>
  <c r="U1051" s="1"/>
  <c r="S1052"/>
  <c r="S1051" s="1"/>
  <c r="P1052"/>
  <c r="P1051" s="1"/>
  <c r="L1052"/>
  <c r="T1051"/>
  <c r="R1051"/>
  <c r="Q1051"/>
  <c r="O1051"/>
  <c r="N1051"/>
  <c r="M1051"/>
  <c r="K1051"/>
  <c r="J1051"/>
  <c r="I1051"/>
  <c r="L1051" s="1"/>
  <c r="H1051"/>
  <c r="G1051"/>
  <c r="U1050"/>
  <c r="U1049" s="1"/>
  <c r="S1050"/>
  <c r="S1049" s="1"/>
  <c r="P1050"/>
  <c r="P1049" s="1"/>
  <c r="L1050"/>
  <c r="T1049"/>
  <c r="R1049"/>
  <c r="Q1049"/>
  <c r="O1049"/>
  <c r="N1049"/>
  <c r="M1049"/>
  <c r="K1049"/>
  <c r="J1049"/>
  <c r="I1049"/>
  <c r="L1049" s="1"/>
  <c r="H1049"/>
  <c r="G1049"/>
  <c r="U1048"/>
  <c r="U1047" s="1"/>
  <c r="S1048"/>
  <c r="S1047" s="1"/>
  <c r="P1048"/>
  <c r="P1047" s="1"/>
  <c r="L1048"/>
  <c r="T1047"/>
  <c r="R1047"/>
  <c r="Q1047"/>
  <c r="O1047"/>
  <c r="N1047"/>
  <c r="M1047"/>
  <c r="K1047"/>
  <c r="J1047"/>
  <c r="I1047"/>
  <c r="L1047" s="1"/>
  <c r="H1047"/>
  <c r="G1047"/>
  <c r="U1046"/>
  <c r="U1045" s="1"/>
  <c r="S1046"/>
  <c r="S1045" s="1"/>
  <c r="P1046"/>
  <c r="P1045" s="1"/>
  <c r="L1046"/>
  <c r="T1045"/>
  <c r="R1045"/>
  <c r="Q1045"/>
  <c r="O1045"/>
  <c r="N1045"/>
  <c r="M1045"/>
  <c r="K1045"/>
  <c r="J1045"/>
  <c r="I1045"/>
  <c r="L1045" s="1"/>
  <c r="H1045"/>
  <c r="G1045"/>
  <c r="U1044"/>
  <c r="U1043" s="1"/>
  <c r="S1044"/>
  <c r="S1043" s="1"/>
  <c r="P1044"/>
  <c r="P1043" s="1"/>
  <c r="L1044"/>
  <c r="T1043"/>
  <c r="R1043"/>
  <c r="Q1043"/>
  <c r="O1043"/>
  <c r="N1043"/>
  <c r="M1043"/>
  <c r="K1043"/>
  <c r="J1043"/>
  <c r="I1043"/>
  <c r="H1043"/>
  <c r="G1043"/>
  <c r="U1042"/>
  <c r="U1041" s="1"/>
  <c r="S1042"/>
  <c r="S1041" s="1"/>
  <c r="P1042"/>
  <c r="P1041" s="1"/>
  <c r="L1042"/>
  <c r="T1041"/>
  <c r="R1041"/>
  <c r="Q1041"/>
  <c r="O1041"/>
  <c r="N1041"/>
  <c r="M1041"/>
  <c r="K1041"/>
  <c r="J1041"/>
  <c r="I1041"/>
  <c r="H1041"/>
  <c r="G1041"/>
  <c r="U1040"/>
  <c r="S1040"/>
  <c r="P1040"/>
  <c r="L1040"/>
  <c r="U1039"/>
  <c r="S1039"/>
  <c r="P1039"/>
  <c r="L1039"/>
  <c r="U1038"/>
  <c r="S1038"/>
  <c r="P1038"/>
  <c r="P1037" s="1"/>
  <c r="L1038"/>
  <c r="T1037"/>
  <c r="R1037"/>
  <c r="Q1037"/>
  <c r="O1037"/>
  <c r="N1037"/>
  <c r="M1037"/>
  <c r="K1037"/>
  <c r="J1037"/>
  <c r="I1037"/>
  <c r="H1037"/>
  <c r="G1037"/>
  <c r="U1036"/>
  <c r="U1035" s="1"/>
  <c r="S1036"/>
  <c r="S1035" s="1"/>
  <c r="P1036"/>
  <c r="P1035" s="1"/>
  <c r="L1036"/>
  <c r="T1035"/>
  <c r="R1035"/>
  <c r="Q1035"/>
  <c r="O1035"/>
  <c r="N1035"/>
  <c r="M1035"/>
  <c r="K1035"/>
  <c r="J1035"/>
  <c r="I1035"/>
  <c r="H1035"/>
  <c r="G1035"/>
  <c r="U1033"/>
  <c r="U1032" s="1"/>
  <c r="U1031" s="1"/>
  <c r="S1033"/>
  <c r="S1032" s="1"/>
  <c r="S1031" s="1"/>
  <c r="P1033"/>
  <c r="P1032" s="1"/>
  <c r="P1031" s="1"/>
  <c r="L1033"/>
  <c r="T1032"/>
  <c r="T1031" s="1"/>
  <c r="R1032"/>
  <c r="R1031" s="1"/>
  <c r="Q1032"/>
  <c r="Q1031" s="1"/>
  <c r="O1032"/>
  <c r="O1031" s="1"/>
  <c r="N1032"/>
  <c r="N1031" s="1"/>
  <c r="M1032"/>
  <c r="M1031" s="1"/>
  <c r="K1032"/>
  <c r="K1031" s="1"/>
  <c r="J1032"/>
  <c r="J1031" s="1"/>
  <c r="I1032"/>
  <c r="H1032"/>
  <c r="H1031" s="1"/>
  <c r="G1032"/>
  <c r="G1031" s="1"/>
  <c r="L1030"/>
  <c r="U1029"/>
  <c r="T1029"/>
  <c r="S1029"/>
  <c r="R1029"/>
  <c r="Q1029"/>
  <c r="P1029"/>
  <c r="O1029"/>
  <c r="N1029"/>
  <c r="M1029"/>
  <c r="K1029"/>
  <c r="J1029"/>
  <c r="I1029"/>
  <c r="H1029"/>
  <c r="G1029"/>
  <c r="L1028"/>
  <c r="U1027"/>
  <c r="T1027"/>
  <c r="S1027"/>
  <c r="R1027"/>
  <c r="Q1027"/>
  <c r="P1027"/>
  <c r="O1027"/>
  <c r="N1027"/>
  <c r="M1027"/>
  <c r="K1027"/>
  <c r="J1027"/>
  <c r="I1027"/>
  <c r="H1027"/>
  <c r="G1027"/>
  <c r="U1026"/>
  <c r="U1025" s="1"/>
  <c r="S1026"/>
  <c r="S1025" s="1"/>
  <c r="P1026"/>
  <c r="P1025" s="1"/>
  <c r="L1026"/>
  <c r="T1025"/>
  <c r="R1025"/>
  <c r="Q1025"/>
  <c r="O1025"/>
  <c r="N1025"/>
  <c r="M1025"/>
  <c r="K1025"/>
  <c r="J1025"/>
  <c r="I1025"/>
  <c r="H1025"/>
  <c r="G1025"/>
  <c r="U1024"/>
  <c r="U1023" s="1"/>
  <c r="S1024"/>
  <c r="S1023" s="1"/>
  <c r="P1024"/>
  <c r="P1023" s="1"/>
  <c r="L1024"/>
  <c r="T1023"/>
  <c r="R1023"/>
  <c r="Q1023"/>
  <c r="O1023"/>
  <c r="N1023"/>
  <c r="M1023"/>
  <c r="K1023"/>
  <c r="J1023"/>
  <c r="I1023"/>
  <c r="H1023"/>
  <c r="G1023"/>
  <c r="U1022"/>
  <c r="U1021" s="1"/>
  <c r="S1022"/>
  <c r="S1021" s="1"/>
  <c r="P1022"/>
  <c r="P1021" s="1"/>
  <c r="L1022"/>
  <c r="T1021"/>
  <c r="R1021"/>
  <c r="Q1021"/>
  <c r="O1021"/>
  <c r="N1021"/>
  <c r="M1021"/>
  <c r="K1021"/>
  <c r="J1021"/>
  <c r="I1021"/>
  <c r="H1021"/>
  <c r="G1021"/>
  <c r="U1020"/>
  <c r="S1020"/>
  <c r="P1020"/>
  <c r="L1020"/>
  <c r="U1019"/>
  <c r="S1019"/>
  <c r="P1019"/>
  <c r="L1019"/>
  <c r="T1018"/>
  <c r="R1018"/>
  <c r="Q1018"/>
  <c r="O1018"/>
  <c r="N1018"/>
  <c r="M1018"/>
  <c r="K1018"/>
  <c r="J1018"/>
  <c r="I1018"/>
  <c r="H1018"/>
  <c r="G1018"/>
  <c r="U1017"/>
  <c r="S1017"/>
  <c r="P1017"/>
  <c r="L1017"/>
  <c r="U1016"/>
  <c r="S1016"/>
  <c r="P1016"/>
  <c r="L1016"/>
  <c r="T1015"/>
  <c r="R1015"/>
  <c r="Q1015"/>
  <c r="O1015"/>
  <c r="N1015"/>
  <c r="M1015"/>
  <c r="K1015"/>
  <c r="J1015"/>
  <c r="I1015"/>
  <c r="H1015"/>
  <c r="G1015"/>
  <c r="U1014"/>
  <c r="S1014"/>
  <c r="P1014"/>
  <c r="U1013"/>
  <c r="S1013"/>
  <c r="P1013"/>
  <c r="L1013"/>
  <c r="U1012"/>
  <c r="S1012"/>
  <c r="P1012"/>
  <c r="L1012"/>
  <c r="T1011"/>
  <c r="R1011"/>
  <c r="Q1011"/>
  <c r="O1011"/>
  <c r="N1011"/>
  <c r="M1011"/>
  <c r="K1011"/>
  <c r="J1011"/>
  <c r="I1011"/>
  <c r="H1011"/>
  <c r="G1011"/>
  <c r="U1009"/>
  <c r="U1008" s="1"/>
  <c r="U1007" s="1"/>
  <c r="S1009"/>
  <c r="S1008" s="1"/>
  <c r="S1007" s="1"/>
  <c r="P1009"/>
  <c r="P1008" s="1"/>
  <c r="P1007" s="1"/>
  <c r="L1009"/>
  <c r="T1008"/>
  <c r="T1007" s="1"/>
  <c r="R1008"/>
  <c r="R1007" s="1"/>
  <c r="Q1008"/>
  <c r="Q1007" s="1"/>
  <c r="O1008"/>
  <c r="O1007" s="1"/>
  <c r="N1008"/>
  <c r="N1007" s="1"/>
  <c r="M1008"/>
  <c r="M1007" s="1"/>
  <c r="K1008"/>
  <c r="K1007" s="1"/>
  <c r="J1008"/>
  <c r="J1007" s="1"/>
  <c r="I1008"/>
  <c r="H1008"/>
  <c r="H1007" s="1"/>
  <c r="G1008"/>
  <c r="G1007" s="1"/>
  <c r="U1006"/>
  <c r="U1005" s="1"/>
  <c r="S1006"/>
  <c r="S1005" s="1"/>
  <c r="P1006"/>
  <c r="P1005" s="1"/>
  <c r="L1006"/>
  <c r="T1005"/>
  <c r="R1005"/>
  <c r="Q1005"/>
  <c r="O1005"/>
  <c r="N1005"/>
  <c r="M1005"/>
  <c r="K1005"/>
  <c r="J1005"/>
  <c r="I1005"/>
  <c r="H1005"/>
  <c r="G1005"/>
  <c r="U1004"/>
  <c r="S1004"/>
  <c r="P1004"/>
  <c r="L1004"/>
  <c r="U1003"/>
  <c r="S1003"/>
  <c r="P1003"/>
  <c r="L1003"/>
  <c r="T1002"/>
  <c r="R1002"/>
  <c r="Q1002"/>
  <c r="O1002"/>
  <c r="N1002"/>
  <c r="M1002"/>
  <c r="K1002"/>
  <c r="J1002"/>
  <c r="I1002"/>
  <c r="H1002"/>
  <c r="G1002"/>
  <c r="L1000"/>
  <c r="U999"/>
  <c r="T999"/>
  <c r="S999"/>
  <c r="R999"/>
  <c r="Q999"/>
  <c r="P999"/>
  <c r="O999"/>
  <c r="N999"/>
  <c r="M999"/>
  <c r="K999"/>
  <c r="J999"/>
  <c r="I999"/>
  <c r="L999" s="1"/>
  <c r="U998"/>
  <c r="U997" s="1"/>
  <c r="S998"/>
  <c r="S997" s="1"/>
  <c r="P998"/>
  <c r="P997" s="1"/>
  <c r="L998"/>
  <c r="T997"/>
  <c r="R997"/>
  <c r="Q997"/>
  <c r="O997"/>
  <c r="N997"/>
  <c r="M997"/>
  <c r="K997"/>
  <c r="J997"/>
  <c r="I997"/>
  <c r="H997"/>
  <c r="G997"/>
  <c r="U996"/>
  <c r="S996"/>
  <c r="P996"/>
  <c r="L996"/>
  <c r="U995"/>
  <c r="S995"/>
  <c r="P995"/>
  <c r="L995"/>
  <c r="U994"/>
  <c r="S994"/>
  <c r="P994"/>
  <c r="L994"/>
  <c r="U993"/>
  <c r="S993"/>
  <c r="P993"/>
  <c r="L993"/>
  <c r="U992"/>
  <c r="S992"/>
  <c r="P992"/>
  <c r="L992"/>
  <c r="T991"/>
  <c r="R991"/>
  <c r="Q991"/>
  <c r="O991"/>
  <c r="N991"/>
  <c r="M991"/>
  <c r="K991"/>
  <c r="J991"/>
  <c r="I991"/>
  <c r="H991"/>
  <c r="G991"/>
  <c r="U990"/>
  <c r="U989" s="1"/>
  <c r="S990"/>
  <c r="S989" s="1"/>
  <c r="P990"/>
  <c r="P989" s="1"/>
  <c r="L990"/>
  <c r="T989"/>
  <c r="R989"/>
  <c r="Q989"/>
  <c r="O989"/>
  <c r="N989"/>
  <c r="M989"/>
  <c r="K989"/>
  <c r="J989"/>
  <c r="I989"/>
  <c r="L989" s="1"/>
  <c r="H989"/>
  <c r="G989"/>
  <c r="U988"/>
  <c r="U987" s="1"/>
  <c r="S988"/>
  <c r="S987" s="1"/>
  <c r="P988"/>
  <c r="P987" s="1"/>
  <c r="L988"/>
  <c r="T987"/>
  <c r="R987"/>
  <c r="Q987"/>
  <c r="O987"/>
  <c r="N987"/>
  <c r="M987"/>
  <c r="K987"/>
  <c r="J987"/>
  <c r="I987"/>
  <c r="L987" s="1"/>
  <c r="H987"/>
  <c r="G987"/>
  <c r="U986"/>
  <c r="S986"/>
  <c r="P986"/>
  <c r="L986"/>
  <c r="U985"/>
  <c r="S985"/>
  <c r="P985"/>
  <c r="L985"/>
  <c r="U984"/>
  <c r="S984"/>
  <c r="P984"/>
  <c r="L984"/>
  <c r="T983"/>
  <c r="R983"/>
  <c r="Q983"/>
  <c r="O983"/>
  <c r="N983"/>
  <c r="M983"/>
  <c r="K983"/>
  <c r="J983"/>
  <c r="I983"/>
  <c r="H983"/>
  <c r="G983"/>
  <c r="U982"/>
  <c r="S982"/>
  <c r="P982"/>
  <c r="L982"/>
  <c r="U981"/>
  <c r="S981"/>
  <c r="P981"/>
  <c r="L981"/>
  <c r="U980"/>
  <c r="S980"/>
  <c r="P980"/>
  <c r="L980"/>
  <c r="U979"/>
  <c r="S979"/>
  <c r="P979"/>
  <c r="L979"/>
  <c r="U978"/>
  <c r="U977" s="1"/>
  <c r="S978"/>
  <c r="P978"/>
  <c r="L978"/>
  <c r="T977"/>
  <c r="R977"/>
  <c r="Q977"/>
  <c r="O977"/>
  <c r="N977"/>
  <c r="M977"/>
  <c r="K977"/>
  <c r="J977"/>
  <c r="I977"/>
  <c r="H977"/>
  <c r="G977"/>
  <c r="U976"/>
  <c r="U975" s="1"/>
  <c r="S976"/>
  <c r="S975" s="1"/>
  <c r="P976"/>
  <c r="P975" s="1"/>
  <c r="L976"/>
  <c r="T975"/>
  <c r="R975"/>
  <c r="Q975"/>
  <c r="O975"/>
  <c r="N975"/>
  <c r="M975"/>
  <c r="K975"/>
  <c r="J975"/>
  <c r="I975"/>
  <c r="H975"/>
  <c r="G975"/>
  <c r="U974"/>
  <c r="S974"/>
  <c r="P974"/>
  <c r="L974"/>
  <c r="U973"/>
  <c r="S973"/>
  <c r="P973"/>
  <c r="L973"/>
  <c r="U972"/>
  <c r="S972"/>
  <c r="P972"/>
  <c r="L972"/>
  <c r="U971"/>
  <c r="S971"/>
  <c r="P971"/>
  <c r="L971"/>
  <c r="U970"/>
  <c r="S970"/>
  <c r="O970"/>
  <c r="L970"/>
  <c r="U969"/>
  <c r="S969"/>
  <c r="P969"/>
  <c r="L969"/>
  <c r="U968"/>
  <c r="S968"/>
  <c r="P968"/>
  <c r="L968"/>
  <c r="U967"/>
  <c r="S967"/>
  <c r="P967"/>
  <c r="L967"/>
  <c r="U966"/>
  <c r="S966"/>
  <c r="S965" s="1"/>
  <c r="P966"/>
  <c r="L966"/>
  <c r="T965"/>
  <c r="R965"/>
  <c r="Q965"/>
  <c r="N965"/>
  <c r="M965"/>
  <c r="K965"/>
  <c r="J965"/>
  <c r="I965"/>
  <c r="H965"/>
  <c r="G965"/>
  <c r="U964"/>
  <c r="S964"/>
  <c r="P964"/>
  <c r="L964"/>
  <c r="U963"/>
  <c r="S963"/>
  <c r="P963"/>
  <c r="L963"/>
  <c r="U962"/>
  <c r="S962"/>
  <c r="P962"/>
  <c r="L962"/>
  <c r="U961"/>
  <c r="S961"/>
  <c r="P961"/>
  <c r="L961"/>
  <c r="U960"/>
  <c r="S960"/>
  <c r="P960"/>
  <c r="L960"/>
  <c r="U959"/>
  <c r="S959"/>
  <c r="P959"/>
  <c r="L959"/>
  <c r="T958"/>
  <c r="R958"/>
  <c r="Q958"/>
  <c r="O958"/>
  <c r="N958"/>
  <c r="M958"/>
  <c r="K958"/>
  <c r="J958"/>
  <c r="I958"/>
  <c r="H958"/>
  <c r="G958"/>
  <c r="U957"/>
  <c r="S957"/>
  <c r="P957"/>
  <c r="L957"/>
  <c r="U956"/>
  <c r="S956"/>
  <c r="P956"/>
  <c r="L956"/>
  <c r="U955"/>
  <c r="S955"/>
  <c r="P955"/>
  <c r="L955"/>
  <c r="U954"/>
  <c r="S954"/>
  <c r="P954"/>
  <c r="P953" s="1"/>
  <c r="L954"/>
  <c r="T953"/>
  <c r="R953"/>
  <c r="Q953"/>
  <c r="O953"/>
  <c r="N953"/>
  <c r="M953"/>
  <c r="K953"/>
  <c r="J953"/>
  <c r="I953"/>
  <c r="H953"/>
  <c r="G953"/>
  <c r="U952"/>
  <c r="S952"/>
  <c r="P952"/>
  <c r="L952"/>
  <c r="U951"/>
  <c r="S951"/>
  <c r="S950" s="1"/>
  <c r="P951"/>
  <c r="P950" s="1"/>
  <c r="L951"/>
  <c r="T950"/>
  <c r="R950"/>
  <c r="Q950"/>
  <c r="O950"/>
  <c r="N950"/>
  <c r="M950"/>
  <c r="K950"/>
  <c r="J950"/>
  <c r="I950"/>
  <c r="H950"/>
  <c r="G950"/>
  <c r="U949"/>
  <c r="U948" s="1"/>
  <c r="S949"/>
  <c r="S948" s="1"/>
  <c r="P949"/>
  <c r="P948" s="1"/>
  <c r="L949"/>
  <c r="T948"/>
  <c r="R948"/>
  <c r="Q948"/>
  <c r="O948"/>
  <c r="N948"/>
  <c r="M948"/>
  <c r="K948"/>
  <c r="J948"/>
  <c r="I948"/>
  <c r="H948"/>
  <c r="G948"/>
  <c r="U947"/>
  <c r="S947"/>
  <c r="P947"/>
  <c r="L947"/>
  <c r="U946"/>
  <c r="S946"/>
  <c r="P946"/>
  <c r="L946"/>
  <c r="U945"/>
  <c r="S945"/>
  <c r="S944" s="1"/>
  <c r="P945"/>
  <c r="L945"/>
  <c r="T944"/>
  <c r="R944"/>
  <c r="Q944"/>
  <c r="O944"/>
  <c r="N944"/>
  <c r="M944"/>
  <c r="K944"/>
  <c r="J944"/>
  <c r="I944"/>
  <c r="H944"/>
  <c r="G944"/>
  <c r="U941"/>
  <c r="U940" s="1"/>
  <c r="S941"/>
  <c r="S940" s="1"/>
  <c r="P941"/>
  <c r="P940" s="1"/>
  <c r="L941"/>
  <c r="T940"/>
  <c r="R940"/>
  <c r="Q940"/>
  <c r="O940"/>
  <c r="N940"/>
  <c r="M940"/>
  <c r="K940"/>
  <c r="J940"/>
  <c r="I940"/>
  <c r="L940" s="1"/>
  <c r="H940"/>
  <c r="G940"/>
  <c r="U939"/>
  <c r="U938" s="1"/>
  <c r="S939"/>
  <c r="S938" s="1"/>
  <c r="P939"/>
  <c r="P938" s="1"/>
  <c r="L939"/>
  <c r="T938"/>
  <c r="R938"/>
  <c r="Q938"/>
  <c r="O938"/>
  <c r="N938"/>
  <c r="M938"/>
  <c r="K938"/>
  <c r="J938"/>
  <c r="I938"/>
  <c r="L938" s="1"/>
  <c r="H938"/>
  <c r="G938"/>
  <c r="U937"/>
  <c r="U936" s="1"/>
  <c r="S937"/>
  <c r="S936" s="1"/>
  <c r="P937"/>
  <c r="P936" s="1"/>
  <c r="L937"/>
  <c r="T936"/>
  <c r="R936"/>
  <c r="Q936"/>
  <c r="O936"/>
  <c r="N936"/>
  <c r="M936"/>
  <c r="K936"/>
  <c r="J936"/>
  <c r="I936"/>
  <c r="L936" s="1"/>
  <c r="H936"/>
  <c r="G936"/>
  <c r="U934"/>
  <c r="U933" s="1"/>
  <c r="S934"/>
  <c r="S933" s="1"/>
  <c r="P934"/>
  <c r="P933" s="1"/>
  <c r="L934"/>
  <c r="T933"/>
  <c r="R933"/>
  <c r="Q933"/>
  <c r="O933"/>
  <c r="N933"/>
  <c r="M933"/>
  <c r="K933"/>
  <c r="J933"/>
  <c r="I933"/>
  <c r="H933"/>
  <c r="G933"/>
  <c r="U932"/>
  <c r="S932"/>
  <c r="P932"/>
  <c r="L932"/>
  <c r="U931"/>
  <c r="S931"/>
  <c r="P931"/>
  <c r="L931"/>
  <c r="U930"/>
  <c r="S930"/>
  <c r="P930"/>
  <c r="L930"/>
  <c r="T929"/>
  <c r="R929"/>
  <c r="Q929"/>
  <c r="O929"/>
  <c r="N929"/>
  <c r="M929"/>
  <c r="K929"/>
  <c r="J929"/>
  <c r="I929"/>
  <c r="H929"/>
  <c r="G929"/>
  <c r="U927"/>
  <c r="U926" s="1"/>
  <c r="U925" s="1"/>
  <c r="S927"/>
  <c r="S926" s="1"/>
  <c r="S925" s="1"/>
  <c r="P927"/>
  <c r="P926" s="1"/>
  <c r="P925" s="1"/>
  <c r="L927"/>
  <c r="T926"/>
  <c r="T925" s="1"/>
  <c r="R926"/>
  <c r="R925" s="1"/>
  <c r="Q926"/>
  <c r="Q925" s="1"/>
  <c r="O926"/>
  <c r="O925" s="1"/>
  <c r="N926"/>
  <c r="N925" s="1"/>
  <c r="M926"/>
  <c r="M925" s="1"/>
  <c r="K926"/>
  <c r="K925" s="1"/>
  <c r="J926"/>
  <c r="J925" s="1"/>
  <c r="I926"/>
  <c r="I925" s="1"/>
  <c r="H926"/>
  <c r="H925" s="1"/>
  <c r="G926"/>
  <c r="G925" s="1"/>
  <c r="U924"/>
  <c r="U923" s="1"/>
  <c r="S924"/>
  <c r="P924"/>
  <c r="P923" s="1"/>
  <c r="L924"/>
  <c r="T923"/>
  <c r="S923"/>
  <c r="R923"/>
  <c r="Q923"/>
  <c r="O923"/>
  <c r="N923"/>
  <c r="M923"/>
  <c r="K923"/>
  <c r="J923"/>
  <c r="I923"/>
  <c r="L923" s="1"/>
  <c r="H923"/>
  <c r="G923"/>
  <c r="U922"/>
  <c r="U921" s="1"/>
  <c r="S922"/>
  <c r="S921" s="1"/>
  <c r="P922"/>
  <c r="P921" s="1"/>
  <c r="L922"/>
  <c r="T921"/>
  <c r="R921"/>
  <c r="Q921"/>
  <c r="O921"/>
  <c r="N921"/>
  <c r="M921"/>
  <c r="K921"/>
  <c r="J921"/>
  <c r="I921"/>
  <c r="H921"/>
  <c r="G921"/>
  <c r="U920"/>
  <c r="S920"/>
  <c r="P920"/>
  <c r="L920"/>
  <c r="U919"/>
  <c r="S919"/>
  <c r="P919"/>
  <c r="L919"/>
  <c r="T918"/>
  <c r="R918"/>
  <c r="Q918"/>
  <c r="O918"/>
  <c r="N918"/>
  <c r="M918"/>
  <c r="K918"/>
  <c r="J918"/>
  <c r="I918"/>
  <c r="H918"/>
  <c r="G918"/>
  <c r="U917"/>
  <c r="S917"/>
  <c r="P917"/>
  <c r="L917"/>
  <c r="U916"/>
  <c r="S916"/>
  <c r="P916"/>
  <c r="L916"/>
  <c r="U915"/>
  <c r="S915"/>
  <c r="P915"/>
  <c r="L915"/>
  <c r="U914"/>
  <c r="S914"/>
  <c r="P914"/>
  <c r="L914"/>
  <c r="U913"/>
  <c r="S913"/>
  <c r="P913"/>
  <c r="L913"/>
  <c r="U912"/>
  <c r="S912"/>
  <c r="P912"/>
  <c r="P911" s="1"/>
  <c r="L912"/>
  <c r="T911"/>
  <c r="R911"/>
  <c r="Q911"/>
  <c r="O911"/>
  <c r="N911"/>
  <c r="M911"/>
  <c r="K911"/>
  <c r="J911"/>
  <c r="I911"/>
  <c r="H911"/>
  <c r="G911"/>
  <c r="U910"/>
  <c r="U909" s="1"/>
  <c r="S910"/>
  <c r="S909" s="1"/>
  <c r="P910"/>
  <c r="P909" s="1"/>
  <c r="L910"/>
  <c r="T909"/>
  <c r="R909"/>
  <c r="Q909"/>
  <c r="O909"/>
  <c r="N909"/>
  <c r="M909"/>
  <c r="K909"/>
  <c r="J909"/>
  <c r="I909"/>
  <c r="H909"/>
  <c r="G909"/>
  <c r="U908"/>
  <c r="S908"/>
  <c r="P908"/>
  <c r="L908"/>
  <c r="U907"/>
  <c r="S907"/>
  <c r="P907"/>
  <c r="L907"/>
  <c r="U906"/>
  <c r="S906"/>
  <c r="P906"/>
  <c r="L906"/>
  <c r="U905"/>
  <c r="S905"/>
  <c r="P905"/>
  <c r="L905"/>
  <c r="U904"/>
  <c r="S904"/>
  <c r="P904"/>
  <c r="L904"/>
  <c r="U903"/>
  <c r="S903"/>
  <c r="P903"/>
  <c r="L903"/>
  <c r="U902"/>
  <c r="S902"/>
  <c r="P902"/>
  <c r="L902"/>
  <c r="T901"/>
  <c r="R901"/>
  <c r="Q901"/>
  <c r="O901"/>
  <c r="N901"/>
  <c r="M901"/>
  <c r="K901"/>
  <c r="J901"/>
  <c r="I901"/>
  <c r="H901"/>
  <c r="G901"/>
  <c r="U900"/>
  <c r="S900"/>
  <c r="P900"/>
  <c r="L900"/>
  <c r="U899"/>
  <c r="S899"/>
  <c r="P899"/>
  <c r="L899"/>
  <c r="U898"/>
  <c r="S898"/>
  <c r="P898"/>
  <c r="L898"/>
  <c r="U897"/>
  <c r="S897"/>
  <c r="P897"/>
  <c r="L897"/>
  <c r="T896"/>
  <c r="R896"/>
  <c r="Q896"/>
  <c r="O896"/>
  <c r="N896"/>
  <c r="M896"/>
  <c r="K896"/>
  <c r="J896"/>
  <c r="I896"/>
  <c r="H896"/>
  <c r="G896"/>
  <c r="U895"/>
  <c r="S895"/>
  <c r="P895"/>
  <c r="L895"/>
  <c r="U894"/>
  <c r="S894"/>
  <c r="P894"/>
  <c r="L894"/>
  <c r="U893"/>
  <c r="S893"/>
  <c r="P893"/>
  <c r="L893"/>
  <c r="U892"/>
  <c r="U891" s="1"/>
  <c r="S892"/>
  <c r="P892"/>
  <c r="L892"/>
  <c r="T891"/>
  <c r="R891"/>
  <c r="Q891"/>
  <c r="O891"/>
  <c r="N891"/>
  <c r="M891"/>
  <c r="K891"/>
  <c r="J891"/>
  <c r="I891"/>
  <c r="H891"/>
  <c r="G891"/>
  <c r="U890"/>
  <c r="S890"/>
  <c r="P890"/>
  <c r="L890"/>
  <c r="U889"/>
  <c r="S889"/>
  <c r="P889"/>
  <c r="L889"/>
  <c r="T888"/>
  <c r="R888"/>
  <c r="Q888"/>
  <c r="O888"/>
  <c r="N888"/>
  <c r="M888"/>
  <c r="K888"/>
  <c r="J888"/>
  <c r="I888"/>
  <c r="H888"/>
  <c r="G888"/>
  <c r="U887"/>
  <c r="U886" s="1"/>
  <c r="S887"/>
  <c r="S886" s="1"/>
  <c r="P887"/>
  <c r="P886" s="1"/>
  <c r="L887"/>
  <c r="T886"/>
  <c r="R886"/>
  <c r="Q886"/>
  <c r="O886"/>
  <c r="N886"/>
  <c r="M886"/>
  <c r="K886"/>
  <c r="J886"/>
  <c r="I886"/>
  <c r="H886"/>
  <c r="G886"/>
  <c r="U885"/>
  <c r="U884" s="1"/>
  <c r="S885"/>
  <c r="S884" s="1"/>
  <c r="P885"/>
  <c r="P884" s="1"/>
  <c r="L885"/>
  <c r="T884"/>
  <c r="R884"/>
  <c r="Q884"/>
  <c r="O884"/>
  <c r="N884"/>
  <c r="M884"/>
  <c r="K884"/>
  <c r="J884"/>
  <c r="I884"/>
  <c r="H884"/>
  <c r="G884"/>
  <c r="U881"/>
  <c r="U880" s="1"/>
  <c r="U879" s="1"/>
  <c r="S881"/>
  <c r="S880" s="1"/>
  <c r="S879" s="1"/>
  <c r="P881"/>
  <c r="P880" s="1"/>
  <c r="P879" s="1"/>
  <c r="L881"/>
  <c r="T880"/>
  <c r="T879" s="1"/>
  <c r="R880"/>
  <c r="R879" s="1"/>
  <c r="Q880"/>
  <c r="Q879" s="1"/>
  <c r="O880"/>
  <c r="O879" s="1"/>
  <c r="N880"/>
  <c r="N879" s="1"/>
  <c r="M880"/>
  <c r="M879" s="1"/>
  <c r="K880"/>
  <c r="K879" s="1"/>
  <c r="J880"/>
  <c r="J879" s="1"/>
  <c r="I880"/>
  <c r="H880"/>
  <c r="H879" s="1"/>
  <c r="G880"/>
  <c r="G879" s="1"/>
  <c r="U878"/>
  <c r="U877" s="1"/>
  <c r="U876" s="1"/>
  <c r="S878"/>
  <c r="S877" s="1"/>
  <c r="S876" s="1"/>
  <c r="P878"/>
  <c r="P877" s="1"/>
  <c r="P876" s="1"/>
  <c r="L878"/>
  <c r="T877"/>
  <c r="T876" s="1"/>
  <c r="R877"/>
  <c r="R876" s="1"/>
  <c r="Q877"/>
  <c r="Q876" s="1"/>
  <c r="O877"/>
  <c r="O876" s="1"/>
  <c r="N877"/>
  <c r="N876" s="1"/>
  <c r="M877"/>
  <c r="M876" s="1"/>
  <c r="K877"/>
  <c r="K876" s="1"/>
  <c r="J877"/>
  <c r="J876" s="1"/>
  <c r="I877"/>
  <c r="H877"/>
  <c r="H876" s="1"/>
  <c r="G877"/>
  <c r="G876" s="1"/>
  <c r="U875"/>
  <c r="U874" s="1"/>
  <c r="U873" s="1"/>
  <c r="S875"/>
  <c r="S874" s="1"/>
  <c r="S873" s="1"/>
  <c r="P875"/>
  <c r="P874" s="1"/>
  <c r="P873" s="1"/>
  <c r="L875"/>
  <c r="T874"/>
  <c r="T873" s="1"/>
  <c r="R874"/>
  <c r="R873" s="1"/>
  <c r="Q874"/>
  <c r="Q873" s="1"/>
  <c r="O874"/>
  <c r="O873" s="1"/>
  <c r="N874"/>
  <c r="N873" s="1"/>
  <c r="M874"/>
  <c r="M873" s="1"/>
  <c r="K874"/>
  <c r="K873" s="1"/>
  <c r="J874"/>
  <c r="J873" s="1"/>
  <c r="I874"/>
  <c r="H874"/>
  <c r="H873" s="1"/>
  <c r="G874"/>
  <c r="G873" s="1"/>
  <c r="L872"/>
  <c r="U871"/>
  <c r="T871"/>
  <c r="S871"/>
  <c r="R871"/>
  <c r="Q871"/>
  <c r="P871"/>
  <c r="O871"/>
  <c r="N871"/>
  <c r="M871"/>
  <c r="K871"/>
  <c r="J871"/>
  <c r="I871"/>
  <c r="H871"/>
  <c r="G871"/>
  <c r="U870"/>
  <c r="U869" s="1"/>
  <c r="S870"/>
  <c r="S869" s="1"/>
  <c r="P870"/>
  <c r="P869" s="1"/>
  <c r="L870"/>
  <c r="T869"/>
  <c r="R869"/>
  <c r="R868" s="1"/>
  <c r="Q869"/>
  <c r="Q868" s="1"/>
  <c r="O869"/>
  <c r="N869"/>
  <c r="M869"/>
  <c r="K869"/>
  <c r="J869"/>
  <c r="I869"/>
  <c r="H869"/>
  <c r="G869"/>
  <c r="U867"/>
  <c r="U866" s="1"/>
  <c r="U865" s="1"/>
  <c r="S867"/>
  <c r="S866" s="1"/>
  <c r="S865" s="1"/>
  <c r="P867"/>
  <c r="P866" s="1"/>
  <c r="P865" s="1"/>
  <c r="L867"/>
  <c r="T866"/>
  <c r="T865" s="1"/>
  <c r="R866"/>
  <c r="R865" s="1"/>
  <c r="Q866"/>
  <c r="Q865" s="1"/>
  <c r="O866"/>
  <c r="O865" s="1"/>
  <c r="N866"/>
  <c r="N865" s="1"/>
  <c r="M866"/>
  <c r="M865" s="1"/>
  <c r="K866"/>
  <c r="K865" s="1"/>
  <c r="J866"/>
  <c r="J865" s="1"/>
  <c r="I866"/>
  <c r="H866"/>
  <c r="H865" s="1"/>
  <c r="G866"/>
  <c r="G865" s="1"/>
  <c r="U864"/>
  <c r="U863" s="1"/>
  <c r="U862" s="1"/>
  <c r="S864"/>
  <c r="S863" s="1"/>
  <c r="S862" s="1"/>
  <c r="P864"/>
  <c r="P863" s="1"/>
  <c r="P862" s="1"/>
  <c r="L864"/>
  <c r="T863"/>
  <c r="T862" s="1"/>
  <c r="R863"/>
  <c r="R862" s="1"/>
  <c r="Q863"/>
  <c r="Q862" s="1"/>
  <c r="O863"/>
  <c r="N863"/>
  <c r="N862" s="1"/>
  <c r="M863"/>
  <c r="M862" s="1"/>
  <c r="K863"/>
  <c r="K862" s="1"/>
  <c r="J863"/>
  <c r="J862" s="1"/>
  <c r="I863"/>
  <c r="I862" s="1"/>
  <c r="H863"/>
  <c r="H862" s="1"/>
  <c r="G863"/>
  <c r="G862" s="1"/>
  <c r="O862"/>
  <c r="U861"/>
  <c r="U860" s="1"/>
  <c r="U859" s="1"/>
  <c r="S861"/>
  <c r="S860" s="1"/>
  <c r="S859" s="1"/>
  <c r="P861"/>
  <c r="P860" s="1"/>
  <c r="P859" s="1"/>
  <c r="L861"/>
  <c r="T860"/>
  <c r="T859" s="1"/>
  <c r="R860"/>
  <c r="R859" s="1"/>
  <c r="Q860"/>
  <c r="Q859" s="1"/>
  <c r="O860"/>
  <c r="O859" s="1"/>
  <c r="N860"/>
  <c r="N859" s="1"/>
  <c r="M860"/>
  <c r="M859" s="1"/>
  <c r="K860"/>
  <c r="K859" s="1"/>
  <c r="J860"/>
  <c r="J859" s="1"/>
  <c r="I860"/>
  <c r="L860" s="1"/>
  <c r="U858"/>
  <c r="U857" s="1"/>
  <c r="U856" s="1"/>
  <c r="S858"/>
  <c r="S857" s="1"/>
  <c r="S856" s="1"/>
  <c r="P858"/>
  <c r="P857" s="1"/>
  <c r="P856" s="1"/>
  <c r="L858"/>
  <c r="T857"/>
  <c r="T856" s="1"/>
  <c r="R857"/>
  <c r="R856" s="1"/>
  <c r="Q857"/>
  <c r="Q856" s="1"/>
  <c r="O857"/>
  <c r="O856" s="1"/>
  <c r="N857"/>
  <c r="N856" s="1"/>
  <c r="M857"/>
  <c r="M856" s="1"/>
  <c r="K857"/>
  <c r="K856" s="1"/>
  <c r="J857"/>
  <c r="J856" s="1"/>
  <c r="I857"/>
  <c r="H857"/>
  <c r="H856" s="1"/>
  <c r="G857"/>
  <c r="G856" s="1"/>
  <c r="U855"/>
  <c r="U854" s="1"/>
  <c r="U853" s="1"/>
  <c r="S855"/>
  <c r="S854" s="1"/>
  <c r="S853" s="1"/>
  <c r="P855"/>
  <c r="P854" s="1"/>
  <c r="P853" s="1"/>
  <c r="L855"/>
  <c r="T854"/>
  <c r="T853" s="1"/>
  <c r="R854"/>
  <c r="R853" s="1"/>
  <c r="Q854"/>
  <c r="Q853" s="1"/>
  <c r="O854"/>
  <c r="O853" s="1"/>
  <c r="N854"/>
  <c r="N853" s="1"/>
  <c r="M854"/>
  <c r="M853" s="1"/>
  <c r="K854"/>
  <c r="K853" s="1"/>
  <c r="J854"/>
  <c r="J853" s="1"/>
  <c r="I854"/>
  <c r="H854"/>
  <c r="H853" s="1"/>
  <c r="G854"/>
  <c r="G853" s="1"/>
  <c r="L852"/>
  <c r="U851"/>
  <c r="T851"/>
  <c r="S851"/>
  <c r="R851"/>
  <c r="Q851"/>
  <c r="P851"/>
  <c r="O851"/>
  <c r="N851"/>
  <c r="M851"/>
  <c r="K851"/>
  <c r="J851"/>
  <c r="I851"/>
  <c r="L851" s="1"/>
  <c r="H851"/>
  <c r="G851"/>
  <c r="L850"/>
  <c r="U849"/>
  <c r="T849"/>
  <c r="S849"/>
  <c r="R849"/>
  <c r="Q849"/>
  <c r="P849"/>
  <c r="O849"/>
  <c r="N849"/>
  <c r="M849"/>
  <c r="K849"/>
  <c r="J849"/>
  <c r="I849"/>
  <c r="L849" s="1"/>
  <c r="H849"/>
  <c r="G849"/>
  <c r="L848"/>
  <c r="U847"/>
  <c r="T847"/>
  <c r="S847"/>
  <c r="R847"/>
  <c r="Q847"/>
  <c r="P847"/>
  <c r="O847"/>
  <c r="N847"/>
  <c r="M847"/>
  <c r="K847"/>
  <c r="J847"/>
  <c r="I847"/>
  <c r="L847" s="1"/>
  <c r="H847"/>
  <c r="G847"/>
  <c r="U846"/>
  <c r="U845" s="1"/>
  <c r="S846"/>
  <c r="S845" s="1"/>
  <c r="P846"/>
  <c r="P845" s="1"/>
  <c r="L846"/>
  <c r="T845"/>
  <c r="R845"/>
  <c r="Q845"/>
  <c r="O845"/>
  <c r="N845"/>
  <c r="M845"/>
  <c r="K845"/>
  <c r="J845"/>
  <c r="I845"/>
  <c r="L845" s="1"/>
  <c r="H845"/>
  <c r="G845"/>
  <c r="U844"/>
  <c r="U843" s="1"/>
  <c r="S844"/>
  <c r="S843" s="1"/>
  <c r="P844"/>
  <c r="P843" s="1"/>
  <c r="L844"/>
  <c r="T843"/>
  <c r="R843"/>
  <c r="Q843"/>
  <c r="O843"/>
  <c r="N843"/>
  <c r="M843"/>
  <c r="K843"/>
  <c r="J843"/>
  <c r="I843"/>
  <c r="L843" s="1"/>
  <c r="H843"/>
  <c r="G843"/>
  <c r="U842"/>
  <c r="U841" s="1"/>
  <c r="S842"/>
  <c r="S841" s="1"/>
  <c r="P842"/>
  <c r="P841" s="1"/>
  <c r="L842"/>
  <c r="T841"/>
  <c r="R841"/>
  <c r="Q841"/>
  <c r="O841"/>
  <c r="N841"/>
  <c r="M841"/>
  <c r="K841"/>
  <c r="J841"/>
  <c r="I841"/>
  <c r="H841"/>
  <c r="G841"/>
  <c r="L839"/>
  <c r="U838"/>
  <c r="T838"/>
  <c r="S838"/>
  <c r="R838"/>
  <c r="Q838"/>
  <c r="P838"/>
  <c r="O838"/>
  <c r="K838"/>
  <c r="J838"/>
  <c r="I838"/>
  <c r="L838" s="1"/>
  <c r="U837"/>
  <c r="U836" s="1"/>
  <c r="S837"/>
  <c r="S836" s="1"/>
  <c r="P837"/>
  <c r="P836" s="1"/>
  <c r="L837"/>
  <c r="J837"/>
  <c r="J836" s="1"/>
  <c r="T836"/>
  <c r="R836"/>
  <c r="Q836"/>
  <c r="O836"/>
  <c r="K836"/>
  <c r="I836"/>
  <c r="L834"/>
  <c r="U833"/>
  <c r="T833"/>
  <c r="S833"/>
  <c r="R833"/>
  <c r="Q833"/>
  <c r="P833"/>
  <c r="O833"/>
  <c r="N833"/>
  <c r="M833"/>
  <c r="K833"/>
  <c r="J833"/>
  <c r="I833"/>
  <c r="L833" s="1"/>
  <c r="L832"/>
  <c r="U831"/>
  <c r="T831"/>
  <c r="S831"/>
  <c r="R831"/>
  <c r="Q831"/>
  <c r="P831"/>
  <c r="O831"/>
  <c r="N831"/>
  <c r="M831"/>
  <c r="K831"/>
  <c r="J831"/>
  <c r="I831"/>
  <c r="L831" s="1"/>
  <c r="H831"/>
  <c r="G831"/>
  <c r="L830"/>
  <c r="U829"/>
  <c r="T829"/>
  <c r="S829"/>
  <c r="R829"/>
  <c r="Q829"/>
  <c r="P829"/>
  <c r="O829"/>
  <c r="N829"/>
  <c r="M829"/>
  <c r="K829"/>
  <c r="J829"/>
  <c r="I829"/>
  <c r="L829" s="1"/>
  <c r="H829"/>
  <c r="G829"/>
  <c r="L827"/>
  <c r="U826"/>
  <c r="T826"/>
  <c r="S826"/>
  <c r="R826"/>
  <c r="Q826"/>
  <c r="P826"/>
  <c r="O826"/>
  <c r="N826"/>
  <c r="M826"/>
  <c r="K826"/>
  <c r="J826"/>
  <c r="I826"/>
  <c r="H826"/>
  <c r="G826"/>
  <c r="U825"/>
  <c r="U824" s="1"/>
  <c r="S825"/>
  <c r="S824" s="1"/>
  <c r="P825"/>
  <c r="P824" s="1"/>
  <c r="L825"/>
  <c r="T824"/>
  <c r="R824"/>
  <c r="Q824"/>
  <c r="O824"/>
  <c r="N824"/>
  <c r="M824"/>
  <c r="K824"/>
  <c r="J824"/>
  <c r="I824"/>
  <c r="H824"/>
  <c r="G824"/>
  <c r="U822"/>
  <c r="U821" s="1"/>
  <c r="S822"/>
  <c r="S821" s="1"/>
  <c r="P822"/>
  <c r="P821" s="1"/>
  <c r="L822"/>
  <c r="T821"/>
  <c r="R821"/>
  <c r="Q821"/>
  <c r="O821"/>
  <c r="N821"/>
  <c r="M821"/>
  <c r="K821"/>
  <c r="J821"/>
  <c r="I821"/>
  <c r="H821"/>
  <c r="G821"/>
  <c r="U820"/>
  <c r="U819" s="1"/>
  <c r="S820"/>
  <c r="S819" s="1"/>
  <c r="P820"/>
  <c r="P819" s="1"/>
  <c r="L820"/>
  <c r="T819"/>
  <c r="R819"/>
  <c r="Q819"/>
  <c r="O819"/>
  <c r="N819"/>
  <c r="M819"/>
  <c r="K819"/>
  <c r="J819"/>
  <c r="I819"/>
  <c r="H819"/>
  <c r="G819"/>
  <c r="U818"/>
  <c r="U817" s="1"/>
  <c r="S818"/>
  <c r="S817" s="1"/>
  <c r="P818"/>
  <c r="P817" s="1"/>
  <c r="L818"/>
  <c r="T817"/>
  <c r="R817"/>
  <c r="Q817"/>
  <c r="O817"/>
  <c r="N817"/>
  <c r="M817"/>
  <c r="K817"/>
  <c r="J817"/>
  <c r="I817"/>
  <c r="H817"/>
  <c r="G817"/>
  <c r="L815"/>
  <c r="U814"/>
  <c r="T814"/>
  <c r="S814"/>
  <c r="R814"/>
  <c r="Q814"/>
  <c r="P814"/>
  <c r="O814"/>
  <c r="N814"/>
  <c r="M814"/>
  <c r="K814"/>
  <c r="J814"/>
  <c r="I814"/>
  <c r="L814" s="1"/>
  <c r="H814"/>
  <c r="G814"/>
  <c r="U813"/>
  <c r="U812" s="1"/>
  <c r="S813"/>
  <c r="S812" s="1"/>
  <c r="P813"/>
  <c r="P812" s="1"/>
  <c r="L813"/>
  <c r="T812"/>
  <c r="R812"/>
  <c r="Q812"/>
  <c r="O812"/>
  <c r="N812"/>
  <c r="M812"/>
  <c r="K812"/>
  <c r="J812"/>
  <c r="I812"/>
  <c r="H812"/>
  <c r="G812"/>
  <c r="U811"/>
  <c r="U810" s="1"/>
  <c r="S811"/>
  <c r="S810" s="1"/>
  <c r="P811"/>
  <c r="P810" s="1"/>
  <c r="L811"/>
  <c r="T810"/>
  <c r="R810"/>
  <c r="Q810"/>
  <c r="O810"/>
  <c r="N810"/>
  <c r="M810"/>
  <c r="K810"/>
  <c r="J810"/>
  <c r="I810"/>
  <c r="H810"/>
  <c r="G810"/>
  <c r="L808"/>
  <c r="U807"/>
  <c r="T807"/>
  <c r="S807"/>
  <c r="R807"/>
  <c r="Q807"/>
  <c r="P807"/>
  <c r="O807"/>
  <c r="N807"/>
  <c r="M807"/>
  <c r="K807"/>
  <c r="J807"/>
  <c r="I807"/>
  <c r="L807" s="1"/>
  <c r="H807"/>
  <c r="G807"/>
  <c r="U806"/>
  <c r="U805" s="1"/>
  <c r="S806"/>
  <c r="S805" s="1"/>
  <c r="P806"/>
  <c r="P805" s="1"/>
  <c r="L806"/>
  <c r="T805"/>
  <c r="R805"/>
  <c r="Q805"/>
  <c r="O805"/>
  <c r="N805"/>
  <c r="M805"/>
  <c r="K805"/>
  <c r="J805"/>
  <c r="I805"/>
  <c r="H805"/>
  <c r="G805"/>
  <c r="U804"/>
  <c r="U803" s="1"/>
  <c r="S804"/>
  <c r="S803" s="1"/>
  <c r="P804"/>
  <c r="P803" s="1"/>
  <c r="L804"/>
  <c r="T803"/>
  <c r="R803"/>
  <c r="Q803"/>
  <c r="O803"/>
  <c r="N803"/>
  <c r="M803"/>
  <c r="K803"/>
  <c r="J803"/>
  <c r="I803"/>
  <c r="H803"/>
  <c r="G803"/>
  <c r="L801"/>
  <c r="U800"/>
  <c r="T800"/>
  <c r="S800"/>
  <c r="R800"/>
  <c r="Q800"/>
  <c r="P800"/>
  <c r="O800"/>
  <c r="N800"/>
  <c r="M800"/>
  <c r="K800"/>
  <c r="J800"/>
  <c r="I800"/>
  <c r="L800" s="1"/>
  <c r="L799"/>
  <c r="U798"/>
  <c r="T798"/>
  <c r="S798"/>
  <c r="R798"/>
  <c r="Q798"/>
  <c r="P798"/>
  <c r="O798"/>
  <c r="N798"/>
  <c r="M798"/>
  <c r="K798"/>
  <c r="J798"/>
  <c r="I798"/>
  <c r="L798" s="1"/>
  <c r="L797"/>
  <c r="U796"/>
  <c r="T796"/>
  <c r="S796"/>
  <c r="R796"/>
  <c r="Q796"/>
  <c r="P796"/>
  <c r="O796"/>
  <c r="N796"/>
  <c r="M796"/>
  <c r="K796"/>
  <c r="J796"/>
  <c r="I796"/>
  <c r="H796"/>
  <c r="G796"/>
  <c r="L795"/>
  <c r="U794"/>
  <c r="T794"/>
  <c r="S794"/>
  <c r="R794"/>
  <c r="Q794"/>
  <c r="P794"/>
  <c r="O794"/>
  <c r="N794"/>
  <c r="M794"/>
  <c r="K794"/>
  <c r="J794"/>
  <c r="I794"/>
  <c r="H794"/>
  <c r="G794"/>
  <c r="U793"/>
  <c r="U792" s="1"/>
  <c r="S793"/>
  <c r="S792" s="1"/>
  <c r="P793"/>
  <c r="P792" s="1"/>
  <c r="L793"/>
  <c r="T792"/>
  <c r="R792"/>
  <c r="Q792"/>
  <c r="O792"/>
  <c r="N792"/>
  <c r="M792"/>
  <c r="K792"/>
  <c r="J792"/>
  <c r="I792"/>
  <c r="H792"/>
  <c r="G792"/>
  <c r="U791"/>
  <c r="U790" s="1"/>
  <c r="S791"/>
  <c r="S790" s="1"/>
  <c r="P791"/>
  <c r="P790" s="1"/>
  <c r="L791"/>
  <c r="T790"/>
  <c r="R790"/>
  <c r="Q790"/>
  <c r="O790"/>
  <c r="N790"/>
  <c r="M790"/>
  <c r="K790"/>
  <c r="J790"/>
  <c r="I790"/>
  <c r="H790"/>
  <c r="G790"/>
  <c r="U789"/>
  <c r="U788" s="1"/>
  <c r="S789"/>
  <c r="S788" s="1"/>
  <c r="P789"/>
  <c r="P788" s="1"/>
  <c r="L789"/>
  <c r="T788"/>
  <c r="R788"/>
  <c r="Q788"/>
  <c r="O788"/>
  <c r="N788"/>
  <c r="M788"/>
  <c r="K788"/>
  <c r="J788"/>
  <c r="I788"/>
  <c r="H788"/>
  <c r="G788"/>
  <c r="U786"/>
  <c r="U785" s="1"/>
  <c r="U784" s="1"/>
  <c r="S786"/>
  <c r="S785" s="1"/>
  <c r="S784" s="1"/>
  <c r="P786"/>
  <c r="P785" s="1"/>
  <c r="P784" s="1"/>
  <c r="L786"/>
  <c r="T785"/>
  <c r="T784" s="1"/>
  <c r="R785"/>
  <c r="R784" s="1"/>
  <c r="Q785"/>
  <c r="Q784" s="1"/>
  <c r="O785"/>
  <c r="O784" s="1"/>
  <c r="N785"/>
  <c r="N784" s="1"/>
  <c r="M785"/>
  <c r="M784" s="1"/>
  <c r="K785"/>
  <c r="K784" s="1"/>
  <c r="J785"/>
  <c r="J784" s="1"/>
  <c r="I785"/>
  <c r="H785"/>
  <c r="H784" s="1"/>
  <c r="G785"/>
  <c r="G784" s="1"/>
  <c r="L783"/>
  <c r="U782"/>
  <c r="T782"/>
  <c r="S782"/>
  <c r="R782"/>
  <c r="Q782"/>
  <c r="P782"/>
  <c r="O782"/>
  <c r="N782"/>
  <c r="M782"/>
  <c r="K782"/>
  <c r="J782"/>
  <c r="I782"/>
  <c r="L782" s="1"/>
  <c r="H782"/>
  <c r="G782"/>
  <c r="U781"/>
  <c r="U780" s="1"/>
  <c r="S781"/>
  <c r="S780" s="1"/>
  <c r="P781"/>
  <c r="P780" s="1"/>
  <c r="L781"/>
  <c r="T780"/>
  <c r="R780"/>
  <c r="R779" s="1"/>
  <c r="Q780"/>
  <c r="Q779" s="1"/>
  <c r="O780"/>
  <c r="N780"/>
  <c r="M780"/>
  <c r="K780"/>
  <c r="J780"/>
  <c r="I780"/>
  <c r="L780" s="1"/>
  <c r="H780"/>
  <c r="G780"/>
  <c r="L778"/>
  <c r="U777"/>
  <c r="T777"/>
  <c r="S777"/>
  <c r="R777"/>
  <c r="Q777"/>
  <c r="P777"/>
  <c r="O777"/>
  <c r="N777"/>
  <c r="M777"/>
  <c r="K777"/>
  <c r="J777"/>
  <c r="I777"/>
  <c r="L777" s="1"/>
  <c r="H777"/>
  <c r="G777"/>
  <c r="U776"/>
  <c r="U775" s="1"/>
  <c r="S776"/>
  <c r="S775" s="1"/>
  <c r="P776"/>
  <c r="P775" s="1"/>
  <c r="L776"/>
  <c r="T775"/>
  <c r="R775"/>
  <c r="Q775"/>
  <c r="O775"/>
  <c r="N775"/>
  <c r="M775"/>
  <c r="K775"/>
  <c r="J775"/>
  <c r="I775"/>
  <c r="L775" s="1"/>
  <c r="H775"/>
  <c r="G775"/>
  <c r="L773"/>
  <c r="U772"/>
  <c r="T772"/>
  <c r="S772"/>
  <c r="R772"/>
  <c r="Q772"/>
  <c r="P772"/>
  <c r="O772"/>
  <c r="N772"/>
  <c r="M772"/>
  <c r="K772"/>
  <c r="J772"/>
  <c r="I772"/>
  <c r="L772" s="1"/>
  <c r="H772"/>
  <c r="G772"/>
  <c r="U771"/>
  <c r="U770" s="1"/>
  <c r="S771"/>
  <c r="S770" s="1"/>
  <c r="P771"/>
  <c r="P770" s="1"/>
  <c r="L771"/>
  <c r="T770"/>
  <c r="R770"/>
  <c r="Q770"/>
  <c r="O770"/>
  <c r="N770"/>
  <c r="M770"/>
  <c r="K770"/>
  <c r="J770"/>
  <c r="I770"/>
  <c r="L770" s="1"/>
  <c r="H770"/>
  <c r="G770"/>
  <c r="U769"/>
  <c r="U768" s="1"/>
  <c r="S769"/>
  <c r="S768" s="1"/>
  <c r="P769"/>
  <c r="P768" s="1"/>
  <c r="L769"/>
  <c r="T768"/>
  <c r="R768"/>
  <c r="Q768"/>
  <c r="O768"/>
  <c r="N768"/>
  <c r="M768"/>
  <c r="K768"/>
  <c r="J768"/>
  <c r="I768"/>
  <c r="H768"/>
  <c r="G768"/>
  <c r="L766"/>
  <c r="U765"/>
  <c r="T765"/>
  <c r="S765"/>
  <c r="R765"/>
  <c r="Q765"/>
  <c r="P765"/>
  <c r="O765"/>
  <c r="N765"/>
  <c r="M765"/>
  <c r="K765"/>
  <c r="J765"/>
  <c r="I765"/>
  <c r="L765" s="1"/>
  <c r="H765"/>
  <c r="G765"/>
  <c r="U764"/>
  <c r="U763" s="1"/>
  <c r="S764"/>
  <c r="S763" s="1"/>
  <c r="P764"/>
  <c r="P763" s="1"/>
  <c r="L764"/>
  <c r="T763"/>
  <c r="R763"/>
  <c r="Q763"/>
  <c r="O763"/>
  <c r="N763"/>
  <c r="M763"/>
  <c r="K763"/>
  <c r="J763"/>
  <c r="I763"/>
  <c r="L763" s="1"/>
  <c r="H763"/>
  <c r="G763"/>
  <c r="U762"/>
  <c r="U761" s="1"/>
  <c r="S762"/>
  <c r="S761" s="1"/>
  <c r="P762"/>
  <c r="P761" s="1"/>
  <c r="L762"/>
  <c r="T761"/>
  <c r="R761"/>
  <c r="Q761"/>
  <c r="O761"/>
  <c r="N761"/>
  <c r="M761"/>
  <c r="K761"/>
  <c r="J761"/>
  <c r="I761"/>
  <c r="H761"/>
  <c r="G761"/>
  <c r="L759"/>
  <c r="U758"/>
  <c r="T758"/>
  <c r="S758"/>
  <c r="R758"/>
  <c r="Q758"/>
  <c r="P758"/>
  <c r="O758"/>
  <c r="N758"/>
  <c r="M758"/>
  <c r="K758"/>
  <c r="J758"/>
  <c r="I758"/>
  <c r="L758" s="1"/>
  <c r="H758"/>
  <c r="G758"/>
  <c r="U757"/>
  <c r="U756" s="1"/>
  <c r="S757"/>
  <c r="S756" s="1"/>
  <c r="P757"/>
  <c r="P756" s="1"/>
  <c r="L757"/>
  <c r="T756"/>
  <c r="R756"/>
  <c r="Q756"/>
  <c r="O756"/>
  <c r="N756"/>
  <c r="M756"/>
  <c r="K756"/>
  <c r="J756"/>
  <c r="I756"/>
  <c r="H756"/>
  <c r="G756"/>
  <c r="U755"/>
  <c r="U754" s="1"/>
  <c r="S755"/>
  <c r="S754" s="1"/>
  <c r="P755"/>
  <c r="P754" s="1"/>
  <c r="L755"/>
  <c r="T754"/>
  <c r="R754"/>
  <c r="Q754"/>
  <c r="O754"/>
  <c r="N754"/>
  <c r="M754"/>
  <c r="K754"/>
  <c r="J754"/>
  <c r="I754"/>
  <c r="H754"/>
  <c r="G754"/>
  <c r="L752"/>
  <c r="U751"/>
  <c r="T751"/>
  <c r="S751"/>
  <c r="R751"/>
  <c r="Q751"/>
  <c r="P751"/>
  <c r="O751"/>
  <c r="N751"/>
  <c r="M751"/>
  <c r="K751"/>
  <c r="J751"/>
  <c r="I751"/>
  <c r="L751" s="1"/>
  <c r="L750"/>
  <c r="U749"/>
  <c r="T749"/>
  <c r="S749"/>
  <c r="R749"/>
  <c r="Q749"/>
  <c r="P749"/>
  <c r="O749"/>
  <c r="N749"/>
  <c r="M749"/>
  <c r="K749"/>
  <c r="J749"/>
  <c r="I749"/>
  <c r="H749"/>
  <c r="G749"/>
  <c r="U748"/>
  <c r="U747" s="1"/>
  <c r="S748"/>
  <c r="S747" s="1"/>
  <c r="P748"/>
  <c r="P747" s="1"/>
  <c r="L748"/>
  <c r="T747"/>
  <c r="R747"/>
  <c r="Q747"/>
  <c r="O747"/>
  <c r="N747"/>
  <c r="M747"/>
  <c r="K747"/>
  <c r="J747"/>
  <c r="I747"/>
  <c r="H747"/>
  <c r="G747"/>
  <c r="U746"/>
  <c r="U745" s="1"/>
  <c r="S746"/>
  <c r="S745" s="1"/>
  <c r="P746"/>
  <c r="P745" s="1"/>
  <c r="L746"/>
  <c r="T745"/>
  <c r="R745"/>
  <c r="Q745"/>
  <c r="O745"/>
  <c r="N745"/>
  <c r="M745"/>
  <c r="K745"/>
  <c r="J745"/>
  <c r="I745"/>
  <c r="L745" s="1"/>
  <c r="H745"/>
  <c r="G745"/>
  <c r="L743"/>
  <c r="U742"/>
  <c r="T742"/>
  <c r="S742"/>
  <c r="R742"/>
  <c r="Q742"/>
  <c r="P742"/>
  <c r="O742"/>
  <c r="N742"/>
  <c r="M742"/>
  <c r="K742"/>
  <c r="J742"/>
  <c r="I742"/>
  <c r="L742" s="1"/>
  <c r="L741"/>
  <c r="U740"/>
  <c r="T740"/>
  <c r="S740"/>
  <c r="R740"/>
  <c r="Q740"/>
  <c r="P740"/>
  <c r="O740"/>
  <c r="N740"/>
  <c r="M740"/>
  <c r="K740"/>
  <c r="J740"/>
  <c r="I740"/>
  <c r="L740" s="1"/>
  <c r="H740"/>
  <c r="G740"/>
  <c r="L739"/>
  <c r="U738"/>
  <c r="T738"/>
  <c r="S738"/>
  <c r="R738"/>
  <c r="Q738"/>
  <c r="P738"/>
  <c r="O738"/>
  <c r="N738"/>
  <c r="M738"/>
  <c r="K738"/>
  <c r="J738"/>
  <c r="I738"/>
  <c r="H738"/>
  <c r="G738"/>
  <c r="U737"/>
  <c r="U736" s="1"/>
  <c r="S737"/>
  <c r="S736" s="1"/>
  <c r="P737"/>
  <c r="P736" s="1"/>
  <c r="L737"/>
  <c r="T736"/>
  <c r="R736"/>
  <c r="Q736"/>
  <c r="O736"/>
  <c r="N736"/>
  <c r="M736"/>
  <c r="K736"/>
  <c r="J736"/>
  <c r="I736"/>
  <c r="L736" s="1"/>
  <c r="H736"/>
  <c r="G736"/>
  <c r="U735"/>
  <c r="U734" s="1"/>
  <c r="S735"/>
  <c r="S734" s="1"/>
  <c r="P735"/>
  <c r="P734" s="1"/>
  <c r="L735"/>
  <c r="T734"/>
  <c r="R734"/>
  <c r="Q734"/>
  <c r="O734"/>
  <c r="N734"/>
  <c r="M734"/>
  <c r="K734"/>
  <c r="J734"/>
  <c r="I734"/>
  <c r="H734"/>
  <c r="G734"/>
  <c r="L732"/>
  <c r="U731"/>
  <c r="T731"/>
  <c r="S731"/>
  <c r="R731"/>
  <c r="Q731"/>
  <c r="P731"/>
  <c r="O731"/>
  <c r="N731"/>
  <c r="M731"/>
  <c r="K731"/>
  <c r="J731"/>
  <c r="I731"/>
  <c r="L731" s="1"/>
  <c r="L730"/>
  <c r="U729"/>
  <c r="T729"/>
  <c r="S729"/>
  <c r="R729"/>
  <c r="Q729"/>
  <c r="P729"/>
  <c r="O729"/>
  <c r="N729"/>
  <c r="M729"/>
  <c r="K729"/>
  <c r="J729"/>
  <c r="I729"/>
  <c r="H729"/>
  <c r="G729"/>
  <c r="U728"/>
  <c r="U727" s="1"/>
  <c r="S728"/>
  <c r="S727" s="1"/>
  <c r="P728"/>
  <c r="P727" s="1"/>
  <c r="L728"/>
  <c r="T727"/>
  <c r="R727"/>
  <c r="Q727"/>
  <c r="O727"/>
  <c r="N727"/>
  <c r="M727"/>
  <c r="K727"/>
  <c r="J727"/>
  <c r="I727"/>
  <c r="H727"/>
  <c r="G727"/>
  <c r="L725"/>
  <c r="U724"/>
  <c r="T724"/>
  <c r="S724"/>
  <c r="R724"/>
  <c r="Q724"/>
  <c r="P724"/>
  <c r="O724"/>
  <c r="N724"/>
  <c r="M724"/>
  <c r="K724"/>
  <c r="J724"/>
  <c r="I724"/>
  <c r="L724" s="1"/>
  <c r="L723"/>
  <c r="U722"/>
  <c r="T722"/>
  <c r="S722"/>
  <c r="R722"/>
  <c r="Q722"/>
  <c r="P722"/>
  <c r="O722"/>
  <c r="N722"/>
  <c r="M722"/>
  <c r="K722"/>
  <c r="J722"/>
  <c r="I722"/>
  <c r="H722"/>
  <c r="G722"/>
  <c r="U721"/>
  <c r="U720" s="1"/>
  <c r="S721"/>
  <c r="S720" s="1"/>
  <c r="P721"/>
  <c r="P720" s="1"/>
  <c r="L721"/>
  <c r="T720"/>
  <c r="R720"/>
  <c r="Q720"/>
  <c r="O720"/>
  <c r="N720"/>
  <c r="M720"/>
  <c r="K720"/>
  <c r="J720"/>
  <c r="I720"/>
  <c r="H720"/>
  <c r="G720"/>
  <c r="U719"/>
  <c r="U718" s="1"/>
  <c r="S719"/>
  <c r="S718" s="1"/>
  <c r="P719"/>
  <c r="P718" s="1"/>
  <c r="L719"/>
  <c r="T718"/>
  <c r="R718"/>
  <c r="Q718"/>
  <c r="O718"/>
  <c r="N718"/>
  <c r="M718"/>
  <c r="K718"/>
  <c r="J718"/>
  <c r="I718"/>
  <c r="H718"/>
  <c r="G718"/>
  <c r="L716"/>
  <c r="U715"/>
  <c r="T715"/>
  <c r="S715"/>
  <c r="R715"/>
  <c r="Q715"/>
  <c r="P715"/>
  <c r="O715"/>
  <c r="N715"/>
  <c r="M715"/>
  <c r="K715"/>
  <c r="J715"/>
  <c r="I715"/>
  <c r="L715" s="1"/>
  <c r="H715"/>
  <c r="G715"/>
  <c r="U714"/>
  <c r="U713" s="1"/>
  <c r="S714"/>
  <c r="S713" s="1"/>
  <c r="P714"/>
  <c r="P713" s="1"/>
  <c r="L714"/>
  <c r="T713"/>
  <c r="R713"/>
  <c r="Q713"/>
  <c r="O713"/>
  <c r="N713"/>
  <c r="M713"/>
  <c r="K713"/>
  <c r="J713"/>
  <c r="I713"/>
  <c r="H713"/>
  <c r="G713"/>
  <c r="U712"/>
  <c r="U711" s="1"/>
  <c r="S712"/>
  <c r="S711" s="1"/>
  <c r="P712"/>
  <c r="P711" s="1"/>
  <c r="L712"/>
  <c r="T711"/>
  <c r="R711"/>
  <c r="Q711"/>
  <c r="O711"/>
  <c r="N711"/>
  <c r="M711"/>
  <c r="K711"/>
  <c r="J711"/>
  <c r="I711"/>
  <c r="H711"/>
  <c r="G711"/>
  <c r="L709"/>
  <c r="U708"/>
  <c r="T708"/>
  <c r="S708"/>
  <c r="R708"/>
  <c r="Q708"/>
  <c r="P708"/>
  <c r="O708"/>
  <c r="N708"/>
  <c r="M708"/>
  <c r="K708"/>
  <c r="J708"/>
  <c r="I708"/>
  <c r="L708" s="1"/>
  <c r="H708"/>
  <c r="G708"/>
  <c r="U707"/>
  <c r="U706" s="1"/>
  <c r="S707"/>
  <c r="S706" s="1"/>
  <c r="P707"/>
  <c r="P706" s="1"/>
  <c r="L707"/>
  <c r="T706"/>
  <c r="R706"/>
  <c r="Q706"/>
  <c r="O706"/>
  <c r="N706"/>
  <c r="M706"/>
  <c r="K706"/>
  <c r="J706"/>
  <c r="I706"/>
  <c r="L706" s="1"/>
  <c r="H706"/>
  <c r="G706"/>
  <c r="U705"/>
  <c r="U704" s="1"/>
  <c r="S705"/>
  <c r="S704" s="1"/>
  <c r="P705"/>
  <c r="P704" s="1"/>
  <c r="L705"/>
  <c r="T704"/>
  <c r="R704"/>
  <c r="Q704"/>
  <c r="O704"/>
  <c r="N704"/>
  <c r="M704"/>
  <c r="K704"/>
  <c r="J704"/>
  <c r="I704"/>
  <c r="H704"/>
  <c r="G704"/>
  <c r="L702"/>
  <c r="U701"/>
  <c r="T701"/>
  <c r="S701"/>
  <c r="R701"/>
  <c r="Q701"/>
  <c r="P701"/>
  <c r="O701"/>
  <c r="N701"/>
  <c r="M701"/>
  <c r="K701"/>
  <c r="J701"/>
  <c r="I701"/>
  <c r="L701" s="1"/>
  <c r="H701"/>
  <c r="G701"/>
  <c r="U700"/>
  <c r="U699" s="1"/>
  <c r="S700"/>
  <c r="S699" s="1"/>
  <c r="P700"/>
  <c r="P699" s="1"/>
  <c r="L700"/>
  <c r="T699"/>
  <c r="R699"/>
  <c r="Q699"/>
  <c r="O699"/>
  <c r="N699"/>
  <c r="M699"/>
  <c r="K699"/>
  <c r="J699"/>
  <c r="I699"/>
  <c r="L699" s="1"/>
  <c r="H699"/>
  <c r="G699"/>
  <c r="U698"/>
  <c r="U697" s="1"/>
  <c r="S698"/>
  <c r="S697" s="1"/>
  <c r="P698"/>
  <c r="P697" s="1"/>
  <c r="L698"/>
  <c r="T697"/>
  <c r="R697"/>
  <c r="Q697"/>
  <c r="O697"/>
  <c r="N697"/>
  <c r="M697"/>
  <c r="K697"/>
  <c r="J697"/>
  <c r="I697"/>
  <c r="H697"/>
  <c r="G697"/>
  <c r="L695"/>
  <c r="U694"/>
  <c r="T694"/>
  <c r="S694"/>
  <c r="R694"/>
  <c r="Q694"/>
  <c r="P694"/>
  <c r="O694"/>
  <c r="N694"/>
  <c r="M694"/>
  <c r="K694"/>
  <c r="J694"/>
  <c r="I694"/>
  <c r="L694" s="1"/>
  <c r="L693"/>
  <c r="U692"/>
  <c r="T692"/>
  <c r="S692"/>
  <c r="R692"/>
  <c r="Q692"/>
  <c r="P692"/>
  <c r="O692"/>
  <c r="N692"/>
  <c r="M692"/>
  <c r="K692"/>
  <c r="J692"/>
  <c r="I692"/>
  <c r="H692"/>
  <c r="G692"/>
  <c r="U691"/>
  <c r="U690" s="1"/>
  <c r="S691"/>
  <c r="S690" s="1"/>
  <c r="P691"/>
  <c r="P690" s="1"/>
  <c r="L691"/>
  <c r="T690"/>
  <c r="R690"/>
  <c r="Q690"/>
  <c r="O690"/>
  <c r="N690"/>
  <c r="M690"/>
  <c r="K690"/>
  <c r="J690"/>
  <c r="I690"/>
  <c r="H690"/>
  <c r="G690"/>
  <c r="U689"/>
  <c r="U688" s="1"/>
  <c r="S689"/>
  <c r="S688" s="1"/>
  <c r="P689"/>
  <c r="P688" s="1"/>
  <c r="L689"/>
  <c r="T688"/>
  <c r="R688"/>
  <c r="Q688"/>
  <c r="O688"/>
  <c r="N688"/>
  <c r="M688"/>
  <c r="K688"/>
  <c r="J688"/>
  <c r="I688"/>
  <c r="H688"/>
  <c r="G688"/>
  <c r="L686"/>
  <c r="U685"/>
  <c r="T685"/>
  <c r="S685"/>
  <c r="R685"/>
  <c r="Q685"/>
  <c r="P685"/>
  <c r="O685"/>
  <c r="N685"/>
  <c r="M685"/>
  <c r="K685"/>
  <c r="J685"/>
  <c r="I685"/>
  <c r="L685" s="1"/>
  <c r="L684"/>
  <c r="U683"/>
  <c r="T683"/>
  <c r="S683"/>
  <c r="R683"/>
  <c r="Q683"/>
  <c r="P683"/>
  <c r="O683"/>
  <c r="N683"/>
  <c r="M683"/>
  <c r="K683"/>
  <c r="J683"/>
  <c r="I683"/>
  <c r="H683"/>
  <c r="G683"/>
  <c r="U682"/>
  <c r="U681" s="1"/>
  <c r="S682"/>
  <c r="S681" s="1"/>
  <c r="P682"/>
  <c r="P681" s="1"/>
  <c r="L682"/>
  <c r="T681"/>
  <c r="R681"/>
  <c r="Q681"/>
  <c r="O681"/>
  <c r="N681"/>
  <c r="M681"/>
  <c r="K681"/>
  <c r="J681"/>
  <c r="I681"/>
  <c r="H681"/>
  <c r="G681"/>
  <c r="U680"/>
  <c r="U679" s="1"/>
  <c r="S680"/>
  <c r="S679" s="1"/>
  <c r="P680"/>
  <c r="P679" s="1"/>
  <c r="L680"/>
  <c r="T679"/>
  <c r="R679"/>
  <c r="Q679"/>
  <c r="O679"/>
  <c r="N679"/>
  <c r="M679"/>
  <c r="K679"/>
  <c r="J679"/>
  <c r="I679"/>
  <c r="H679"/>
  <c r="G679"/>
  <c r="L677"/>
  <c r="U676"/>
  <c r="T676"/>
  <c r="S676"/>
  <c r="R676"/>
  <c r="Q676"/>
  <c r="P676"/>
  <c r="O676"/>
  <c r="N676"/>
  <c r="M676"/>
  <c r="K676"/>
  <c r="J676"/>
  <c r="I676"/>
  <c r="L676" s="1"/>
  <c r="H676"/>
  <c r="G676"/>
  <c r="U675"/>
  <c r="U674" s="1"/>
  <c r="S675"/>
  <c r="S674" s="1"/>
  <c r="P675"/>
  <c r="P674" s="1"/>
  <c r="L675"/>
  <c r="T674"/>
  <c r="R674"/>
  <c r="Q674"/>
  <c r="O674"/>
  <c r="N674"/>
  <c r="M674"/>
  <c r="K674"/>
  <c r="J674"/>
  <c r="I674"/>
  <c r="L674" s="1"/>
  <c r="H674"/>
  <c r="G674"/>
  <c r="U673"/>
  <c r="U672" s="1"/>
  <c r="S673"/>
  <c r="S672" s="1"/>
  <c r="P673"/>
  <c r="P672" s="1"/>
  <c r="L673"/>
  <c r="T672"/>
  <c r="R672"/>
  <c r="Q672"/>
  <c r="O672"/>
  <c r="N672"/>
  <c r="M672"/>
  <c r="K672"/>
  <c r="J672"/>
  <c r="I672"/>
  <c r="H672"/>
  <c r="G672"/>
  <c r="U669"/>
  <c r="T669"/>
  <c r="S669"/>
  <c r="R669"/>
  <c r="Q669"/>
  <c r="P669"/>
  <c r="O669"/>
  <c r="N669"/>
  <c r="M669"/>
  <c r="L669"/>
  <c r="K669"/>
  <c r="J669"/>
  <c r="I669"/>
  <c r="L668"/>
  <c r="U667"/>
  <c r="T667"/>
  <c r="S667"/>
  <c r="R667"/>
  <c r="Q667"/>
  <c r="P667"/>
  <c r="O667"/>
  <c r="N667"/>
  <c r="M667"/>
  <c r="K667"/>
  <c r="J667"/>
  <c r="I667"/>
  <c r="H667"/>
  <c r="G667"/>
  <c r="U666"/>
  <c r="U665" s="1"/>
  <c r="S666"/>
  <c r="S665" s="1"/>
  <c r="P666"/>
  <c r="P665" s="1"/>
  <c r="L666"/>
  <c r="T665"/>
  <c r="R665"/>
  <c r="Q665"/>
  <c r="O665"/>
  <c r="N665"/>
  <c r="M665"/>
  <c r="K665"/>
  <c r="J665"/>
  <c r="I665"/>
  <c r="H665"/>
  <c r="G665"/>
  <c r="U664"/>
  <c r="U663" s="1"/>
  <c r="S664"/>
  <c r="S663" s="1"/>
  <c r="P664"/>
  <c r="P663" s="1"/>
  <c r="L664"/>
  <c r="T663"/>
  <c r="R663"/>
  <c r="Q663"/>
  <c r="O663"/>
  <c r="N663"/>
  <c r="M663"/>
  <c r="K663"/>
  <c r="J663"/>
  <c r="I663"/>
  <c r="H663"/>
  <c r="G663"/>
  <c r="L661"/>
  <c r="U660"/>
  <c r="T660"/>
  <c r="S660"/>
  <c r="R660"/>
  <c r="Q660"/>
  <c r="P660"/>
  <c r="O660"/>
  <c r="N660"/>
  <c r="M660"/>
  <c r="K660"/>
  <c r="J660"/>
  <c r="I660"/>
  <c r="L660" s="1"/>
  <c r="L659"/>
  <c r="U658"/>
  <c r="T658"/>
  <c r="S658"/>
  <c r="R658"/>
  <c r="Q658"/>
  <c r="P658"/>
  <c r="O658"/>
  <c r="N658"/>
  <c r="M658"/>
  <c r="K658"/>
  <c r="J658"/>
  <c r="I658"/>
  <c r="L658" s="1"/>
  <c r="L657"/>
  <c r="U656"/>
  <c r="T656"/>
  <c r="S656"/>
  <c r="R656"/>
  <c r="Q656"/>
  <c r="P656"/>
  <c r="O656"/>
  <c r="N656"/>
  <c r="M656"/>
  <c r="K656"/>
  <c r="J656"/>
  <c r="I656"/>
  <c r="H656"/>
  <c r="G656"/>
  <c r="L655"/>
  <c r="U654"/>
  <c r="T654"/>
  <c r="S654"/>
  <c r="R654"/>
  <c r="Q654"/>
  <c r="P654"/>
  <c r="O654"/>
  <c r="N654"/>
  <c r="M654"/>
  <c r="K654"/>
  <c r="J654"/>
  <c r="I654"/>
  <c r="H654"/>
  <c r="G654"/>
  <c r="U653"/>
  <c r="U652" s="1"/>
  <c r="S653"/>
  <c r="S652" s="1"/>
  <c r="P653"/>
  <c r="P652" s="1"/>
  <c r="L653"/>
  <c r="T652"/>
  <c r="R652"/>
  <c r="Q652"/>
  <c r="O652"/>
  <c r="N652"/>
  <c r="M652"/>
  <c r="K652"/>
  <c r="J652"/>
  <c r="I652"/>
  <c r="H652"/>
  <c r="G652"/>
  <c r="U651"/>
  <c r="U650" s="1"/>
  <c r="S651"/>
  <c r="S650" s="1"/>
  <c r="P651"/>
  <c r="P650" s="1"/>
  <c r="L651"/>
  <c r="T650"/>
  <c r="R650"/>
  <c r="Q650"/>
  <c r="O650"/>
  <c r="N650"/>
  <c r="M650"/>
  <c r="K650"/>
  <c r="J650"/>
  <c r="I650"/>
  <c r="H650"/>
  <c r="G650"/>
  <c r="L648"/>
  <c r="U647"/>
  <c r="T647"/>
  <c r="S647"/>
  <c r="R647"/>
  <c r="Q647"/>
  <c r="P647"/>
  <c r="O647"/>
  <c r="N647"/>
  <c r="M647"/>
  <c r="K647"/>
  <c r="J647"/>
  <c r="I647"/>
  <c r="L647" s="1"/>
  <c r="L646"/>
  <c r="U645"/>
  <c r="T645"/>
  <c r="S645"/>
  <c r="R645"/>
  <c r="Q645"/>
  <c r="P645"/>
  <c r="O645"/>
  <c r="N645"/>
  <c r="M645"/>
  <c r="K645"/>
  <c r="J645"/>
  <c r="I645"/>
  <c r="H645"/>
  <c r="G645"/>
  <c r="U644"/>
  <c r="U643" s="1"/>
  <c r="S644"/>
  <c r="S643" s="1"/>
  <c r="P644"/>
  <c r="P643" s="1"/>
  <c r="L644"/>
  <c r="T643"/>
  <c r="R643"/>
  <c r="Q643"/>
  <c r="O643"/>
  <c r="N643"/>
  <c r="M643"/>
  <c r="K643"/>
  <c r="J643"/>
  <c r="I643"/>
  <c r="H643"/>
  <c r="G643"/>
  <c r="U642"/>
  <c r="U641" s="1"/>
  <c r="S642"/>
  <c r="S641" s="1"/>
  <c r="P642"/>
  <c r="P641" s="1"/>
  <c r="L642"/>
  <c r="T641"/>
  <c r="R641"/>
  <c r="Q641"/>
  <c r="O641"/>
  <c r="N641"/>
  <c r="M641"/>
  <c r="K641"/>
  <c r="J641"/>
  <c r="I641"/>
  <c r="H641"/>
  <c r="G641"/>
  <c r="L639"/>
  <c r="U638"/>
  <c r="T638"/>
  <c r="S638"/>
  <c r="R638"/>
  <c r="Q638"/>
  <c r="P638"/>
  <c r="O638"/>
  <c r="N638"/>
  <c r="M638"/>
  <c r="K638"/>
  <c r="J638"/>
  <c r="I638"/>
  <c r="L638" s="1"/>
  <c r="L637"/>
  <c r="U636"/>
  <c r="T636"/>
  <c r="S636"/>
  <c r="R636"/>
  <c r="Q636"/>
  <c r="P636"/>
  <c r="O636"/>
  <c r="N636"/>
  <c r="M636"/>
  <c r="K636"/>
  <c r="J636"/>
  <c r="I636"/>
  <c r="H636"/>
  <c r="G636"/>
  <c r="U635"/>
  <c r="U634" s="1"/>
  <c r="S635"/>
  <c r="S634" s="1"/>
  <c r="P635"/>
  <c r="P634" s="1"/>
  <c r="L635"/>
  <c r="T634"/>
  <c r="R634"/>
  <c r="Q634"/>
  <c r="O634"/>
  <c r="N634"/>
  <c r="M634"/>
  <c r="K634"/>
  <c r="J634"/>
  <c r="I634"/>
  <c r="H634"/>
  <c r="G634"/>
  <c r="U633"/>
  <c r="U632" s="1"/>
  <c r="S633"/>
  <c r="S632" s="1"/>
  <c r="P633"/>
  <c r="P632" s="1"/>
  <c r="L633"/>
  <c r="T632"/>
  <c r="R632"/>
  <c r="Q632"/>
  <c r="O632"/>
  <c r="N632"/>
  <c r="M632"/>
  <c r="K632"/>
  <c r="J632"/>
  <c r="I632"/>
  <c r="H632"/>
  <c r="G632"/>
  <c r="L630"/>
  <c r="U629"/>
  <c r="T629"/>
  <c r="S629"/>
  <c r="R629"/>
  <c r="Q629"/>
  <c r="P629"/>
  <c r="O629"/>
  <c r="N629"/>
  <c r="M629"/>
  <c r="K629"/>
  <c r="J629"/>
  <c r="I629"/>
  <c r="L629" s="1"/>
  <c r="L628"/>
  <c r="U627"/>
  <c r="T627"/>
  <c r="S627"/>
  <c r="R627"/>
  <c r="Q627"/>
  <c r="P627"/>
  <c r="O627"/>
  <c r="N627"/>
  <c r="M627"/>
  <c r="K627"/>
  <c r="J627"/>
  <c r="I627"/>
  <c r="H627"/>
  <c r="G627"/>
  <c r="U626"/>
  <c r="U625" s="1"/>
  <c r="S626"/>
  <c r="S625" s="1"/>
  <c r="P626"/>
  <c r="P625" s="1"/>
  <c r="L626"/>
  <c r="T625"/>
  <c r="R625"/>
  <c r="Q625"/>
  <c r="O625"/>
  <c r="N625"/>
  <c r="M625"/>
  <c r="K625"/>
  <c r="J625"/>
  <c r="I625"/>
  <c r="H625"/>
  <c r="G625"/>
  <c r="U624"/>
  <c r="U623" s="1"/>
  <c r="S624"/>
  <c r="S623" s="1"/>
  <c r="P624"/>
  <c r="P623" s="1"/>
  <c r="L624"/>
  <c r="T623"/>
  <c r="R623"/>
  <c r="Q623"/>
  <c r="O623"/>
  <c r="N623"/>
  <c r="M623"/>
  <c r="K623"/>
  <c r="J623"/>
  <c r="I623"/>
  <c r="H623"/>
  <c r="G623"/>
  <c r="L621"/>
  <c r="U620"/>
  <c r="T620"/>
  <c r="S620"/>
  <c r="R620"/>
  <c r="Q620"/>
  <c r="P620"/>
  <c r="O620"/>
  <c r="N620"/>
  <c r="M620"/>
  <c r="K620"/>
  <c r="J620"/>
  <c r="I620"/>
  <c r="L620" s="1"/>
  <c r="L619"/>
  <c r="U618"/>
  <c r="T618"/>
  <c r="S618"/>
  <c r="R618"/>
  <c r="Q618"/>
  <c r="P618"/>
  <c r="O618"/>
  <c r="N618"/>
  <c r="M618"/>
  <c r="K618"/>
  <c r="J618"/>
  <c r="I618"/>
  <c r="H618"/>
  <c r="G618"/>
  <c r="U617"/>
  <c r="U616" s="1"/>
  <c r="S617"/>
  <c r="S616" s="1"/>
  <c r="P617"/>
  <c r="P616" s="1"/>
  <c r="L617"/>
  <c r="T616"/>
  <c r="R616"/>
  <c r="Q616"/>
  <c r="O616"/>
  <c r="N616"/>
  <c r="M616"/>
  <c r="K616"/>
  <c r="J616"/>
  <c r="I616"/>
  <c r="H616"/>
  <c r="G616"/>
  <c r="U615"/>
  <c r="U614" s="1"/>
  <c r="S615"/>
  <c r="S614" s="1"/>
  <c r="P615"/>
  <c r="P614" s="1"/>
  <c r="L615"/>
  <c r="T614"/>
  <c r="R614"/>
  <c r="Q614"/>
  <c r="O614"/>
  <c r="N614"/>
  <c r="M614"/>
  <c r="K614"/>
  <c r="J614"/>
  <c r="I614"/>
  <c r="H614"/>
  <c r="G614"/>
  <c r="L612"/>
  <c r="U611"/>
  <c r="T611"/>
  <c r="S611"/>
  <c r="R611"/>
  <c r="Q611"/>
  <c r="P611"/>
  <c r="O611"/>
  <c r="N611"/>
  <c r="M611"/>
  <c r="K611"/>
  <c r="J611"/>
  <c r="I611"/>
  <c r="L611" s="1"/>
  <c r="L610"/>
  <c r="U609"/>
  <c r="T609"/>
  <c r="S609"/>
  <c r="R609"/>
  <c r="Q609"/>
  <c r="P609"/>
  <c r="O609"/>
  <c r="N609"/>
  <c r="M609"/>
  <c r="K609"/>
  <c r="J609"/>
  <c r="I609"/>
  <c r="H609"/>
  <c r="G609"/>
  <c r="U608"/>
  <c r="U607" s="1"/>
  <c r="S608"/>
  <c r="S607" s="1"/>
  <c r="P608"/>
  <c r="P607" s="1"/>
  <c r="L608"/>
  <c r="T607"/>
  <c r="R607"/>
  <c r="Q607"/>
  <c r="O607"/>
  <c r="N607"/>
  <c r="M607"/>
  <c r="K607"/>
  <c r="J607"/>
  <c r="I607"/>
  <c r="H607"/>
  <c r="G607"/>
  <c r="U606"/>
  <c r="U605" s="1"/>
  <c r="S606"/>
  <c r="S605" s="1"/>
  <c r="P606"/>
  <c r="P605" s="1"/>
  <c r="L606"/>
  <c r="T605"/>
  <c r="R605"/>
  <c r="Q605"/>
  <c r="O605"/>
  <c r="N605"/>
  <c r="M605"/>
  <c r="K605"/>
  <c r="J605"/>
  <c r="I605"/>
  <c r="H605"/>
  <c r="G605"/>
  <c r="L603"/>
  <c r="L602"/>
  <c r="L601"/>
  <c r="L600"/>
  <c r="L599"/>
  <c r="L598"/>
  <c r="L597"/>
  <c r="L596"/>
  <c r="L595"/>
  <c r="U594"/>
  <c r="T594"/>
  <c r="S594"/>
  <c r="R594"/>
  <c r="Q594"/>
  <c r="P594"/>
  <c r="O594"/>
  <c r="N594"/>
  <c r="M594"/>
  <c r="K594"/>
  <c r="J594"/>
  <c r="I594"/>
  <c r="L594" s="1"/>
  <c r="L591"/>
  <c r="U590"/>
  <c r="T590"/>
  <c r="S590"/>
  <c r="R590"/>
  <c r="Q590"/>
  <c r="P590"/>
  <c r="O590"/>
  <c r="N590"/>
  <c r="M590"/>
  <c r="K590"/>
  <c r="J590"/>
  <c r="I590"/>
  <c r="H590"/>
  <c r="G590"/>
  <c r="L589"/>
  <c r="U588"/>
  <c r="T588"/>
  <c r="S588"/>
  <c r="R588"/>
  <c r="Q588"/>
  <c r="P588"/>
  <c r="O588"/>
  <c r="N588"/>
  <c r="M588"/>
  <c r="K588"/>
  <c r="J588"/>
  <c r="I588"/>
  <c r="H588"/>
  <c r="G588"/>
  <c r="U587"/>
  <c r="U586" s="1"/>
  <c r="S587"/>
  <c r="S586" s="1"/>
  <c r="P587"/>
  <c r="P586" s="1"/>
  <c r="L587"/>
  <c r="T586"/>
  <c r="R586"/>
  <c r="Q586"/>
  <c r="O586"/>
  <c r="N586"/>
  <c r="M586"/>
  <c r="K586"/>
  <c r="J586"/>
  <c r="I586"/>
  <c r="H586"/>
  <c r="G586"/>
  <c r="U585"/>
  <c r="U584" s="1"/>
  <c r="S585"/>
  <c r="S584" s="1"/>
  <c r="P585"/>
  <c r="P584" s="1"/>
  <c r="L585"/>
  <c r="T584"/>
  <c r="R584"/>
  <c r="Q584"/>
  <c r="O584"/>
  <c r="N584"/>
  <c r="M584"/>
  <c r="K584"/>
  <c r="J584"/>
  <c r="I584"/>
  <c r="H584"/>
  <c r="G584"/>
  <c r="U582"/>
  <c r="U581" s="1"/>
  <c r="S582"/>
  <c r="S581" s="1"/>
  <c r="P582"/>
  <c r="P581" s="1"/>
  <c r="L582"/>
  <c r="T581"/>
  <c r="R581"/>
  <c r="Q581"/>
  <c r="O581"/>
  <c r="N581"/>
  <c r="M581"/>
  <c r="K581"/>
  <c r="J581"/>
  <c r="I581"/>
  <c r="H581"/>
  <c r="G581"/>
  <c r="U580"/>
  <c r="S580"/>
  <c r="P580"/>
  <c r="L580"/>
  <c r="U579"/>
  <c r="S579"/>
  <c r="P579"/>
  <c r="U578"/>
  <c r="S578"/>
  <c r="P578"/>
  <c r="L578"/>
  <c r="U577"/>
  <c r="S577"/>
  <c r="P577"/>
  <c r="L577"/>
  <c r="T576"/>
  <c r="R576"/>
  <c r="Q576"/>
  <c r="O576"/>
  <c r="N576"/>
  <c r="M576"/>
  <c r="K576"/>
  <c r="J576"/>
  <c r="I576"/>
  <c r="H576"/>
  <c r="G576"/>
  <c r="U575"/>
  <c r="U574" s="1"/>
  <c r="S575"/>
  <c r="S574" s="1"/>
  <c r="P575"/>
  <c r="P574" s="1"/>
  <c r="L575"/>
  <c r="T574"/>
  <c r="R574"/>
  <c r="Q574"/>
  <c r="O574"/>
  <c r="N574"/>
  <c r="M574"/>
  <c r="K574"/>
  <c r="J574"/>
  <c r="I574"/>
  <c r="H574"/>
  <c r="G574"/>
  <c r="U571"/>
  <c r="U570" s="1"/>
  <c r="U569" s="1"/>
  <c r="S571"/>
  <c r="S570" s="1"/>
  <c r="S569" s="1"/>
  <c r="P571"/>
  <c r="P570" s="1"/>
  <c r="P569" s="1"/>
  <c r="L571"/>
  <c r="T570"/>
  <c r="T569" s="1"/>
  <c r="R570"/>
  <c r="R569" s="1"/>
  <c r="Q570"/>
  <c r="Q569" s="1"/>
  <c r="O570"/>
  <c r="O569" s="1"/>
  <c r="N570"/>
  <c r="N569" s="1"/>
  <c r="M570"/>
  <c r="M569" s="1"/>
  <c r="K570"/>
  <c r="K569" s="1"/>
  <c r="J570"/>
  <c r="J569" s="1"/>
  <c r="I570"/>
  <c r="L570" s="1"/>
  <c r="H570"/>
  <c r="H569" s="1"/>
  <c r="G570"/>
  <c r="G569" s="1"/>
  <c r="L568"/>
  <c r="U567"/>
  <c r="U566" s="1"/>
  <c r="T567"/>
  <c r="T566" s="1"/>
  <c r="S567"/>
  <c r="S566" s="1"/>
  <c r="R567"/>
  <c r="R566" s="1"/>
  <c r="Q567"/>
  <c r="Q566" s="1"/>
  <c r="P567"/>
  <c r="P566" s="1"/>
  <c r="O567"/>
  <c r="O566" s="1"/>
  <c r="N567"/>
  <c r="N566" s="1"/>
  <c r="M567"/>
  <c r="M566" s="1"/>
  <c r="K567"/>
  <c r="K566" s="1"/>
  <c r="J567"/>
  <c r="J566" s="1"/>
  <c r="I567"/>
  <c r="L567" s="1"/>
  <c r="H567"/>
  <c r="H566" s="1"/>
  <c r="G567"/>
  <c r="G566" s="1"/>
  <c r="L565"/>
  <c r="U564"/>
  <c r="U563" s="1"/>
  <c r="T564"/>
  <c r="T563" s="1"/>
  <c r="S564"/>
  <c r="S563" s="1"/>
  <c r="R564"/>
  <c r="R563" s="1"/>
  <c r="Q564"/>
  <c r="Q563" s="1"/>
  <c r="P564"/>
  <c r="P563" s="1"/>
  <c r="O564"/>
  <c r="O563" s="1"/>
  <c r="N564"/>
  <c r="N563" s="1"/>
  <c r="M564"/>
  <c r="M563" s="1"/>
  <c r="K564"/>
  <c r="K563" s="1"/>
  <c r="J564"/>
  <c r="J563" s="1"/>
  <c r="I564"/>
  <c r="H564"/>
  <c r="H563" s="1"/>
  <c r="G564"/>
  <c r="G563" s="1"/>
  <c r="U562"/>
  <c r="S562"/>
  <c r="S561" s="1"/>
  <c r="P562"/>
  <c r="P561" s="1"/>
  <c r="L562"/>
  <c r="U561"/>
  <c r="T561"/>
  <c r="R561"/>
  <c r="Q561"/>
  <c r="O561"/>
  <c r="N561"/>
  <c r="M561"/>
  <c r="K561"/>
  <c r="J561"/>
  <c r="I561"/>
  <c r="H561"/>
  <c r="G561"/>
  <c r="U560"/>
  <c r="U559" s="1"/>
  <c r="S560"/>
  <c r="S559" s="1"/>
  <c r="S558" s="1"/>
  <c r="P560"/>
  <c r="P559" s="1"/>
  <c r="P558" s="1"/>
  <c r="L560"/>
  <c r="T559"/>
  <c r="R559"/>
  <c r="Q559"/>
  <c r="O559"/>
  <c r="N559"/>
  <c r="M559"/>
  <c r="K559"/>
  <c r="J559"/>
  <c r="I559"/>
  <c r="H559"/>
  <c r="G559"/>
  <c r="U557"/>
  <c r="U556" s="1"/>
  <c r="S557"/>
  <c r="S556" s="1"/>
  <c r="P557"/>
  <c r="P556" s="1"/>
  <c r="L557"/>
  <c r="T556"/>
  <c r="R556"/>
  <c r="Q556"/>
  <c r="O556"/>
  <c r="N556"/>
  <c r="M556"/>
  <c r="K556"/>
  <c r="J556"/>
  <c r="I556"/>
  <c r="H556"/>
  <c r="G556"/>
  <c r="U555"/>
  <c r="U554" s="1"/>
  <c r="S555"/>
  <c r="S554" s="1"/>
  <c r="P555"/>
  <c r="P554" s="1"/>
  <c r="L555"/>
  <c r="T554"/>
  <c r="R554"/>
  <c r="Q554"/>
  <c r="O554"/>
  <c r="N554"/>
  <c r="M554"/>
  <c r="K554"/>
  <c r="J554"/>
  <c r="I554"/>
  <c r="H554"/>
  <c r="G554"/>
  <c r="U553"/>
  <c r="U552" s="1"/>
  <c r="S553"/>
  <c r="S552" s="1"/>
  <c r="P553"/>
  <c r="P552" s="1"/>
  <c r="L553"/>
  <c r="T552"/>
  <c r="R552"/>
  <c r="Q552"/>
  <c r="O552"/>
  <c r="N552"/>
  <c r="M552"/>
  <c r="K552"/>
  <c r="J552"/>
  <c r="I552"/>
  <c r="H552"/>
  <c r="G552"/>
  <c r="U550"/>
  <c r="U549" s="1"/>
  <c r="U548" s="1"/>
  <c r="S550"/>
  <c r="S549" s="1"/>
  <c r="S548" s="1"/>
  <c r="P550"/>
  <c r="P549" s="1"/>
  <c r="P548" s="1"/>
  <c r="L550"/>
  <c r="T549"/>
  <c r="T548" s="1"/>
  <c r="R549"/>
  <c r="R548" s="1"/>
  <c r="Q549"/>
  <c r="Q548" s="1"/>
  <c r="O549"/>
  <c r="O548" s="1"/>
  <c r="N549"/>
  <c r="N548" s="1"/>
  <c r="M549"/>
  <c r="M548" s="1"/>
  <c r="K549"/>
  <c r="K548" s="1"/>
  <c r="J549"/>
  <c r="J548" s="1"/>
  <c r="I549"/>
  <c r="H549"/>
  <c r="H548" s="1"/>
  <c r="G549"/>
  <c r="G548" s="1"/>
  <c r="U547"/>
  <c r="U546" s="1"/>
  <c r="U545" s="1"/>
  <c r="S547"/>
  <c r="S546" s="1"/>
  <c r="S545" s="1"/>
  <c r="P547"/>
  <c r="P546" s="1"/>
  <c r="P545" s="1"/>
  <c r="L547"/>
  <c r="T546"/>
  <c r="T545" s="1"/>
  <c r="R546"/>
  <c r="R545" s="1"/>
  <c r="Q546"/>
  <c r="Q545" s="1"/>
  <c r="O546"/>
  <c r="O545" s="1"/>
  <c r="N546"/>
  <c r="N545" s="1"/>
  <c r="M546"/>
  <c r="M545" s="1"/>
  <c r="K546"/>
  <c r="K545" s="1"/>
  <c r="J546"/>
  <c r="J545" s="1"/>
  <c r="I546"/>
  <c r="L546" s="1"/>
  <c r="H546"/>
  <c r="H545" s="1"/>
  <c r="G546"/>
  <c r="G545" s="1"/>
  <c r="U544"/>
  <c r="U543" s="1"/>
  <c r="U542" s="1"/>
  <c r="S544"/>
  <c r="S543" s="1"/>
  <c r="S542" s="1"/>
  <c r="P544"/>
  <c r="P543" s="1"/>
  <c r="P542" s="1"/>
  <c r="L544"/>
  <c r="T543"/>
  <c r="T542" s="1"/>
  <c r="R543"/>
  <c r="R542" s="1"/>
  <c r="Q543"/>
  <c r="Q542" s="1"/>
  <c r="O543"/>
  <c r="O542" s="1"/>
  <c r="N543"/>
  <c r="N542" s="1"/>
  <c r="M543"/>
  <c r="M542" s="1"/>
  <c r="K543"/>
  <c r="K542" s="1"/>
  <c r="J543"/>
  <c r="J542" s="1"/>
  <c r="I543"/>
  <c r="H543"/>
  <c r="H542" s="1"/>
  <c r="G543"/>
  <c r="G542" s="1"/>
  <c r="U541"/>
  <c r="U540" s="1"/>
  <c r="U539" s="1"/>
  <c r="S541"/>
  <c r="S540" s="1"/>
  <c r="S539" s="1"/>
  <c r="P541"/>
  <c r="P540" s="1"/>
  <c r="P539" s="1"/>
  <c r="L541"/>
  <c r="T540"/>
  <c r="T539" s="1"/>
  <c r="R540"/>
  <c r="R539" s="1"/>
  <c r="Q540"/>
  <c r="Q539" s="1"/>
  <c r="O540"/>
  <c r="O539" s="1"/>
  <c r="N540"/>
  <c r="N539" s="1"/>
  <c r="M540"/>
  <c r="M539" s="1"/>
  <c r="K540"/>
  <c r="K539" s="1"/>
  <c r="J540"/>
  <c r="J539" s="1"/>
  <c r="I540"/>
  <c r="H540"/>
  <c r="H539" s="1"/>
  <c r="G540"/>
  <c r="G539" s="1"/>
  <c r="U538"/>
  <c r="U537" s="1"/>
  <c r="U536" s="1"/>
  <c r="S538"/>
  <c r="S537" s="1"/>
  <c r="S536" s="1"/>
  <c r="P538"/>
  <c r="P537" s="1"/>
  <c r="P536" s="1"/>
  <c r="L538"/>
  <c r="T537"/>
  <c r="T536" s="1"/>
  <c r="R537"/>
  <c r="R536" s="1"/>
  <c r="Q537"/>
  <c r="Q536" s="1"/>
  <c r="O537"/>
  <c r="O536" s="1"/>
  <c r="N537"/>
  <c r="N536" s="1"/>
  <c r="M537"/>
  <c r="M536" s="1"/>
  <c r="K537"/>
  <c r="K536" s="1"/>
  <c r="J537"/>
  <c r="J536" s="1"/>
  <c r="I537"/>
  <c r="H537"/>
  <c r="H536" s="1"/>
  <c r="G537"/>
  <c r="G536" s="1"/>
  <c r="U535"/>
  <c r="U534" s="1"/>
  <c r="U533" s="1"/>
  <c r="P535"/>
  <c r="P534" s="1"/>
  <c r="P533" s="1"/>
  <c r="L535"/>
  <c r="T534"/>
  <c r="T533" s="1"/>
  <c r="S534"/>
  <c r="S533" s="1"/>
  <c r="R534"/>
  <c r="R533" s="1"/>
  <c r="Q534"/>
  <c r="Q533" s="1"/>
  <c r="O534"/>
  <c r="O533" s="1"/>
  <c r="N534"/>
  <c r="N533" s="1"/>
  <c r="M534"/>
  <c r="M533" s="1"/>
  <c r="K534"/>
  <c r="K533" s="1"/>
  <c r="J534"/>
  <c r="J533" s="1"/>
  <c r="I534"/>
  <c r="L534" s="1"/>
  <c r="H534"/>
  <c r="H533" s="1"/>
  <c r="G534"/>
  <c r="G533" s="1"/>
  <c r="U532"/>
  <c r="U531" s="1"/>
  <c r="S532"/>
  <c r="S531" s="1"/>
  <c r="P532"/>
  <c r="P531" s="1"/>
  <c r="L532"/>
  <c r="T531"/>
  <c r="R531"/>
  <c r="Q531"/>
  <c r="O531"/>
  <c r="N531"/>
  <c r="M531"/>
  <c r="K531"/>
  <c r="J531"/>
  <c r="I531"/>
  <c r="H531"/>
  <c r="G531"/>
  <c r="U530"/>
  <c r="U529" s="1"/>
  <c r="S530"/>
  <c r="S529" s="1"/>
  <c r="P530"/>
  <c r="P529" s="1"/>
  <c r="L530"/>
  <c r="T529"/>
  <c r="R529"/>
  <c r="Q529"/>
  <c r="O529"/>
  <c r="N529"/>
  <c r="M529"/>
  <c r="K529"/>
  <c r="J529"/>
  <c r="I529"/>
  <c r="H529"/>
  <c r="G529"/>
  <c r="U527"/>
  <c r="U526" s="1"/>
  <c r="S527"/>
  <c r="S526" s="1"/>
  <c r="P527"/>
  <c r="P526" s="1"/>
  <c r="L527"/>
  <c r="T526"/>
  <c r="R526"/>
  <c r="Q526"/>
  <c r="O526"/>
  <c r="N526"/>
  <c r="M526"/>
  <c r="K526"/>
  <c r="J526"/>
  <c r="I526"/>
  <c r="H526"/>
  <c r="G526"/>
  <c r="U525"/>
  <c r="U524" s="1"/>
  <c r="S525"/>
  <c r="S524" s="1"/>
  <c r="P525"/>
  <c r="P524" s="1"/>
  <c r="L525"/>
  <c r="T524"/>
  <c r="R524"/>
  <c r="Q524"/>
  <c r="O524"/>
  <c r="N524"/>
  <c r="M524"/>
  <c r="K524"/>
  <c r="J524"/>
  <c r="I524"/>
  <c r="H524"/>
  <c r="G524"/>
  <c r="U522"/>
  <c r="U521" s="1"/>
  <c r="S522"/>
  <c r="S521" s="1"/>
  <c r="P522"/>
  <c r="P521" s="1"/>
  <c r="L522"/>
  <c r="T521"/>
  <c r="R521"/>
  <c r="Q521"/>
  <c r="O521"/>
  <c r="N521"/>
  <c r="M521"/>
  <c r="K521"/>
  <c r="J521"/>
  <c r="I521"/>
  <c r="H521"/>
  <c r="G521"/>
  <c r="U520"/>
  <c r="U519" s="1"/>
  <c r="S520"/>
  <c r="S519" s="1"/>
  <c r="P520"/>
  <c r="P519" s="1"/>
  <c r="L520"/>
  <c r="T519"/>
  <c r="R519"/>
  <c r="Q519"/>
  <c r="O519"/>
  <c r="N519"/>
  <c r="M519"/>
  <c r="K519"/>
  <c r="J519"/>
  <c r="I519"/>
  <c r="H519"/>
  <c r="G519"/>
  <c r="U517"/>
  <c r="S517"/>
  <c r="P517"/>
  <c r="L517"/>
  <c r="U516"/>
  <c r="S516"/>
  <c r="P516"/>
  <c r="L516"/>
  <c r="T515"/>
  <c r="R515"/>
  <c r="Q515"/>
  <c r="O515"/>
  <c r="N515"/>
  <c r="M515"/>
  <c r="K515"/>
  <c r="J515"/>
  <c r="I515"/>
  <c r="H515"/>
  <c r="G515"/>
  <c r="U514"/>
  <c r="S514"/>
  <c r="P514"/>
  <c r="L514"/>
  <c r="U513"/>
  <c r="S513"/>
  <c r="P513"/>
  <c r="L513"/>
  <c r="U512"/>
  <c r="S512"/>
  <c r="P512"/>
  <c r="L512"/>
  <c r="U511"/>
  <c r="S511"/>
  <c r="P511"/>
  <c r="L511"/>
  <c r="T510"/>
  <c r="R510"/>
  <c r="Q510"/>
  <c r="O510"/>
  <c r="N510"/>
  <c r="M510"/>
  <c r="K510"/>
  <c r="J510"/>
  <c r="I510"/>
  <c r="H510"/>
  <c r="G510"/>
  <c r="U509"/>
  <c r="U508" s="1"/>
  <c r="S509"/>
  <c r="S508" s="1"/>
  <c r="P509"/>
  <c r="P508" s="1"/>
  <c r="L509"/>
  <c r="T508"/>
  <c r="R508"/>
  <c r="Q508"/>
  <c r="O508"/>
  <c r="N508"/>
  <c r="M508"/>
  <c r="K508"/>
  <c r="J508"/>
  <c r="I508"/>
  <c r="H508"/>
  <c r="G508"/>
  <c r="U507"/>
  <c r="U506" s="1"/>
  <c r="S507"/>
  <c r="S506" s="1"/>
  <c r="P507"/>
  <c r="P506" s="1"/>
  <c r="L507"/>
  <c r="T506"/>
  <c r="R506"/>
  <c r="Q506"/>
  <c r="O506"/>
  <c r="N506"/>
  <c r="M506"/>
  <c r="K506"/>
  <c r="J506"/>
  <c r="I506"/>
  <c r="H506"/>
  <c r="G506"/>
  <c r="L503"/>
  <c r="U502"/>
  <c r="T502"/>
  <c r="S502"/>
  <c r="R502"/>
  <c r="Q502"/>
  <c r="P502"/>
  <c r="O502"/>
  <c r="N502"/>
  <c r="M502"/>
  <c r="K502"/>
  <c r="J502"/>
  <c r="I502"/>
  <c r="H502"/>
  <c r="G502"/>
  <c r="U501"/>
  <c r="U500" s="1"/>
  <c r="S501"/>
  <c r="S500" s="1"/>
  <c r="P501"/>
  <c r="P500" s="1"/>
  <c r="L501"/>
  <c r="T500"/>
  <c r="R500"/>
  <c r="Q500"/>
  <c r="O500"/>
  <c r="N500"/>
  <c r="M500"/>
  <c r="K500"/>
  <c r="J500"/>
  <c r="I500"/>
  <c r="H500"/>
  <c r="G500"/>
  <c r="U498"/>
  <c r="U497" s="1"/>
  <c r="U496" s="1"/>
  <c r="S498"/>
  <c r="S497" s="1"/>
  <c r="S496" s="1"/>
  <c r="P498"/>
  <c r="P497" s="1"/>
  <c r="P496" s="1"/>
  <c r="L498"/>
  <c r="T497"/>
  <c r="T496" s="1"/>
  <c r="R497"/>
  <c r="R496" s="1"/>
  <c r="Q497"/>
  <c r="Q496" s="1"/>
  <c r="O497"/>
  <c r="O496" s="1"/>
  <c r="N497"/>
  <c r="N496" s="1"/>
  <c r="M497"/>
  <c r="M496" s="1"/>
  <c r="K497"/>
  <c r="K496" s="1"/>
  <c r="J497"/>
  <c r="J496" s="1"/>
  <c r="I497"/>
  <c r="I496" s="1"/>
  <c r="H497"/>
  <c r="H496" s="1"/>
  <c r="G497"/>
  <c r="G496" s="1"/>
  <c r="U495"/>
  <c r="U494" s="1"/>
  <c r="U493" s="1"/>
  <c r="S495"/>
  <c r="S494" s="1"/>
  <c r="S493" s="1"/>
  <c r="P495"/>
  <c r="P494" s="1"/>
  <c r="P493" s="1"/>
  <c r="L495"/>
  <c r="T494"/>
  <c r="T493" s="1"/>
  <c r="R494"/>
  <c r="R493" s="1"/>
  <c r="Q494"/>
  <c r="Q493" s="1"/>
  <c r="O494"/>
  <c r="O493" s="1"/>
  <c r="N494"/>
  <c r="N493" s="1"/>
  <c r="M494"/>
  <c r="M493" s="1"/>
  <c r="K494"/>
  <c r="K493" s="1"/>
  <c r="J494"/>
  <c r="J493" s="1"/>
  <c r="I494"/>
  <c r="H494"/>
  <c r="H493" s="1"/>
  <c r="G494"/>
  <c r="G493" s="1"/>
  <c r="U492"/>
  <c r="U491" s="1"/>
  <c r="S492"/>
  <c r="S491" s="1"/>
  <c r="P492"/>
  <c r="P491" s="1"/>
  <c r="L492"/>
  <c r="T491"/>
  <c r="R491"/>
  <c r="Q491"/>
  <c r="O491"/>
  <c r="N491"/>
  <c r="M491"/>
  <c r="K491"/>
  <c r="J491"/>
  <c r="I491"/>
  <c r="H491"/>
  <c r="H488" s="1"/>
  <c r="G491"/>
  <c r="G488" s="1"/>
  <c r="U490"/>
  <c r="U489" s="1"/>
  <c r="S490"/>
  <c r="S489" s="1"/>
  <c r="P490"/>
  <c r="P489" s="1"/>
  <c r="L490"/>
  <c r="T489"/>
  <c r="R489"/>
  <c r="Q489"/>
  <c r="O489"/>
  <c r="N489"/>
  <c r="M489"/>
  <c r="K489"/>
  <c r="J489"/>
  <c r="I489"/>
  <c r="L489" s="1"/>
  <c r="U487"/>
  <c r="U486" s="1"/>
  <c r="U485" s="1"/>
  <c r="S487"/>
  <c r="S486" s="1"/>
  <c r="S485" s="1"/>
  <c r="P487"/>
  <c r="P486" s="1"/>
  <c r="P485" s="1"/>
  <c r="L487"/>
  <c r="T486"/>
  <c r="T485" s="1"/>
  <c r="R486"/>
  <c r="R485" s="1"/>
  <c r="Q486"/>
  <c r="Q485" s="1"/>
  <c r="O486"/>
  <c r="O485" s="1"/>
  <c r="N486"/>
  <c r="N485" s="1"/>
  <c r="M486"/>
  <c r="M485" s="1"/>
  <c r="K486"/>
  <c r="K485" s="1"/>
  <c r="J486"/>
  <c r="J485" s="1"/>
  <c r="I486"/>
  <c r="H486"/>
  <c r="H485" s="1"/>
  <c r="G486"/>
  <c r="G485" s="1"/>
  <c r="U484"/>
  <c r="U483" s="1"/>
  <c r="S484"/>
  <c r="S483" s="1"/>
  <c r="P484"/>
  <c r="P483" s="1"/>
  <c r="L484"/>
  <c r="T483"/>
  <c r="R483"/>
  <c r="Q483"/>
  <c r="O483"/>
  <c r="N483"/>
  <c r="M483"/>
  <c r="K483"/>
  <c r="J483"/>
  <c r="I483"/>
  <c r="H483"/>
  <c r="G483"/>
  <c r="U482"/>
  <c r="U481" s="1"/>
  <c r="S482"/>
  <c r="S481" s="1"/>
  <c r="P482"/>
  <c r="P481" s="1"/>
  <c r="L482"/>
  <c r="T481"/>
  <c r="R481"/>
  <c r="Q481"/>
  <c r="O481"/>
  <c r="N481"/>
  <c r="M481"/>
  <c r="K481"/>
  <c r="J481"/>
  <c r="I481"/>
  <c r="H481"/>
  <c r="G481"/>
  <c r="U479"/>
  <c r="U478" s="1"/>
  <c r="U477" s="1"/>
  <c r="S479"/>
  <c r="S478" s="1"/>
  <c r="S477" s="1"/>
  <c r="P479"/>
  <c r="P478" s="1"/>
  <c r="P477" s="1"/>
  <c r="L479"/>
  <c r="T478"/>
  <c r="T477" s="1"/>
  <c r="R478"/>
  <c r="R477" s="1"/>
  <c r="Q478"/>
  <c r="Q477" s="1"/>
  <c r="O478"/>
  <c r="O477" s="1"/>
  <c r="N478"/>
  <c r="N477" s="1"/>
  <c r="M478"/>
  <c r="M477" s="1"/>
  <c r="K478"/>
  <c r="K477" s="1"/>
  <c r="J478"/>
  <c r="J477" s="1"/>
  <c r="I478"/>
  <c r="I477" s="1"/>
  <c r="H478"/>
  <c r="H477" s="1"/>
  <c r="G478"/>
  <c r="G477" s="1"/>
  <c r="U476"/>
  <c r="U475" s="1"/>
  <c r="U474" s="1"/>
  <c r="S476"/>
  <c r="P476"/>
  <c r="P475" s="1"/>
  <c r="P474" s="1"/>
  <c r="L476"/>
  <c r="T475"/>
  <c r="T474" s="1"/>
  <c r="S475"/>
  <c r="S474" s="1"/>
  <c r="R475"/>
  <c r="R474" s="1"/>
  <c r="Q475"/>
  <c r="Q474" s="1"/>
  <c r="O475"/>
  <c r="O474" s="1"/>
  <c r="N475"/>
  <c r="N474" s="1"/>
  <c r="M475"/>
  <c r="M474" s="1"/>
  <c r="K475"/>
  <c r="K474" s="1"/>
  <c r="J475"/>
  <c r="J474" s="1"/>
  <c r="I475"/>
  <c r="I474" s="1"/>
  <c r="H475"/>
  <c r="H474" s="1"/>
  <c r="G475"/>
  <c r="G474" s="1"/>
  <c r="U473"/>
  <c r="U472" s="1"/>
  <c r="U471" s="1"/>
  <c r="S473"/>
  <c r="S472" s="1"/>
  <c r="S471" s="1"/>
  <c r="P473"/>
  <c r="P472" s="1"/>
  <c r="P471" s="1"/>
  <c r="L473"/>
  <c r="T472"/>
  <c r="T471" s="1"/>
  <c r="R472"/>
  <c r="R471" s="1"/>
  <c r="Q472"/>
  <c r="Q471" s="1"/>
  <c r="O472"/>
  <c r="O471" s="1"/>
  <c r="N472"/>
  <c r="N471" s="1"/>
  <c r="M472"/>
  <c r="M471" s="1"/>
  <c r="K472"/>
  <c r="K471" s="1"/>
  <c r="J472"/>
  <c r="J471" s="1"/>
  <c r="I472"/>
  <c r="I471" s="1"/>
  <c r="H472"/>
  <c r="H471" s="1"/>
  <c r="G472"/>
  <c r="G471" s="1"/>
  <c r="U470"/>
  <c r="U469" s="1"/>
  <c r="U468" s="1"/>
  <c r="S470"/>
  <c r="S469" s="1"/>
  <c r="S468" s="1"/>
  <c r="P470"/>
  <c r="P469" s="1"/>
  <c r="P468" s="1"/>
  <c r="L470"/>
  <c r="T469"/>
  <c r="T468" s="1"/>
  <c r="R469"/>
  <c r="R468" s="1"/>
  <c r="Q469"/>
  <c r="Q468" s="1"/>
  <c r="O469"/>
  <c r="O468" s="1"/>
  <c r="N469"/>
  <c r="N468" s="1"/>
  <c r="M469"/>
  <c r="M468" s="1"/>
  <c r="K469"/>
  <c r="K468" s="1"/>
  <c r="J469"/>
  <c r="J468" s="1"/>
  <c r="I469"/>
  <c r="I468" s="1"/>
  <c r="H469"/>
  <c r="H468" s="1"/>
  <c r="G469"/>
  <c r="G468" s="1"/>
  <c r="U465"/>
  <c r="U464" s="1"/>
  <c r="S465"/>
  <c r="S464" s="1"/>
  <c r="P465"/>
  <c r="P464" s="1"/>
  <c r="L465"/>
  <c r="T464"/>
  <c r="R464"/>
  <c r="Q464"/>
  <c r="O464"/>
  <c r="N464"/>
  <c r="M464"/>
  <c r="K464"/>
  <c r="J464"/>
  <c r="I464"/>
  <c r="H464"/>
  <c r="G464"/>
  <c r="U463"/>
  <c r="S463"/>
  <c r="P463"/>
  <c r="L463"/>
  <c r="U462"/>
  <c r="S462"/>
  <c r="P462"/>
  <c r="L462"/>
  <c r="T461"/>
  <c r="R461"/>
  <c r="Q461"/>
  <c r="O461"/>
  <c r="N461"/>
  <c r="M461"/>
  <c r="K461"/>
  <c r="J461"/>
  <c r="I461"/>
  <c r="H461"/>
  <c r="G461"/>
  <c r="U460"/>
  <c r="S460"/>
  <c r="P460"/>
  <c r="L460"/>
  <c r="U459"/>
  <c r="U458" s="1"/>
  <c r="S459"/>
  <c r="S458" s="1"/>
  <c r="P459"/>
  <c r="L459"/>
  <c r="T458"/>
  <c r="R458"/>
  <c r="Q458"/>
  <c r="O458"/>
  <c r="N458"/>
  <c r="M458"/>
  <c r="K458"/>
  <c r="J458"/>
  <c r="I458"/>
  <c r="H458"/>
  <c r="G458"/>
  <c r="U457"/>
  <c r="U456" s="1"/>
  <c r="S457"/>
  <c r="S456" s="1"/>
  <c r="P457"/>
  <c r="P456" s="1"/>
  <c r="L457"/>
  <c r="T456"/>
  <c r="R456"/>
  <c r="Q456"/>
  <c r="O456"/>
  <c r="N456"/>
  <c r="M456"/>
  <c r="K456"/>
  <c r="J456"/>
  <c r="I456"/>
  <c r="H456"/>
  <c r="G456"/>
  <c r="U454"/>
  <c r="U453" s="1"/>
  <c r="S454"/>
  <c r="S453" s="1"/>
  <c r="P454"/>
  <c r="P453" s="1"/>
  <c r="L454"/>
  <c r="T453"/>
  <c r="R453"/>
  <c r="Q453"/>
  <c r="O453"/>
  <c r="N453"/>
  <c r="M453"/>
  <c r="K453"/>
  <c r="J453"/>
  <c r="I453"/>
  <c r="H453"/>
  <c r="G453"/>
  <c r="U452"/>
  <c r="U451" s="1"/>
  <c r="S452"/>
  <c r="S451" s="1"/>
  <c r="P452"/>
  <c r="P451" s="1"/>
  <c r="L452"/>
  <c r="T451"/>
  <c r="R451"/>
  <c r="Q451"/>
  <c r="O451"/>
  <c r="N451"/>
  <c r="M451"/>
  <c r="K451"/>
  <c r="J451"/>
  <c r="I451"/>
  <c r="H451"/>
  <c r="G451"/>
  <c r="U450"/>
  <c r="S450"/>
  <c r="P450"/>
  <c r="L450"/>
  <c r="U449"/>
  <c r="S449"/>
  <c r="P449"/>
  <c r="L449"/>
  <c r="U448"/>
  <c r="S448"/>
  <c r="P448"/>
  <c r="P447" s="1"/>
  <c r="L448"/>
  <c r="T447"/>
  <c r="R447"/>
  <c r="Q447"/>
  <c r="O447"/>
  <c r="N447"/>
  <c r="M447"/>
  <c r="K447"/>
  <c r="J447"/>
  <c r="I447"/>
  <c r="H447"/>
  <c r="G447"/>
  <c r="U445"/>
  <c r="U444" s="1"/>
  <c r="S445"/>
  <c r="S444" s="1"/>
  <c r="P445"/>
  <c r="P444" s="1"/>
  <c r="L445"/>
  <c r="T444"/>
  <c r="R444"/>
  <c r="Q444"/>
  <c r="O444"/>
  <c r="N444"/>
  <c r="M444"/>
  <c r="K444"/>
  <c r="J444"/>
  <c r="I444"/>
  <c r="L444" s="1"/>
  <c r="H444"/>
  <c r="G444"/>
  <c r="U443"/>
  <c r="U442" s="1"/>
  <c r="S443"/>
  <c r="S442" s="1"/>
  <c r="P443"/>
  <c r="P442" s="1"/>
  <c r="L443"/>
  <c r="T442"/>
  <c r="R442"/>
  <c r="Q442"/>
  <c r="O442"/>
  <c r="N442"/>
  <c r="M442"/>
  <c r="K442"/>
  <c r="J442"/>
  <c r="I442"/>
  <c r="H442"/>
  <c r="G442"/>
  <c r="U441"/>
  <c r="U440" s="1"/>
  <c r="S441"/>
  <c r="S440" s="1"/>
  <c r="P441"/>
  <c r="P440" s="1"/>
  <c r="L441"/>
  <c r="T440"/>
  <c r="R440"/>
  <c r="Q440"/>
  <c r="O440"/>
  <c r="N440"/>
  <c r="M440"/>
  <c r="K440"/>
  <c r="J440"/>
  <c r="I440"/>
  <c r="H440"/>
  <c r="G440"/>
  <c r="U439"/>
  <c r="U438" s="1"/>
  <c r="S439"/>
  <c r="S438" s="1"/>
  <c r="P439"/>
  <c r="P438" s="1"/>
  <c r="L439"/>
  <c r="T438"/>
  <c r="R438"/>
  <c r="Q438"/>
  <c r="O438"/>
  <c r="N438"/>
  <c r="M438"/>
  <c r="K438"/>
  <c r="J438"/>
  <c r="I438"/>
  <c r="L438" s="1"/>
  <c r="H438"/>
  <c r="G438"/>
  <c r="U437"/>
  <c r="S437"/>
  <c r="P437"/>
  <c r="L437"/>
  <c r="U436"/>
  <c r="S436"/>
  <c r="P436"/>
  <c r="L436"/>
  <c r="U435"/>
  <c r="S435"/>
  <c r="P435"/>
  <c r="P434" s="1"/>
  <c r="L435"/>
  <c r="T434"/>
  <c r="R434"/>
  <c r="Q434"/>
  <c r="O434"/>
  <c r="N434"/>
  <c r="M434"/>
  <c r="K434"/>
  <c r="J434"/>
  <c r="I434"/>
  <c r="H434"/>
  <c r="G434"/>
  <c r="U432"/>
  <c r="U431" s="1"/>
  <c r="S432"/>
  <c r="S431" s="1"/>
  <c r="P432"/>
  <c r="P431" s="1"/>
  <c r="L432"/>
  <c r="T431"/>
  <c r="R431"/>
  <c r="Q431"/>
  <c r="O431"/>
  <c r="N431"/>
  <c r="M431"/>
  <c r="K431"/>
  <c r="J431"/>
  <c r="I431"/>
  <c r="H431"/>
  <c r="G431"/>
  <c r="U430"/>
  <c r="U429" s="1"/>
  <c r="S430"/>
  <c r="S429" s="1"/>
  <c r="P430"/>
  <c r="P429" s="1"/>
  <c r="L430"/>
  <c r="T429"/>
  <c r="R429"/>
  <c r="Q429"/>
  <c r="O429"/>
  <c r="N429"/>
  <c r="M429"/>
  <c r="K429"/>
  <c r="J429"/>
  <c r="I429"/>
  <c r="H429"/>
  <c r="G429"/>
  <c r="U428"/>
  <c r="S428"/>
  <c r="P428"/>
  <c r="L428"/>
  <c r="U427"/>
  <c r="S427"/>
  <c r="P427"/>
  <c r="L427"/>
  <c r="T426"/>
  <c r="R426"/>
  <c r="Q426"/>
  <c r="O426"/>
  <c r="N426"/>
  <c r="M426"/>
  <c r="K426"/>
  <c r="J426"/>
  <c r="I426"/>
  <c r="H426"/>
  <c r="G426"/>
  <c r="U425"/>
  <c r="S425"/>
  <c r="P425"/>
  <c r="L425"/>
  <c r="U424"/>
  <c r="S424"/>
  <c r="P424"/>
  <c r="L424"/>
  <c r="U423"/>
  <c r="S423"/>
  <c r="P423"/>
  <c r="L423"/>
  <c r="U422"/>
  <c r="S422"/>
  <c r="P422"/>
  <c r="L422"/>
  <c r="T421"/>
  <c r="R421"/>
  <c r="Q421"/>
  <c r="O421"/>
  <c r="N421"/>
  <c r="M421"/>
  <c r="K421"/>
  <c r="J421"/>
  <c r="I421"/>
  <c r="H421"/>
  <c r="G421"/>
  <c r="U420"/>
  <c r="U419" s="1"/>
  <c r="S420"/>
  <c r="S419" s="1"/>
  <c r="P420"/>
  <c r="P419" s="1"/>
  <c r="L420"/>
  <c r="T419"/>
  <c r="R419"/>
  <c r="Q419"/>
  <c r="O419"/>
  <c r="N419"/>
  <c r="M419"/>
  <c r="K419"/>
  <c r="J419"/>
  <c r="I419"/>
  <c r="H419"/>
  <c r="G419"/>
  <c r="U417"/>
  <c r="U416" s="1"/>
  <c r="S417"/>
  <c r="S416" s="1"/>
  <c r="P417"/>
  <c r="P416" s="1"/>
  <c r="L417"/>
  <c r="T416"/>
  <c r="R416"/>
  <c r="Q416"/>
  <c r="O416"/>
  <c r="N416"/>
  <c r="M416"/>
  <c r="K416"/>
  <c r="J416"/>
  <c r="I416"/>
  <c r="H416"/>
  <c r="G416"/>
  <c r="U415"/>
  <c r="U414" s="1"/>
  <c r="S415"/>
  <c r="S414" s="1"/>
  <c r="P415"/>
  <c r="P414" s="1"/>
  <c r="L415"/>
  <c r="T414"/>
  <c r="R414"/>
  <c r="Q414"/>
  <c r="O414"/>
  <c r="N414"/>
  <c r="M414"/>
  <c r="K414"/>
  <c r="J414"/>
  <c r="I414"/>
  <c r="L414" s="1"/>
  <c r="U413"/>
  <c r="S413"/>
  <c r="P413"/>
  <c r="L413"/>
  <c r="U412"/>
  <c r="S412"/>
  <c r="P412"/>
  <c r="L412"/>
  <c r="T411"/>
  <c r="R411"/>
  <c r="Q411"/>
  <c r="O411"/>
  <c r="N411"/>
  <c r="M411"/>
  <c r="K411"/>
  <c r="J411"/>
  <c r="I411"/>
  <c r="H411"/>
  <c r="G411"/>
  <c r="U410"/>
  <c r="U409" s="1"/>
  <c r="S410"/>
  <c r="S409" s="1"/>
  <c r="P410"/>
  <c r="P409" s="1"/>
  <c r="L410"/>
  <c r="T409"/>
  <c r="R409"/>
  <c r="Q409"/>
  <c r="O409"/>
  <c r="N409"/>
  <c r="M409"/>
  <c r="K409"/>
  <c r="J409"/>
  <c r="I409"/>
  <c r="H409"/>
  <c r="G409"/>
  <c r="U408"/>
  <c r="U407" s="1"/>
  <c r="S408"/>
  <c r="S407" s="1"/>
  <c r="P408"/>
  <c r="P407" s="1"/>
  <c r="L408"/>
  <c r="T407"/>
  <c r="R407"/>
  <c r="Q407"/>
  <c r="O407"/>
  <c r="N407"/>
  <c r="M407"/>
  <c r="K407"/>
  <c r="J407"/>
  <c r="I407"/>
  <c r="H407"/>
  <c r="G407"/>
  <c r="U406"/>
  <c r="S406"/>
  <c r="P406"/>
  <c r="L406"/>
  <c r="U405"/>
  <c r="S405"/>
  <c r="P405"/>
  <c r="L405"/>
  <c r="T404"/>
  <c r="R404"/>
  <c r="Q404"/>
  <c r="O404"/>
  <c r="N404"/>
  <c r="M404"/>
  <c r="K404"/>
  <c r="J404"/>
  <c r="I404"/>
  <c r="H404"/>
  <c r="G404"/>
  <c r="U403"/>
  <c r="S403"/>
  <c r="P403"/>
  <c r="L403"/>
  <c r="U402"/>
  <c r="S402"/>
  <c r="P402"/>
  <c r="L402"/>
  <c r="T401"/>
  <c r="R401"/>
  <c r="Q401"/>
  <c r="O401"/>
  <c r="N401"/>
  <c r="M401"/>
  <c r="K401"/>
  <c r="J401"/>
  <c r="I401"/>
  <c r="H401"/>
  <c r="G401"/>
  <c r="L399"/>
  <c r="U398"/>
  <c r="T398"/>
  <c r="S398"/>
  <c r="R398"/>
  <c r="Q398"/>
  <c r="P398"/>
  <c r="O398"/>
  <c r="N398"/>
  <c r="M398"/>
  <c r="K398"/>
  <c r="J398"/>
  <c r="I398"/>
  <c r="H398"/>
  <c r="G398"/>
  <c r="U397"/>
  <c r="U396" s="1"/>
  <c r="S397"/>
  <c r="S396" s="1"/>
  <c r="P397"/>
  <c r="P396" s="1"/>
  <c r="L397"/>
  <c r="T396"/>
  <c r="R396"/>
  <c r="Q396"/>
  <c r="O396"/>
  <c r="N396"/>
  <c r="M396"/>
  <c r="K396"/>
  <c r="J396"/>
  <c r="I396"/>
  <c r="H396"/>
  <c r="G396"/>
  <c r="U395"/>
  <c r="S395"/>
  <c r="P395"/>
  <c r="L395"/>
  <c r="U394"/>
  <c r="U393" s="1"/>
  <c r="S394"/>
  <c r="P394"/>
  <c r="P393" s="1"/>
  <c r="L394"/>
  <c r="T393"/>
  <c r="R393"/>
  <c r="Q393"/>
  <c r="O393"/>
  <c r="N393"/>
  <c r="M393"/>
  <c r="K393"/>
  <c r="J393"/>
  <c r="I393"/>
  <c r="H393"/>
  <c r="G393"/>
  <c r="U392"/>
  <c r="S392"/>
  <c r="P392"/>
  <c r="L392"/>
  <c r="U391"/>
  <c r="S391"/>
  <c r="P391"/>
  <c r="L391"/>
  <c r="U390"/>
  <c r="S390"/>
  <c r="P390"/>
  <c r="L390"/>
  <c r="U389"/>
  <c r="S389"/>
  <c r="P389"/>
  <c r="L389"/>
  <c r="U388"/>
  <c r="S388"/>
  <c r="P388"/>
  <c r="L388"/>
  <c r="T387"/>
  <c r="R387"/>
  <c r="Q387"/>
  <c r="O387"/>
  <c r="N387"/>
  <c r="M387"/>
  <c r="K387"/>
  <c r="J387"/>
  <c r="I387"/>
  <c r="H387"/>
  <c r="G387"/>
  <c r="U386"/>
  <c r="U385" s="1"/>
  <c r="S386"/>
  <c r="S385" s="1"/>
  <c r="P386"/>
  <c r="P385" s="1"/>
  <c r="L386"/>
  <c r="T385"/>
  <c r="R385"/>
  <c r="Q385"/>
  <c r="O385"/>
  <c r="N385"/>
  <c r="M385"/>
  <c r="K385"/>
  <c r="J385"/>
  <c r="I385"/>
  <c r="L385" s="1"/>
  <c r="H385"/>
  <c r="G385"/>
  <c r="U384"/>
  <c r="S384"/>
  <c r="P384"/>
  <c r="L384"/>
  <c r="U383"/>
  <c r="S383"/>
  <c r="P383"/>
  <c r="L383"/>
  <c r="U382"/>
  <c r="S382"/>
  <c r="P382"/>
  <c r="L382"/>
  <c r="U381"/>
  <c r="S381"/>
  <c r="P381"/>
  <c r="L381"/>
  <c r="U380"/>
  <c r="S380"/>
  <c r="P380"/>
  <c r="L380"/>
  <c r="U379"/>
  <c r="S379"/>
  <c r="P379"/>
  <c r="L379"/>
  <c r="U378"/>
  <c r="S378"/>
  <c r="P378"/>
  <c r="L378"/>
  <c r="U377"/>
  <c r="S377"/>
  <c r="P377"/>
  <c r="L377"/>
  <c r="T376"/>
  <c r="R376"/>
  <c r="Q376"/>
  <c r="O376"/>
  <c r="N376"/>
  <c r="M376"/>
  <c r="K376"/>
  <c r="J376"/>
  <c r="I376"/>
  <c r="H376"/>
  <c r="G376"/>
  <c r="U375"/>
  <c r="S375"/>
  <c r="P375"/>
  <c r="L375"/>
  <c r="U374"/>
  <c r="S374"/>
  <c r="P374"/>
  <c r="L374"/>
  <c r="U373"/>
  <c r="S373"/>
  <c r="P373"/>
  <c r="L373"/>
  <c r="T372"/>
  <c r="R372"/>
  <c r="Q372"/>
  <c r="O372"/>
  <c r="N372"/>
  <c r="M372"/>
  <c r="K372"/>
  <c r="J372"/>
  <c r="I372"/>
  <c r="H372"/>
  <c r="G372"/>
  <c r="U371"/>
  <c r="S371"/>
  <c r="P371"/>
  <c r="L371"/>
  <c r="J371"/>
  <c r="U370"/>
  <c r="S370"/>
  <c r="P370"/>
  <c r="L370"/>
  <c r="J370"/>
  <c r="U369"/>
  <c r="S369"/>
  <c r="P369"/>
  <c r="L369"/>
  <c r="J369"/>
  <c r="U368"/>
  <c r="S368"/>
  <c r="P368"/>
  <c r="L368"/>
  <c r="J368"/>
  <c r="T367"/>
  <c r="R367"/>
  <c r="Q367"/>
  <c r="O367"/>
  <c r="N367"/>
  <c r="M367"/>
  <c r="K367"/>
  <c r="I367"/>
  <c r="H367"/>
  <c r="G367"/>
  <c r="U366"/>
  <c r="S366"/>
  <c r="P366"/>
  <c r="L366"/>
  <c r="J366"/>
  <c r="U365"/>
  <c r="S365"/>
  <c r="P365"/>
  <c r="L365"/>
  <c r="J365"/>
  <c r="U364"/>
  <c r="S364"/>
  <c r="P364"/>
  <c r="L364"/>
  <c r="M364" s="1"/>
  <c r="J364"/>
  <c r="T363"/>
  <c r="R363"/>
  <c r="O363"/>
  <c r="K363"/>
  <c r="I363"/>
  <c r="H363"/>
  <c r="G363"/>
  <c r="U362"/>
  <c r="U361" s="1"/>
  <c r="S362"/>
  <c r="S361" s="1"/>
  <c r="P362"/>
  <c r="P361" s="1"/>
  <c r="L362"/>
  <c r="J362"/>
  <c r="J361" s="1"/>
  <c r="T361"/>
  <c r="R361"/>
  <c r="Q361"/>
  <c r="O361"/>
  <c r="N361"/>
  <c r="M361"/>
  <c r="K361"/>
  <c r="I361"/>
  <c r="H361"/>
  <c r="G361"/>
  <c r="U360"/>
  <c r="S360"/>
  <c r="P360"/>
  <c r="L360"/>
  <c r="J360"/>
  <c r="U359"/>
  <c r="S359"/>
  <c r="P359"/>
  <c r="L359"/>
  <c r="J359"/>
  <c r="U358"/>
  <c r="S358"/>
  <c r="P358"/>
  <c r="L358"/>
  <c r="J358"/>
  <c r="T357"/>
  <c r="R357"/>
  <c r="Q357"/>
  <c r="O357"/>
  <c r="N357"/>
  <c r="M357"/>
  <c r="K357"/>
  <c r="I357"/>
  <c r="H357"/>
  <c r="G357"/>
  <c r="U354"/>
  <c r="U353" s="1"/>
  <c r="U352" s="1"/>
  <c r="S354"/>
  <c r="S353" s="1"/>
  <c r="S352" s="1"/>
  <c r="P354"/>
  <c r="P353" s="1"/>
  <c r="P352" s="1"/>
  <c r="L354"/>
  <c r="T353"/>
  <c r="T352" s="1"/>
  <c r="R353"/>
  <c r="R352" s="1"/>
  <c r="Q353"/>
  <c r="Q352" s="1"/>
  <c r="O353"/>
  <c r="O352" s="1"/>
  <c r="N353"/>
  <c r="N352" s="1"/>
  <c r="M353"/>
  <c r="M352" s="1"/>
  <c r="K353"/>
  <c r="K352" s="1"/>
  <c r="J353"/>
  <c r="J352" s="1"/>
  <c r="I353"/>
  <c r="I352" s="1"/>
  <c r="H353"/>
  <c r="H352" s="1"/>
  <c r="G353"/>
  <c r="G352" s="1"/>
  <c r="U351"/>
  <c r="U350" s="1"/>
  <c r="U349" s="1"/>
  <c r="S351"/>
  <c r="S350" s="1"/>
  <c r="S349" s="1"/>
  <c r="P351"/>
  <c r="P350" s="1"/>
  <c r="P349" s="1"/>
  <c r="L351"/>
  <c r="T350"/>
  <c r="T349" s="1"/>
  <c r="R350"/>
  <c r="R349" s="1"/>
  <c r="Q350"/>
  <c r="Q349" s="1"/>
  <c r="O350"/>
  <c r="O349" s="1"/>
  <c r="N350"/>
  <c r="N349" s="1"/>
  <c r="M350"/>
  <c r="M349" s="1"/>
  <c r="K350"/>
  <c r="K349" s="1"/>
  <c r="J350"/>
  <c r="J349" s="1"/>
  <c r="I350"/>
  <c r="H350"/>
  <c r="H349" s="1"/>
  <c r="G350"/>
  <c r="G349" s="1"/>
  <c r="L348"/>
  <c r="U347"/>
  <c r="T347"/>
  <c r="S347"/>
  <c r="R347"/>
  <c r="Q347"/>
  <c r="P347"/>
  <c r="O347"/>
  <c r="N347"/>
  <c r="M347"/>
  <c r="K347"/>
  <c r="J347"/>
  <c r="I347"/>
  <c r="H347"/>
  <c r="G347"/>
  <c r="U346"/>
  <c r="U345" s="1"/>
  <c r="S346"/>
  <c r="S345" s="1"/>
  <c r="P346"/>
  <c r="P345" s="1"/>
  <c r="L346"/>
  <c r="T345"/>
  <c r="R345"/>
  <c r="Q345"/>
  <c r="O345"/>
  <c r="N345"/>
  <c r="M345"/>
  <c r="K345"/>
  <c r="J345"/>
  <c r="I345"/>
  <c r="H345"/>
  <c r="G345"/>
  <c r="U344"/>
  <c r="U343" s="1"/>
  <c r="S344"/>
  <c r="S343" s="1"/>
  <c r="P344"/>
  <c r="P343" s="1"/>
  <c r="L344"/>
  <c r="T343"/>
  <c r="R343"/>
  <c r="Q343"/>
  <c r="O343"/>
  <c r="N343"/>
  <c r="M343"/>
  <c r="K343"/>
  <c r="J343"/>
  <c r="I343"/>
  <c r="H343"/>
  <c r="G343"/>
  <c r="U341"/>
  <c r="U340" s="1"/>
  <c r="U339" s="1"/>
  <c r="S341"/>
  <c r="S340" s="1"/>
  <c r="S339" s="1"/>
  <c r="P341"/>
  <c r="P340" s="1"/>
  <c r="P339" s="1"/>
  <c r="L341"/>
  <c r="T340"/>
  <c r="T339" s="1"/>
  <c r="R340"/>
  <c r="R339" s="1"/>
  <c r="Q340"/>
  <c r="Q339" s="1"/>
  <c r="O340"/>
  <c r="O339" s="1"/>
  <c r="N340"/>
  <c r="N339" s="1"/>
  <c r="M340"/>
  <c r="M339" s="1"/>
  <c r="K340"/>
  <c r="K339" s="1"/>
  <c r="J340"/>
  <c r="J339" s="1"/>
  <c r="I340"/>
  <c r="H340"/>
  <c r="H339" s="1"/>
  <c r="G340"/>
  <c r="G339" s="1"/>
  <c r="U338"/>
  <c r="U337" s="1"/>
  <c r="S338"/>
  <c r="S337" s="1"/>
  <c r="P338"/>
  <c r="P337" s="1"/>
  <c r="L338"/>
  <c r="T337"/>
  <c r="R337"/>
  <c r="Q337"/>
  <c r="O337"/>
  <c r="N337"/>
  <c r="M337"/>
  <c r="K337"/>
  <c r="J337"/>
  <c r="I337"/>
  <c r="H337"/>
  <c r="G337"/>
  <c r="U336"/>
  <c r="U335" s="1"/>
  <c r="S336"/>
  <c r="S335" s="1"/>
  <c r="P336"/>
  <c r="P335" s="1"/>
  <c r="L336"/>
  <c r="T335"/>
  <c r="R335"/>
  <c r="Q335"/>
  <c r="O335"/>
  <c r="N335"/>
  <c r="M335"/>
  <c r="K335"/>
  <c r="J335"/>
  <c r="I335"/>
  <c r="H335"/>
  <c r="G335"/>
  <c r="U334"/>
  <c r="U333" s="1"/>
  <c r="S334"/>
  <c r="S333" s="1"/>
  <c r="P334"/>
  <c r="P333" s="1"/>
  <c r="L334"/>
  <c r="T333"/>
  <c r="R333"/>
  <c r="Q333"/>
  <c r="O333"/>
  <c r="N333"/>
  <c r="M333"/>
  <c r="K333"/>
  <c r="J333"/>
  <c r="I333"/>
  <c r="H333"/>
  <c r="G333"/>
  <c r="U331"/>
  <c r="U330" s="1"/>
  <c r="S331"/>
  <c r="S330" s="1"/>
  <c r="P331"/>
  <c r="P330" s="1"/>
  <c r="L331"/>
  <c r="T330"/>
  <c r="R330"/>
  <c r="Q330"/>
  <c r="O330"/>
  <c r="N330"/>
  <c r="M330"/>
  <c r="K330"/>
  <c r="J330"/>
  <c r="I330"/>
  <c r="H330"/>
  <c r="G330"/>
  <c r="U329"/>
  <c r="U328" s="1"/>
  <c r="S329"/>
  <c r="S328" s="1"/>
  <c r="P329"/>
  <c r="P328" s="1"/>
  <c r="L329"/>
  <c r="T328"/>
  <c r="R328"/>
  <c r="Q328"/>
  <c r="O328"/>
  <c r="N328"/>
  <c r="M328"/>
  <c r="K328"/>
  <c r="J328"/>
  <c r="I328"/>
  <c r="H328"/>
  <c r="G328"/>
  <c r="L327"/>
  <c r="U326"/>
  <c r="S326"/>
  <c r="P326"/>
  <c r="L326"/>
  <c r="U325"/>
  <c r="S325"/>
  <c r="P325"/>
  <c r="L325"/>
  <c r="T324"/>
  <c r="R324"/>
  <c r="Q324"/>
  <c r="O324"/>
  <c r="N324"/>
  <c r="M324"/>
  <c r="K324"/>
  <c r="J324"/>
  <c r="I324"/>
  <c r="H324"/>
  <c r="G324"/>
  <c r="U323"/>
  <c r="U322" s="1"/>
  <c r="S323"/>
  <c r="S322" s="1"/>
  <c r="P323"/>
  <c r="P322" s="1"/>
  <c r="L323"/>
  <c r="T322"/>
  <c r="R322"/>
  <c r="Q322"/>
  <c r="O322"/>
  <c r="N322"/>
  <c r="M322"/>
  <c r="K322"/>
  <c r="J322"/>
  <c r="I322"/>
  <c r="H322"/>
  <c r="G322"/>
  <c r="U321"/>
  <c r="S321"/>
  <c r="P321"/>
  <c r="L321"/>
  <c r="U320"/>
  <c r="S320"/>
  <c r="P320"/>
  <c r="L320"/>
  <c r="U319"/>
  <c r="S319"/>
  <c r="P319"/>
  <c r="L319"/>
  <c r="T318"/>
  <c r="R318"/>
  <c r="Q318"/>
  <c r="O318"/>
  <c r="N318"/>
  <c r="M318"/>
  <c r="K318"/>
  <c r="J318"/>
  <c r="I318"/>
  <c r="H318"/>
  <c r="G318"/>
  <c r="U316"/>
  <c r="U315" s="1"/>
  <c r="S316"/>
  <c r="S315" s="1"/>
  <c r="P316"/>
  <c r="P315" s="1"/>
  <c r="L316"/>
  <c r="T315"/>
  <c r="R315"/>
  <c r="Q315"/>
  <c r="O315"/>
  <c r="N315"/>
  <c r="M315"/>
  <c r="K315"/>
  <c r="J315"/>
  <c r="I315"/>
  <c r="H315"/>
  <c r="G315"/>
  <c r="U314"/>
  <c r="U313" s="1"/>
  <c r="S314"/>
  <c r="S313" s="1"/>
  <c r="P314"/>
  <c r="P313" s="1"/>
  <c r="L314"/>
  <c r="T313"/>
  <c r="R313"/>
  <c r="Q313"/>
  <c r="O313"/>
  <c r="N313"/>
  <c r="M313"/>
  <c r="K313"/>
  <c r="J313"/>
  <c r="I313"/>
  <c r="H313"/>
  <c r="G313"/>
  <c r="U311"/>
  <c r="U310" s="1"/>
  <c r="U309" s="1"/>
  <c r="S311"/>
  <c r="S310" s="1"/>
  <c r="S309" s="1"/>
  <c r="P311"/>
  <c r="P310" s="1"/>
  <c r="P309" s="1"/>
  <c r="L311"/>
  <c r="T310"/>
  <c r="T309" s="1"/>
  <c r="R310"/>
  <c r="R309" s="1"/>
  <c r="Q310"/>
  <c r="Q309" s="1"/>
  <c r="O310"/>
  <c r="O309" s="1"/>
  <c r="N310"/>
  <c r="N309" s="1"/>
  <c r="M310"/>
  <c r="M309" s="1"/>
  <c r="K310"/>
  <c r="K309" s="1"/>
  <c r="J310"/>
  <c r="J309" s="1"/>
  <c r="I310"/>
  <c r="I309" s="1"/>
  <c r="H310"/>
  <c r="H309" s="1"/>
  <c r="G310"/>
  <c r="G309" s="1"/>
  <c r="U308"/>
  <c r="U307" s="1"/>
  <c r="S308"/>
  <c r="S307" s="1"/>
  <c r="P308"/>
  <c r="P307" s="1"/>
  <c r="L308"/>
  <c r="T307"/>
  <c r="R307"/>
  <c r="Q307"/>
  <c r="O307"/>
  <c r="N307"/>
  <c r="M307"/>
  <c r="K307"/>
  <c r="J307"/>
  <c r="I307"/>
  <c r="H307"/>
  <c r="G307"/>
  <c r="U306"/>
  <c r="S306"/>
  <c r="P306"/>
  <c r="L306"/>
  <c r="U305"/>
  <c r="S305"/>
  <c r="P305"/>
  <c r="L305"/>
  <c r="T304"/>
  <c r="R304"/>
  <c r="Q304"/>
  <c r="O304"/>
  <c r="N304"/>
  <c r="M304"/>
  <c r="K304"/>
  <c r="J304"/>
  <c r="I304"/>
  <c r="H304"/>
  <c r="G304"/>
  <c r="U303"/>
  <c r="U302" s="1"/>
  <c r="S303"/>
  <c r="S302" s="1"/>
  <c r="P303"/>
  <c r="P302" s="1"/>
  <c r="L303"/>
  <c r="T302"/>
  <c r="R302"/>
  <c r="Q302"/>
  <c r="O302"/>
  <c r="N302"/>
  <c r="M302"/>
  <c r="K302"/>
  <c r="J302"/>
  <c r="I302"/>
  <c r="H302"/>
  <c r="G302"/>
  <c r="U301"/>
  <c r="S301"/>
  <c r="P301"/>
  <c r="L301"/>
  <c r="U300"/>
  <c r="S300"/>
  <c r="P300"/>
  <c r="L300"/>
  <c r="T299"/>
  <c r="R299"/>
  <c r="Q299"/>
  <c r="O299"/>
  <c r="N299"/>
  <c r="M299"/>
  <c r="K299"/>
  <c r="J299"/>
  <c r="I299"/>
  <c r="H299"/>
  <c r="G299"/>
  <c r="U298"/>
  <c r="U297" s="1"/>
  <c r="S298"/>
  <c r="S297" s="1"/>
  <c r="P298"/>
  <c r="P297" s="1"/>
  <c r="L298"/>
  <c r="T297"/>
  <c r="R297"/>
  <c r="Q297"/>
  <c r="O297"/>
  <c r="N297"/>
  <c r="M297"/>
  <c r="K297"/>
  <c r="J297"/>
  <c r="I297"/>
  <c r="H297"/>
  <c r="G297"/>
  <c r="U295"/>
  <c r="U294" s="1"/>
  <c r="S295"/>
  <c r="S294" s="1"/>
  <c r="P295"/>
  <c r="P294" s="1"/>
  <c r="L295"/>
  <c r="T294"/>
  <c r="R294"/>
  <c r="Q294"/>
  <c r="O294"/>
  <c r="N294"/>
  <c r="M294"/>
  <c r="K294"/>
  <c r="J294"/>
  <c r="I294"/>
  <c r="H294"/>
  <c r="G294"/>
  <c r="U293"/>
  <c r="S293"/>
  <c r="P293"/>
  <c r="L293"/>
  <c r="U292"/>
  <c r="S292"/>
  <c r="P292"/>
  <c r="L292"/>
  <c r="T291"/>
  <c r="R291"/>
  <c r="Q291"/>
  <c r="O291"/>
  <c r="N291"/>
  <c r="M291"/>
  <c r="K291"/>
  <c r="J291"/>
  <c r="I291"/>
  <c r="H291"/>
  <c r="G291"/>
  <c r="U289"/>
  <c r="U288" s="1"/>
  <c r="S289"/>
  <c r="S288" s="1"/>
  <c r="P289"/>
  <c r="P288" s="1"/>
  <c r="L289"/>
  <c r="T288"/>
  <c r="R288"/>
  <c r="Q288"/>
  <c r="O288"/>
  <c r="N288"/>
  <c r="M288"/>
  <c r="K288"/>
  <c r="J288"/>
  <c r="I288"/>
  <c r="H288"/>
  <c r="G288"/>
  <c r="U287"/>
  <c r="U286" s="1"/>
  <c r="S287"/>
  <c r="S286" s="1"/>
  <c r="P287"/>
  <c r="P286" s="1"/>
  <c r="L287"/>
  <c r="T286"/>
  <c r="R286"/>
  <c r="Q286"/>
  <c r="O286"/>
  <c r="N286"/>
  <c r="M286"/>
  <c r="K286"/>
  <c r="J286"/>
  <c r="I286"/>
  <c r="H286"/>
  <c r="G286"/>
  <c r="U285"/>
  <c r="S285"/>
  <c r="P285"/>
  <c r="L285"/>
  <c r="U284"/>
  <c r="S284"/>
  <c r="P284"/>
  <c r="L284"/>
  <c r="T283"/>
  <c r="R283"/>
  <c r="Q283"/>
  <c r="O283"/>
  <c r="N283"/>
  <c r="M283"/>
  <c r="K283"/>
  <c r="J283"/>
  <c r="I283"/>
  <c r="H283"/>
  <c r="G283"/>
  <c r="U282"/>
  <c r="S282"/>
  <c r="P282"/>
  <c r="L282"/>
  <c r="U281"/>
  <c r="S281"/>
  <c r="P281"/>
  <c r="L281"/>
  <c r="U280"/>
  <c r="S280"/>
  <c r="P280"/>
  <c r="L280"/>
  <c r="T279"/>
  <c r="R279"/>
  <c r="Q279"/>
  <c r="O279"/>
  <c r="N279"/>
  <c r="M279"/>
  <c r="K279"/>
  <c r="J279"/>
  <c r="I279"/>
  <c r="H279"/>
  <c r="G279"/>
  <c r="U278"/>
  <c r="U277" s="1"/>
  <c r="S278"/>
  <c r="S277" s="1"/>
  <c r="P278"/>
  <c r="P277" s="1"/>
  <c r="L278"/>
  <c r="T277"/>
  <c r="R277"/>
  <c r="Q277"/>
  <c r="O277"/>
  <c r="N277"/>
  <c r="M277"/>
  <c r="K277"/>
  <c r="J277"/>
  <c r="I277"/>
  <c r="H277"/>
  <c r="G277"/>
  <c r="U275"/>
  <c r="U274" s="1"/>
  <c r="S275"/>
  <c r="S274" s="1"/>
  <c r="P275"/>
  <c r="P274" s="1"/>
  <c r="L275"/>
  <c r="T274"/>
  <c r="R274"/>
  <c r="Q274"/>
  <c r="O274"/>
  <c r="N274"/>
  <c r="M274"/>
  <c r="K274"/>
  <c r="J274"/>
  <c r="I274"/>
  <c r="H274"/>
  <c r="G274"/>
  <c r="U273"/>
  <c r="S273"/>
  <c r="P273"/>
  <c r="L273"/>
  <c r="U272"/>
  <c r="S272"/>
  <c r="P272"/>
  <c r="L272"/>
  <c r="T271"/>
  <c r="R271"/>
  <c r="Q271"/>
  <c r="O271"/>
  <c r="N271"/>
  <c r="M271"/>
  <c r="K271"/>
  <c r="J271"/>
  <c r="I271"/>
  <c r="H271"/>
  <c r="G271"/>
  <c r="U270"/>
  <c r="U269" s="1"/>
  <c r="S270"/>
  <c r="S269" s="1"/>
  <c r="P270"/>
  <c r="P269" s="1"/>
  <c r="L270"/>
  <c r="T269"/>
  <c r="R269"/>
  <c r="Q269"/>
  <c r="O269"/>
  <c r="N269"/>
  <c r="M269"/>
  <c r="K269"/>
  <c r="J269"/>
  <c r="I269"/>
  <c r="H269"/>
  <c r="G269"/>
  <c r="U268"/>
  <c r="U267" s="1"/>
  <c r="S268"/>
  <c r="S267" s="1"/>
  <c r="P268"/>
  <c r="P267" s="1"/>
  <c r="L268"/>
  <c r="T267"/>
  <c r="R267"/>
  <c r="Q267"/>
  <c r="O267"/>
  <c r="N267"/>
  <c r="M267"/>
  <c r="K267"/>
  <c r="J267"/>
  <c r="I267"/>
  <c r="H267"/>
  <c r="G267"/>
  <c r="U265"/>
  <c r="S265"/>
  <c r="P265"/>
  <c r="L265"/>
  <c r="U264"/>
  <c r="S264"/>
  <c r="S263" s="1"/>
  <c r="P264"/>
  <c r="L264"/>
  <c r="T263"/>
  <c r="R263"/>
  <c r="Q263"/>
  <c r="O263"/>
  <c r="N263"/>
  <c r="M263"/>
  <c r="K263"/>
  <c r="J263"/>
  <c r="I263"/>
  <c r="H263"/>
  <c r="G263"/>
  <c r="U262"/>
  <c r="S262"/>
  <c r="P262"/>
  <c r="L262"/>
  <c r="U261"/>
  <c r="S261"/>
  <c r="P261"/>
  <c r="L261"/>
  <c r="U260"/>
  <c r="S260"/>
  <c r="P260"/>
  <c r="L260"/>
  <c r="U259"/>
  <c r="S259"/>
  <c r="P259"/>
  <c r="L259"/>
  <c r="T258"/>
  <c r="R258"/>
  <c r="Q258"/>
  <c r="O258"/>
  <c r="N258"/>
  <c r="M258"/>
  <c r="K258"/>
  <c r="J258"/>
  <c r="I258"/>
  <c r="H258"/>
  <c r="G258"/>
  <c r="U257"/>
  <c r="S257"/>
  <c r="P257"/>
  <c r="L257"/>
  <c r="U256"/>
  <c r="S256"/>
  <c r="P256"/>
  <c r="L256"/>
  <c r="U255"/>
  <c r="S255"/>
  <c r="P255"/>
  <c r="L255"/>
  <c r="T254"/>
  <c r="R254"/>
  <c r="Q254"/>
  <c r="O254"/>
  <c r="N254"/>
  <c r="M254"/>
  <c r="K254"/>
  <c r="J254"/>
  <c r="I254"/>
  <c r="H254"/>
  <c r="G254"/>
  <c r="U253"/>
  <c r="U252" s="1"/>
  <c r="S253"/>
  <c r="S252" s="1"/>
  <c r="P253"/>
  <c r="P252" s="1"/>
  <c r="L253"/>
  <c r="T252"/>
  <c r="R252"/>
  <c r="Q252"/>
  <c r="O252"/>
  <c r="N252"/>
  <c r="M252"/>
  <c r="K252"/>
  <c r="J252"/>
  <c r="I252"/>
  <c r="H252"/>
  <c r="G252"/>
  <c r="U250"/>
  <c r="U249" s="1"/>
  <c r="U248" s="1"/>
  <c r="S250"/>
  <c r="S249" s="1"/>
  <c r="S248" s="1"/>
  <c r="P250"/>
  <c r="P249" s="1"/>
  <c r="P248" s="1"/>
  <c r="L250"/>
  <c r="T249"/>
  <c r="T248" s="1"/>
  <c r="R249"/>
  <c r="R248" s="1"/>
  <c r="Q249"/>
  <c r="Q248" s="1"/>
  <c r="O249"/>
  <c r="O248" s="1"/>
  <c r="N249"/>
  <c r="N248" s="1"/>
  <c r="M249"/>
  <c r="M248" s="1"/>
  <c r="K249"/>
  <c r="K248" s="1"/>
  <c r="J249"/>
  <c r="J248" s="1"/>
  <c r="I249"/>
  <c r="I248" s="1"/>
  <c r="H249"/>
  <c r="H248" s="1"/>
  <c r="G249"/>
  <c r="G248" s="1"/>
  <c r="U247"/>
  <c r="U246" s="1"/>
  <c r="U245" s="1"/>
  <c r="S247"/>
  <c r="S246" s="1"/>
  <c r="S245" s="1"/>
  <c r="P247"/>
  <c r="P246" s="1"/>
  <c r="P245" s="1"/>
  <c r="L247"/>
  <c r="T246"/>
  <c r="T245" s="1"/>
  <c r="R246"/>
  <c r="R245" s="1"/>
  <c r="Q246"/>
  <c r="Q245" s="1"/>
  <c r="O246"/>
  <c r="O245" s="1"/>
  <c r="N246"/>
  <c r="N245" s="1"/>
  <c r="M246"/>
  <c r="M245" s="1"/>
  <c r="K246"/>
  <c r="K245" s="1"/>
  <c r="J246"/>
  <c r="J245" s="1"/>
  <c r="I246"/>
  <c r="L246" s="1"/>
  <c r="U244"/>
  <c r="U243" s="1"/>
  <c r="S244"/>
  <c r="S243" s="1"/>
  <c r="P244"/>
  <c r="P243" s="1"/>
  <c r="L244"/>
  <c r="T243"/>
  <c r="R243"/>
  <c r="Q243"/>
  <c r="O243"/>
  <c r="N243"/>
  <c r="M243"/>
  <c r="K243"/>
  <c r="J243"/>
  <c r="I243"/>
  <c r="H243"/>
  <c r="G243"/>
  <c r="U242"/>
  <c r="U241" s="1"/>
  <c r="S242"/>
  <c r="S241" s="1"/>
  <c r="P242"/>
  <c r="P241" s="1"/>
  <c r="L242"/>
  <c r="T241"/>
  <c r="R241"/>
  <c r="Q241"/>
  <c r="O241"/>
  <c r="N241"/>
  <c r="M241"/>
  <c r="K241"/>
  <c r="J241"/>
  <c r="I241"/>
  <c r="H241"/>
  <c r="G241"/>
  <c r="U239"/>
  <c r="S239"/>
  <c r="P239"/>
  <c r="L239"/>
  <c r="U238"/>
  <c r="S238"/>
  <c r="P238"/>
  <c r="L238"/>
  <c r="T237"/>
  <c r="T236" s="1"/>
  <c r="R237"/>
  <c r="R236" s="1"/>
  <c r="Q237"/>
  <c r="Q236" s="1"/>
  <c r="O237"/>
  <c r="O236" s="1"/>
  <c r="N237"/>
  <c r="N236" s="1"/>
  <c r="M237"/>
  <c r="M236" s="1"/>
  <c r="K237"/>
  <c r="K236" s="1"/>
  <c r="J237"/>
  <c r="J236" s="1"/>
  <c r="I237"/>
  <c r="I236" s="1"/>
  <c r="H237"/>
  <c r="H236" s="1"/>
  <c r="G237"/>
  <c r="G236" s="1"/>
  <c r="U235"/>
  <c r="U234" s="1"/>
  <c r="U233" s="1"/>
  <c r="S235"/>
  <c r="S234" s="1"/>
  <c r="S233" s="1"/>
  <c r="P235"/>
  <c r="P234" s="1"/>
  <c r="P233" s="1"/>
  <c r="L235"/>
  <c r="T234"/>
  <c r="T233" s="1"/>
  <c r="R234"/>
  <c r="R233" s="1"/>
  <c r="Q234"/>
  <c r="Q233" s="1"/>
  <c r="O234"/>
  <c r="O233" s="1"/>
  <c r="N234"/>
  <c r="N233" s="1"/>
  <c r="M234"/>
  <c r="M233" s="1"/>
  <c r="K234"/>
  <c r="K233" s="1"/>
  <c r="J234"/>
  <c r="J233" s="1"/>
  <c r="I234"/>
  <c r="I233" s="1"/>
  <c r="L233" s="1"/>
  <c r="H234"/>
  <c r="H233" s="1"/>
  <c r="G234"/>
  <c r="G233" s="1"/>
  <c r="U232"/>
  <c r="S232"/>
  <c r="P232"/>
  <c r="U231"/>
  <c r="S231"/>
  <c r="P231"/>
  <c r="L231"/>
  <c r="T230"/>
  <c r="R230"/>
  <c r="Q230"/>
  <c r="O230"/>
  <c r="N230"/>
  <c r="M230"/>
  <c r="K230"/>
  <c r="J230"/>
  <c r="I230"/>
  <c r="L230" s="1"/>
  <c r="H230"/>
  <c r="G230"/>
  <c r="U229"/>
  <c r="S229"/>
  <c r="P229"/>
  <c r="U228"/>
  <c r="S228"/>
  <c r="P228"/>
  <c r="L228"/>
  <c r="U227"/>
  <c r="S227"/>
  <c r="P227"/>
  <c r="L227"/>
  <c r="T226"/>
  <c r="R226"/>
  <c r="Q226"/>
  <c r="O226"/>
  <c r="N226"/>
  <c r="M226"/>
  <c r="K226"/>
  <c r="J226"/>
  <c r="I226"/>
  <c r="L226" s="1"/>
  <c r="H226"/>
  <c r="G226"/>
  <c r="U225"/>
  <c r="S225"/>
  <c r="P225"/>
  <c r="U224"/>
  <c r="S224"/>
  <c r="P224"/>
  <c r="U223"/>
  <c r="S223"/>
  <c r="P223"/>
  <c r="U222"/>
  <c r="S222"/>
  <c r="P222"/>
  <c r="U221"/>
  <c r="S221"/>
  <c r="P221"/>
  <c r="L221"/>
  <c r="T220"/>
  <c r="R220"/>
  <c r="Q220"/>
  <c r="O220"/>
  <c r="N220"/>
  <c r="M220"/>
  <c r="K220"/>
  <c r="J220"/>
  <c r="I220"/>
  <c r="L220" s="1"/>
  <c r="H220"/>
  <c r="G220"/>
  <c r="U219"/>
  <c r="S219"/>
  <c r="P219"/>
  <c r="U218"/>
  <c r="S218"/>
  <c r="P218"/>
  <c r="U217"/>
  <c r="S217"/>
  <c r="P217"/>
  <c r="L217"/>
  <c r="T216"/>
  <c r="R216"/>
  <c r="Q216"/>
  <c r="O216"/>
  <c r="N216"/>
  <c r="M216"/>
  <c r="K216"/>
  <c r="J216"/>
  <c r="I216"/>
  <c r="L216" s="1"/>
  <c r="H216"/>
  <c r="G216"/>
  <c r="U215"/>
  <c r="S215"/>
  <c r="P215"/>
  <c r="U214"/>
  <c r="S214"/>
  <c r="P214"/>
  <c r="L214"/>
  <c r="T213"/>
  <c r="R213"/>
  <c r="Q213"/>
  <c r="O213"/>
  <c r="N213"/>
  <c r="M213"/>
  <c r="K213"/>
  <c r="J213"/>
  <c r="I213"/>
  <c r="L213" s="1"/>
  <c r="H213"/>
  <c r="G213"/>
  <c r="U212"/>
  <c r="U211" s="1"/>
  <c r="S212"/>
  <c r="S211" s="1"/>
  <c r="P212"/>
  <c r="P211" s="1"/>
  <c r="L212"/>
  <c r="T211"/>
  <c r="R211"/>
  <c r="Q211"/>
  <c r="O211"/>
  <c r="N211"/>
  <c r="M211"/>
  <c r="K211"/>
  <c r="J211"/>
  <c r="I211"/>
  <c r="H211"/>
  <c r="G211"/>
  <c r="U209"/>
  <c r="U208" s="1"/>
  <c r="U207" s="1"/>
  <c r="P209"/>
  <c r="P208" s="1"/>
  <c r="P207" s="1"/>
  <c r="L209"/>
  <c r="T208"/>
  <c r="T207" s="1"/>
  <c r="S208"/>
  <c r="S207" s="1"/>
  <c r="R208"/>
  <c r="R207" s="1"/>
  <c r="Q208"/>
  <c r="Q207" s="1"/>
  <c r="O208"/>
  <c r="O207" s="1"/>
  <c r="N208"/>
  <c r="N207" s="1"/>
  <c r="M208"/>
  <c r="M207" s="1"/>
  <c r="K208"/>
  <c r="K207" s="1"/>
  <c r="J208"/>
  <c r="J207" s="1"/>
  <c r="I208"/>
  <c r="I207" s="1"/>
  <c r="H208"/>
  <c r="H207" s="1"/>
  <c r="G208"/>
  <c r="G207" s="1"/>
  <c r="U206"/>
  <c r="U205" s="1"/>
  <c r="S206"/>
  <c r="S205" s="1"/>
  <c r="P206"/>
  <c r="P205" s="1"/>
  <c r="L206"/>
  <c r="T205"/>
  <c r="R205"/>
  <c r="Q205"/>
  <c r="O205"/>
  <c r="N205"/>
  <c r="M205"/>
  <c r="K205"/>
  <c r="J205"/>
  <c r="I205"/>
  <c r="H205"/>
  <c r="G205"/>
  <c r="U204"/>
  <c r="U203" s="1"/>
  <c r="S204"/>
  <c r="S203" s="1"/>
  <c r="P204"/>
  <c r="P203" s="1"/>
  <c r="L204"/>
  <c r="T203"/>
  <c r="R203"/>
  <c r="Q203"/>
  <c r="O203"/>
  <c r="N203"/>
  <c r="M203"/>
  <c r="K203"/>
  <c r="J203"/>
  <c r="I203"/>
  <c r="H203"/>
  <c r="G203"/>
  <c r="L201"/>
  <c r="U200"/>
  <c r="T200"/>
  <c r="S200"/>
  <c r="R200"/>
  <c r="Q200"/>
  <c r="P200"/>
  <c r="O200"/>
  <c r="N200"/>
  <c r="M200"/>
  <c r="K200"/>
  <c r="J200"/>
  <c r="I200"/>
  <c r="H200"/>
  <c r="G200"/>
  <c r="L199"/>
  <c r="L198"/>
  <c r="U197"/>
  <c r="T197"/>
  <c r="S197"/>
  <c r="R197"/>
  <c r="Q197"/>
  <c r="P197"/>
  <c r="O197"/>
  <c r="N197"/>
  <c r="M197"/>
  <c r="K197"/>
  <c r="J197"/>
  <c r="I197"/>
  <c r="H197"/>
  <c r="G197"/>
  <c r="L196"/>
  <c r="U195"/>
  <c r="T195"/>
  <c r="S195"/>
  <c r="R195"/>
  <c r="Q195"/>
  <c r="P195"/>
  <c r="O195"/>
  <c r="N195"/>
  <c r="M195"/>
  <c r="K195"/>
  <c r="J195"/>
  <c r="I195"/>
  <c r="H195"/>
  <c r="G195"/>
  <c r="L193"/>
  <c r="U192"/>
  <c r="T192"/>
  <c r="S192"/>
  <c r="R192"/>
  <c r="Q192"/>
  <c r="P192"/>
  <c r="O192"/>
  <c r="N192"/>
  <c r="M192"/>
  <c r="K192"/>
  <c r="J192"/>
  <c r="I192"/>
  <c r="H192"/>
  <c r="G192"/>
  <c r="U191"/>
  <c r="U190" s="1"/>
  <c r="S191"/>
  <c r="S190" s="1"/>
  <c r="P191"/>
  <c r="P190" s="1"/>
  <c r="L191"/>
  <c r="T190"/>
  <c r="R190"/>
  <c r="Q190"/>
  <c r="O190"/>
  <c r="N190"/>
  <c r="M190"/>
  <c r="K190"/>
  <c r="J190"/>
  <c r="I190"/>
  <c r="H190"/>
  <c r="G190"/>
  <c r="U188"/>
  <c r="U187" s="1"/>
  <c r="U186" s="1"/>
  <c r="S188"/>
  <c r="S187" s="1"/>
  <c r="S186" s="1"/>
  <c r="P188"/>
  <c r="P187" s="1"/>
  <c r="P186" s="1"/>
  <c r="L188"/>
  <c r="T187"/>
  <c r="T186" s="1"/>
  <c r="R187"/>
  <c r="R186" s="1"/>
  <c r="Q187"/>
  <c r="Q186" s="1"/>
  <c r="O187"/>
  <c r="O186" s="1"/>
  <c r="N187"/>
  <c r="N186" s="1"/>
  <c r="M187"/>
  <c r="M186" s="1"/>
  <c r="K187"/>
  <c r="K186" s="1"/>
  <c r="J187"/>
  <c r="J186" s="1"/>
  <c r="I187"/>
  <c r="I186" s="1"/>
  <c r="H187"/>
  <c r="H186" s="1"/>
  <c r="G187"/>
  <c r="G186" s="1"/>
  <c r="U185"/>
  <c r="U184" s="1"/>
  <c r="S185"/>
  <c r="S184" s="1"/>
  <c r="P185"/>
  <c r="P184" s="1"/>
  <c r="L185"/>
  <c r="T184"/>
  <c r="R184"/>
  <c r="Q184"/>
  <c r="O184"/>
  <c r="N184"/>
  <c r="M184"/>
  <c r="K184"/>
  <c r="J184"/>
  <c r="I184"/>
  <c r="H184"/>
  <c r="G184"/>
  <c r="U183"/>
  <c r="U182" s="1"/>
  <c r="S183"/>
  <c r="S182" s="1"/>
  <c r="P183"/>
  <c r="P182" s="1"/>
  <c r="L183"/>
  <c r="T182"/>
  <c r="R182"/>
  <c r="Q182"/>
  <c r="O182"/>
  <c r="N182"/>
  <c r="M182"/>
  <c r="K182"/>
  <c r="J182"/>
  <c r="I182"/>
  <c r="H182"/>
  <c r="G182"/>
  <c r="U180"/>
  <c r="S180"/>
  <c r="P180"/>
  <c r="L180"/>
  <c r="U179"/>
  <c r="S179"/>
  <c r="P179"/>
  <c r="L179"/>
  <c r="T178"/>
  <c r="R178"/>
  <c r="Q178"/>
  <c r="O178"/>
  <c r="N178"/>
  <c r="M178"/>
  <c r="K178"/>
  <c r="J178"/>
  <c r="I178"/>
  <c r="H178"/>
  <c r="G178"/>
  <c r="U177"/>
  <c r="U176" s="1"/>
  <c r="S177"/>
  <c r="S176" s="1"/>
  <c r="P177"/>
  <c r="P176" s="1"/>
  <c r="L177"/>
  <c r="T176"/>
  <c r="R176"/>
  <c r="Q176"/>
  <c r="O176"/>
  <c r="N176"/>
  <c r="M176"/>
  <c r="K176"/>
  <c r="J176"/>
  <c r="I176"/>
  <c r="H176"/>
  <c r="G176"/>
  <c r="S174"/>
  <c r="P174"/>
  <c r="L174"/>
  <c r="U173"/>
  <c r="U172" s="1"/>
  <c r="U171" s="1"/>
  <c r="S173"/>
  <c r="P173"/>
  <c r="L173"/>
  <c r="T172"/>
  <c r="T171" s="1"/>
  <c r="R172"/>
  <c r="R171" s="1"/>
  <c r="Q172"/>
  <c r="Q171" s="1"/>
  <c r="O172"/>
  <c r="O171" s="1"/>
  <c r="N172"/>
  <c r="N171" s="1"/>
  <c r="M172"/>
  <c r="M171" s="1"/>
  <c r="K172"/>
  <c r="K171" s="1"/>
  <c r="J172"/>
  <c r="J171" s="1"/>
  <c r="I172"/>
  <c r="H172"/>
  <c r="H171" s="1"/>
  <c r="G172"/>
  <c r="G171" s="1"/>
  <c r="P170"/>
  <c r="P169" s="1"/>
  <c r="P168" s="1"/>
  <c r="L170"/>
  <c r="U169"/>
  <c r="U168" s="1"/>
  <c r="T169"/>
  <c r="T168" s="1"/>
  <c r="S169"/>
  <c r="S168" s="1"/>
  <c r="R169"/>
  <c r="R168" s="1"/>
  <c r="Q169"/>
  <c r="Q168" s="1"/>
  <c r="O169"/>
  <c r="O168" s="1"/>
  <c r="N169"/>
  <c r="N168" s="1"/>
  <c r="M169"/>
  <c r="M168" s="1"/>
  <c r="K169"/>
  <c r="K168" s="1"/>
  <c r="J169"/>
  <c r="J168" s="1"/>
  <c r="I169"/>
  <c r="H169"/>
  <c r="H168" s="1"/>
  <c r="G169"/>
  <c r="G168" s="1"/>
  <c r="L167"/>
  <c r="U166"/>
  <c r="T166"/>
  <c r="S166"/>
  <c r="R166"/>
  <c r="Q166"/>
  <c r="P166"/>
  <c r="O166"/>
  <c r="N166"/>
  <c r="M166"/>
  <c r="K166"/>
  <c r="J166"/>
  <c r="I166"/>
  <c r="H166"/>
  <c r="G166"/>
  <c r="U165"/>
  <c r="U164" s="1"/>
  <c r="S165"/>
  <c r="S164" s="1"/>
  <c r="P165"/>
  <c r="P164" s="1"/>
  <c r="L165"/>
  <c r="T164"/>
  <c r="R164"/>
  <c r="Q164"/>
  <c r="O164"/>
  <c r="N164"/>
  <c r="M164"/>
  <c r="K164"/>
  <c r="J164"/>
  <c r="I164"/>
  <c r="H164"/>
  <c r="G164"/>
  <c r="U163"/>
  <c r="S163"/>
  <c r="P163"/>
  <c r="L163"/>
  <c r="U162"/>
  <c r="S162"/>
  <c r="P162"/>
  <c r="L162"/>
  <c r="T161"/>
  <c r="R161"/>
  <c r="Q161"/>
  <c r="O161"/>
  <c r="N161"/>
  <c r="M161"/>
  <c r="K161"/>
  <c r="J161"/>
  <c r="I161"/>
  <c r="H161"/>
  <c r="G161"/>
  <c r="U159"/>
  <c r="U158" s="1"/>
  <c r="U157" s="1"/>
  <c r="S159"/>
  <c r="S158" s="1"/>
  <c r="S157" s="1"/>
  <c r="P159"/>
  <c r="P158" s="1"/>
  <c r="P157" s="1"/>
  <c r="L159"/>
  <c r="T158"/>
  <c r="T157" s="1"/>
  <c r="R158"/>
  <c r="R157" s="1"/>
  <c r="Q158"/>
  <c r="Q157" s="1"/>
  <c r="O158"/>
  <c r="O157" s="1"/>
  <c r="N158"/>
  <c r="N157" s="1"/>
  <c r="M158"/>
  <c r="M157" s="1"/>
  <c r="K158"/>
  <c r="K157" s="1"/>
  <c r="J158"/>
  <c r="J157" s="1"/>
  <c r="I158"/>
  <c r="H158"/>
  <c r="H157" s="1"/>
  <c r="G158"/>
  <c r="G157" s="1"/>
  <c r="U156"/>
  <c r="U155" s="1"/>
  <c r="U154" s="1"/>
  <c r="S156"/>
  <c r="S155" s="1"/>
  <c r="S154" s="1"/>
  <c r="P156"/>
  <c r="P155" s="1"/>
  <c r="P154" s="1"/>
  <c r="L156"/>
  <c r="T155"/>
  <c r="T154" s="1"/>
  <c r="R155"/>
  <c r="R154" s="1"/>
  <c r="Q155"/>
  <c r="Q154" s="1"/>
  <c r="O155"/>
  <c r="O154" s="1"/>
  <c r="N155"/>
  <c r="N154" s="1"/>
  <c r="M155"/>
  <c r="M154" s="1"/>
  <c r="K155"/>
  <c r="K154" s="1"/>
  <c r="J155"/>
  <c r="J154" s="1"/>
  <c r="I155"/>
  <c r="H155"/>
  <c r="H154" s="1"/>
  <c r="G155"/>
  <c r="G154" s="1"/>
  <c r="U153"/>
  <c r="U152" s="1"/>
  <c r="S153"/>
  <c r="S152" s="1"/>
  <c r="P153"/>
  <c r="P152" s="1"/>
  <c r="L153"/>
  <c r="T152"/>
  <c r="R152"/>
  <c r="Q152"/>
  <c r="O152"/>
  <c r="N152"/>
  <c r="M152"/>
  <c r="K152"/>
  <c r="J152"/>
  <c r="I152"/>
  <c r="H152"/>
  <c r="G152"/>
  <c r="U151"/>
  <c r="U150" s="1"/>
  <c r="S151"/>
  <c r="S150" s="1"/>
  <c r="P151"/>
  <c r="P150" s="1"/>
  <c r="L151"/>
  <c r="T150"/>
  <c r="R150"/>
  <c r="Q150"/>
  <c r="O150"/>
  <c r="N150"/>
  <c r="M150"/>
  <c r="K150"/>
  <c r="J150"/>
  <c r="I150"/>
  <c r="H150"/>
  <c r="G150"/>
  <c r="U149"/>
  <c r="U148" s="1"/>
  <c r="S149"/>
  <c r="S148" s="1"/>
  <c r="P149"/>
  <c r="P148" s="1"/>
  <c r="L149"/>
  <c r="T148"/>
  <c r="R148"/>
  <c r="Q148"/>
  <c r="O148"/>
  <c r="N148"/>
  <c r="M148"/>
  <c r="K148"/>
  <c r="J148"/>
  <c r="I148"/>
  <c r="H148"/>
  <c r="G148"/>
  <c r="U147"/>
  <c r="U146" s="1"/>
  <c r="S147"/>
  <c r="S146" s="1"/>
  <c r="P147"/>
  <c r="P146" s="1"/>
  <c r="L147"/>
  <c r="T146"/>
  <c r="R146"/>
  <c r="Q146"/>
  <c r="O146"/>
  <c r="N146"/>
  <c r="M146"/>
  <c r="K146"/>
  <c r="J146"/>
  <c r="I146"/>
  <c r="H146"/>
  <c r="G146"/>
  <c r="U144"/>
  <c r="U143" s="1"/>
  <c r="U142" s="1"/>
  <c r="S144"/>
  <c r="S143" s="1"/>
  <c r="S142" s="1"/>
  <c r="P144"/>
  <c r="P143" s="1"/>
  <c r="P142" s="1"/>
  <c r="L144"/>
  <c r="T143"/>
  <c r="T142" s="1"/>
  <c r="R143"/>
  <c r="R142" s="1"/>
  <c r="Q143"/>
  <c r="Q142" s="1"/>
  <c r="O143"/>
  <c r="O142" s="1"/>
  <c r="N143"/>
  <c r="N142" s="1"/>
  <c r="M143"/>
  <c r="M142" s="1"/>
  <c r="K143"/>
  <c r="K142" s="1"/>
  <c r="J143"/>
  <c r="J142" s="1"/>
  <c r="I143"/>
  <c r="H143"/>
  <c r="H142" s="1"/>
  <c r="G143"/>
  <c r="G142" s="1"/>
  <c r="U141"/>
  <c r="U140" s="1"/>
  <c r="S141"/>
  <c r="S140" s="1"/>
  <c r="P141"/>
  <c r="P140" s="1"/>
  <c r="L141"/>
  <c r="T140"/>
  <c r="R140"/>
  <c r="Q140"/>
  <c r="O140"/>
  <c r="N140"/>
  <c r="M140"/>
  <c r="K140"/>
  <c r="J140"/>
  <c r="I140"/>
  <c r="H140"/>
  <c r="G140"/>
  <c r="U139"/>
  <c r="U138" s="1"/>
  <c r="S139"/>
  <c r="S138" s="1"/>
  <c r="P139"/>
  <c r="P138" s="1"/>
  <c r="L139"/>
  <c r="T138"/>
  <c r="R138"/>
  <c r="Q138"/>
  <c r="O138"/>
  <c r="N138"/>
  <c r="M138"/>
  <c r="K138"/>
  <c r="J138"/>
  <c r="I138"/>
  <c r="H138"/>
  <c r="G138"/>
  <c r="U136"/>
  <c r="U135" s="1"/>
  <c r="U134" s="1"/>
  <c r="S136"/>
  <c r="S135" s="1"/>
  <c r="S134" s="1"/>
  <c r="P136"/>
  <c r="P135" s="1"/>
  <c r="P134" s="1"/>
  <c r="L136"/>
  <c r="T135"/>
  <c r="T134" s="1"/>
  <c r="R135"/>
  <c r="R134" s="1"/>
  <c r="Q135"/>
  <c r="Q134" s="1"/>
  <c r="O135"/>
  <c r="O134" s="1"/>
  <c r="N135"/>
  <c r="N134" s="1"/>
  <c r="M135"/>
  <c r="M134" s="1"/>
  <c r="K135"/>
  <c r="K134" s="1"/>
  <c r="J135"/>
  <c r="J134" s="1"/>
  <c r="I135"/>
  <c r="I134" s="1"/>
  <c r="H135"/>
  <c r="H134" s="1"/>
  <c r="G135"/>
  <c r="G134" s="1"/>
  <c r="U133"/>
  <c r="U132" s="1"/>
  <c r="S133"/>
  <c r="S132" s="1"/>
  <c r="P133"/>
  <c r="P132" s="1"/>
  <c r="L133"/>
  <c r="T132"/>
  <c r="R132"/>
  <c r="Q132"/>
  <c r="O132"/>
  <c r="N132"/>
  <c r="M132"/>
  <c r="K132"/>
  <c r="J132"/>
  <c r="I132"/>
  <c r="H132"/>
  <c r="G132"/>
  <c r="U131"/>
  <c r="U130" s="1"/>
  <c r="S131"/>
  <c r="S130" s="1"/>
  <c r="P131"/>
  <c r="P130" s="1"/>
  <c r="L131"/>
  <c r="T130"/>
  <c r="R130"/>
  <c r="Q130"/>
  <c r="O130"/>
  <c r="N130"/>
  <c r="M130"/>
  <c r="K130"/>
  <c r="J130"/>
  <c r="I130"/>
  <c r="H130"/>
  <c r="G130"/>
  <c r="U128"/>
  <c r="U127" s="1"/>
  <c r="U126" s="1"/>
  <c r="S128"/>
  <c r="S127" s="1"/>
  <c r="S126" s="1"/>
  <c r="P128"/>
  <c r="P127" s="1"/>
  <c r="P126" s="1"/>
  <c r="L128"/>
  <c r="T127"/>
  <c r="T126" s="1"/>
  <c r="R127"/>
  <c r="R126" s="1"/>
  <c r="Q127"/>
  <c r="Q126" s="1"/>
  <c r="O127"/>
  <c r="O126" s="1"/>
  <c r="N127"/>
  <c r="N126" s="1"/>
  <c r="M127"/>
  <c r="M126" s="1"/>
  <c r="K127"/>
  <c r="K126" s="1"/>
  <c r="J127"/>
  <c r="J126" s="1"/>
  <c r="I127"/>
  <c r="H127"/>
  <c r="H126" s="1"/>
  <c r="G127"/>
  <c r="G126" s="1"/>
  <c r="U125"/>
  <c r="U124" s="1"/>
  <c r="S125"/>
  <c r="S124" s="1"/>
  <c r="P125"/>
  <c r="P124" s="1"/>
  <c r="L125"/>
  <c r="T124"/>
  <c r="R124"/>
  <c r="Q124"/>
  <c r="O124"/>
  <c r="N124"/>
  <c r="M124"/>
  <c r="K124"/>
  <c r="J124"/>
  <c r="I124"/>
  <c r="H124"/>
  <c r="G124"/>
  <c r="U123"/>
  <c r="U122" s="1"/>
  <c r="P123"/>
  <c r="P122" s="1"/>
  <c r="L123"/>
  <c r="T122"/>
  <c r="S122"/>
  <c r="R122"/>
  <c r="Q122"/>
  <c r="O122"/>
  <c r="N122"/>
  <c r="M122"/>
  <c r="K122"/>
  <c r="J122"/>
  <c r="I122"/>
  <c r="H122"/>
  <c r="G122"/>
  <c r="U120"/>
  <c r="U119" s="1"/>
  <c r="U118" s="1"/>
  <c r="S120"/>
  <c r="S119" s="1"/>
  <c r="S118" s="1"/>
  <c r="P120"/>
  <c r="P119" s="1"/>
  <c r="P118" s="1"/>
  <c r="L120"/>
  <c r="T119"/>
  <c r="T118" s="1"/>
  <c r="R119"/>
  <c r="R118" s="1"/>
  <c r="Q119"/>
  <c r="Q118" s="1"/>
  <c r="O119"/>
  <c r="O118" s="1"/>
  <c r="N119"/>
  <c r="N118" s="1"/>
  <c r="M119"/>
  <c r="M118" s="1"/>
  <c r="K119"/>
  <c r="K118" s="1"/>
  <c r="J119"/>
  <c r="J118" s="1"/>
  <c r="I119"/>
  <c r="H119"/>
  <c r="H118" s="1"/>
  <c r="G119"/>
  <c r="G118" s="1"/>
  <c r="U117"/>
  <c r="U116" s="1"/>
  <c r="U115" s="1"/>
  <c r="S117"/>
  <c r="S116" s="1"/>
  <c r="S115" s="1"/>
  <c r="P117"/>
  <c r="P116" s="1"/>
  <c r="P115" s="1"/>
  <c r="L117"/>
  <c r="T116"/>
  <c r="T115" s="1"/>
  <c r="R116"/>
  <c r="R115" s="1"/>
  <c r="Q116"/>
  <c r="Q115" s="1"/>
  <c r="O116"/>
  <c r="O115" s="1"/>
  <c r="N116"/>
  <c r="N115" s="1"/>
  <c r="M116"/>
  <c r="M115" s="1"/>
  <c r="K116"/>
  <c r="K115" s="1"/>
  <c r="J116"/>
  <c r="J115" s="1"/>
  <c r="I116"/>
  <c r="H116"/>
  <c r="H115" s="1"/>
  <c r="G116"/>
  <c r="G115" s="1"/>
  <c r="U114"/>
  <c r="U113" s="1"/>
  <c r="U112" s="1"/>
  <c r="S114"/>
  <c r="S113" s="1"/>
  <c r="S112" s="1"/>
  <c r="P114"/>
  <c r="P113" s="1"/>
  <c r="P112" s="1"/>
  <c r="L114"/>
  <c r="T113"/>
  <c r="T112" s="1"/>
  <c r="R113"/>
  <c r="R112" s="1"/>
  <c r="Q113"/>
  <c r="Q112" s="1"/>
  <c r="O113"/>
  <c r="O112" s="1"/>
  <c r="N113"/>
  <c r="N112" s="1"/>
  <c r="M113"/>
  <c r="M112" s="1"/>
  <c r="K113"/>
  <c r="K112" s="1"/>
  <c r="J113"/>
  <c r="J112" s="1"/>
  <c r="I113"/>
  <c r="H113"/>
  <c r="H112" s="1"/>
  <c r="G113"/>
  <c r="G112" s="1"/>
  <c r="U109"/>
  <c r="U108" s="1"/>
  <c r="S109"/>
  <c r="S108" s="1"/>
  <c r="P109"/>
  <c r="P108" s="1"/>
  <c r="L109"/>
  <c r="T108"/>
  <c r="R108"/>
  <c r="Q108"/>
  <c r="O108"/>
  <c r="N108"/>
  <c r="M108"/>
  <c r="K108"/>
  <c r="J108"/>
  <c r="I108"/>
  <c r="H108"/>
  <c r="H105" s="1"/>
  <c r="G108"/>
  <c r="G105" s="1"/>
  <c r="U107"/>
  <c r="U106" s="1"/>
  <c r="S107"/>
  <c r="S106" s="1"/>
  <c r="P107"/>
  <c r="P106" s="1"/>
  <c r="L107"/>
  <c r="T106"/>
  <c r="R106"/>
  <c r="Q106"/>
  <c r="O106"/>
  <c r="N106"/>
  <c r="M106"/>
  <c r="K106"/>
  <c r="J106"/>
  <c r="I106"/>
  <c r="L106" s="1"/>
  <c r="U104"/>
  <c r="U103" s="1"/>
  <c r="S104"/>
  <c r="S103" s="1"/>
  <c r="P104"/>
  <c r="P103" s="1"/>
  <c r="L104"/>
  <c r="T103"/>
  <c r="R103"/>
  <c r="Q103"/>
  <c r="O103"/>
  <c r="N103"/>
  <c r="M103"/>
  <c r="K103"/>
  <c r="J103"/>
  <c r="I103"/>
  <c r="H103"/>
  <c r="G103"/>
  <c r="U102"/>
  <c r="U101" s="1"/>
  <c r="S102"/>
  <c r="S101" s="1"/>
  <c r="P102"/>
  <c r="P101" s="1"/>
  <c r="L102"/>
  <c r="T101"/>
  <c r="R101"/>
  <c r="Q101"/>
  <c r="O101"/>
  <c r="N101"/>
  <c r="M101"/>
  <c r="K101"/>
  <c r="J101"/>
  <c r="I101"/>
  <c r="H101"/>
  <c r="G101"/>
  <c r="U100"/>
  <c r="U99" s="1"/>
  <c r="S100"/>
  <c r="S99" s="1"/>
  <c r="P100"/>
  <c r="P99" s="1"/>
  <c r="L100"/>
  <c r="T99"/>
  <c r="R99"/>
  <c r="Q99"/>
  <c r="O99"/>
  <c r="N99"/>
  <c r="M99"/>
  <c r="K99"/>
  <c r="J99"/>
  <c r="I99"/>
  <c r="H99"/>
  <c r="G99"/>
  <c r="U98"/>
  <c r="S98"/>
  <c r="P98"/>
  <c r="L98"/>
  <c r="U97"/>
  <c r="S97"/>
  <c r="P97"/>
  <c r="L97"/>
  <c r="T96"/>
  <c r="R96"/>
  <c r="Q96"/>
  <c r="O96"/>
  <c r="N96"/>
  <c r="M96"/>
  <c r="K96"/>
  <c r="J96"/>
  <c r="I96"/>
  <c r="H96"/>
  <c r="G96"/>
  <c r="U94"/>
  <c r="U93" s="1"/>
  <c r="S94"/>
  <c r="S93" s="1"/>
  <c r="P94"/>
  <c r="P93" s="1"/>
  <c r="L94"/>
  <c r="T93"/>
  <c r="R93"/>
  <c r="Q93"/>
  <c r="O93"/>
  <c r="N93"/>
  <c r="M93"/>
  <c r="K93"/>
  <c r="J93"/>
  <c r="I93"/>
  <c r="H93"/>
  <c r="G93"/>
  <c r="U92"/>
  <c r="U91" s="1"/>
  <c r="S92"/>
  <c r="S91" s="1"/>
  <c r="P92"/>
  <c r="P91" s="1"/>
  <c r="L92"/>
  <c r="T91"/>
  <c r="R91"/>
  <c r="Q91"/>
  <c r="O91"/>
  <c r="N91"/>
  <c r="M91"/>
  <c r="K91"/>
  <c r="J91"/>
  <c r="I91"/>
  <c r="H91"/>
  <c r="G91"/>
  <c r="U89"/>
  <c r="U88" s="1"/>
  <c r="S89"/>
  <c r="S88" s="1"/>
  <c r="P89"/>
  <c r="P88" s="1"/>
  <c r="L89"/>
  <c r="T88"/>
  <c r="R88"/>
  <c r="Q88"/>
  <c r="O88"/>
  <c r="N88"/>
  <c r="M88"/>
  <c r="K88"/>
  <c r="J88"/>
  <c r="I88"/>
  <c r="H88"/>
  <c r="G88"/>
  <c r="U87"/>
  <c r="S87"/>
  <c r="P87"/>
  <c r="L87"/>
  <c r="U86"/>
  <c r="S86"/>
  <c r="P86"/>
  <c r="L86"/>
  <c r="U85"/>
  <c r="S85"/>
  <c r="P85"/>
  <c r="L85"/>
  <c r="T84"/>
  <c r="R84"/>
  <c r="Q84"/>
  <c r="O84"/>
  <c r="N84"/>
  <c r="M84"/>
  <c r="K84"/>
  <c r="J84"/>
  <c r="I84"/>
  <c r="H84"/>
  <c r="G84"/>
  <c r="U83"/>
  <c r="S83"/>
  <c r="P83"/>
  <c r="L83"/>
  <c r="U82"/>
  <c r="S82"/>
  <c r="P82"/>
  <c r="L82"/>
  <c r="T81"/>
  <c r="R81"/>
  <c r="Q81"/>
  <c r="O81"/>
  <c r="N81"/>
  <c r="M81"/>
  <c r="K81"/>
  <c r="J81"/>
  <c r="I81"/>
  <c r="H81"/>
  <c r="G81"/>
  <c r="U80"/>
  <c r="S80"/>
  <c r="P80"/>
  <c r="L80"/>
  <c r="U79"/>
  <c r="S79"/>
  <c r="P79"/>
  <c r="L79"/>
  <c r="U78"/>
  <c r="S78"/>
  <c r="P78"/>
  <c r="L78"/>
  <c r="U77"/>
  <c r="S77"/>
  <c r="P77"/>
  <c r="L77"/>
  <c r="T76"/>
  <c r="R76"/>
  <c r="Q76"/>
  <c r="O76"/>
  <c r="N76"/>
  <c r="M76"/>
  <c r="K76"/>
  <c r="J76"/>
  <c r="I76"/>
  <c r="H76"/>
  <c r="G76"/>
  <c r="U75"/>
  <c r="U74" s="1"/>
  <c r="S75"/>
  <c r="S74" s="1"/>
  <c r="P75"/>
  <c r="P74" s="1"/>
  <c r="L75"/>
  <c r="T74"/>
  <c r="R74"/>
  <c r="Q74"/>
  <c r="O74"/>
  <c r="N74"/>
  <c r="M74"/>
  <c r="K74"/>
  <c r="J74"/>
  <c r="I74"/>
  <c r="H74"/>
  <c r="G74"/>
  <c r="U72"/>
  <c r="U71" s="1"/>
  <c r="S72"/>
  <c r="S71" s="1"/>
  <c r="P72"/>
  <c r="P71" s="1"/>
  <c r="L72"/>
  <c r="T71"/>
  <c r="R71"/>
  <c r="Q71"/>
  <c r="O71"/>
  <c r="N71"/>
  <c r="M71"/>
  <c r="K71"/>
  <c r="J71"/>
  <c r="I71"/>
  <c r="H71"/>
  <c r="G71"/>
  <c r="U70"/>
  <c r="S70"/>
  <c r="P70"/>
  <c r="L70"/>
  <c r="U69"/>
  <c r="S69"/>
  <c r="P69"/>
  <c r="L69"/>
  <c r="U68"/>
  <c r="S68"/>
  <c r="P68"/>
  <c r="L68"/>
  <c r="T67"/>
  <c r="R67"/>
  <c r="Q67"/>
  <c r="O67"/>
  <c r="N67"/>
  <c r="M67"/>
  <c r="K67"/>
  <c r="J67"/>
  <c r="I67"/>
  <c r="H67"/>
  <c r="G67"/>
  <c r="U66"/>
  <c r="U65" s="1"/>
  <c r="S66"/>
  <c r="S65" s="1"/>
  <c r="P66"/>
  <c r="P65" s="1"/>
  <c r="L66"/>
  <c r="T65"/>
  <c r="R65"/>
  <c r="Q65"/>
  <c r="O65"/>
  <c r="N65"/>
  <c r="M65"/>
  <c r="K65"/>
  <c r="J65"/>
  <c r="I65"/>
  <c r="H65"/>
  <c r="G65"/>
  <c r="L63"/>
  <c r="U62"/>
  <c r="T62"/>
  <c r="S62"/>
  <c r="R62"/>
  <c r="Q62"/>
  <c r="P62"/>
  <c r="O62"/>
  <c r="K62"/>
  <c r="J62"/>
  <c r="I62"/>
  <c r="L62" s="1"/>
  <c r="U61"/>
  <c r="S61"/>
  <c r="P61"/>
  <c r="L61"/>
  <c r="U60"/>
  <c r="S60"/>
  <c r="P60"/>
  <c r="L60"/>
  <c r="U59"/>
  <c r="S59"/>
  <c r="P59"/>
  <c r="L59"/>
  <c r="U58"/>
  <c r="S58"/>
  <c r="P58"/>
  <c r="L58"/>
  <c r="T57"/>
  <c r="R57"/>
  <c r="Q57"/>
  <c r="O57"/>
  <c r="N57"/>
  <c r="M57"/>
  <c r="K57"/>
  <c r="J57"/>
  <c r="I57"/>
  <c r="H57"/>
  <c r="G57"/>
  <c r="U56"/>
  <c r="U55" s="1"/>
  <c r="S56"/>
  <c r="S55" s="1"/>
  <c r="P56"/>
  <c r="P55" s="1"/>
  <c r="L56"/>
  <c r="T55"/>
  <c r="R55"/>
  <c r="Q55"/>
  <c r="O55"/>
  <c r="N55"/>
  <c r="M55"/>
  <c r="K55"/>
  <c r="J55"/>
  <c r="I55"/>
  <c r="H55"/>
  <c r="G55"/>
  <c r="U54"/>
  <c r="U53" s="1"/>
  <c r="S54"/>
  <c r="S53" s="1"/>
  <c r="P54"/>
  <c r="P53" s="1"/>
  <c r="L54"/>
  <c r="T53"/>
  <c r="R53"/>
  <c r="Q53"/>
  <c r="O53"/>
  <c r="N53"/>
  <c r="M53"/>
  <c r="K53"/>
  <c r="J53"/>
  <c r="I53"/>
  <c r="H53"/>
  <c r="G53"/>
  <c r="U52"/>
  <c r="U51" s="1"/>
  <c r="S52"/>
  <c r="S51" s="1"/>
  <c r="P52"/>
  <c r="P51" s="1"/>
  <c r="L52"/>
  <c r="T51"/>
  <c r="R51"/>
  <c r="Q51"/>
  <c r="O51"/>
  <c r="N51"/>
  <c r="M51"/>
  <c r="K51"/>
  <c r="J51"/>
  <c r="I51"/>
  <c r="H51"/>
  <c r="G51"/>
  <c r="U50"/>
  <c r="S50"/>
  <c r="P50"/>
  <c r="L50"/>
  <c r="U49"/>
  <c r="S49"/>
  <c r="P49"/>
  <c r="L49"/>
  <c r="U48"/>
  <c r="S48"/>
  <c r="P48"/>
  <c r="L48"/>
  <c r="T47"/>
  <c r="R47"/>
  <c r="Q47"/>
  <c r="O47"/>
  <c r="N47"/>
  <c r="M47"/>
  <c r="K47"/>
  <c r="J47"/>
  <c r="I47"/>
  <c r="H47"/>
  <c r="G47"/>
  <c r="U46"/>
  <c r="S46"/>
  <c r="P46"/>
  <c r="L46"/>
  <c r="U45"/>
  <c r="S45"/>
  <c r="P45"/>
  <c r="L45"/>
  <c r="U44"/>
  <c r="S44"/>
  <c r="P44"/>
  <c r="L44"/>
  <c r="U43"/>
  <c r="S43"/>
  <c r="P43"/>
  <c r="L43"/>
  <c r="U42"/>
  <c r="S42"/>
  <c r="P42"/>
  <c r="L42"/>
  <c r="U41"/>
  <c r="S41"/>
  <c r="P41"/>
  <c r="L41"/>
  <c r="T40"/>
  <c r="R40"/>
  <c r="Q40"/>
  <c r="O40"/>
  <c r="N40"/>
  <c r="M40"/>
  <c r="K40"/>
  <c r="J40"/>
  <c r="I40"/>
  <c r="H40"/>
  <c r="G40"/>
  <c r="U39"/>
  <c r="U38" s="1"/>
  <c r="S39"/>
  <c r="S38" s="1"/>
  <c r="P39"/>
  <c r="P38" s="1"/>
  <c r="L39"/>
  <c r="T38"/>
  <c r="R38"/>
  <c r="Q38"/>
  <c r="O38"/>
  <c r="N38"/>
  <c r="M38"/>
  <c r="K38"/>
  <c r="J38"/>
  <c r="I38"/>
  <c r="H38"/>
  <c r="G38"/>
  <c r="U37"/>
  <c r="S37"/>
  <c r="P37"/>
  <c r="L37"/>
  <c r="U36"/>
  <c r="S36"/>
  <c r="P36"/>
  <c r="L36"/>
  <c r="U35"/>
  <c r="S35"/>
  <c r="P35"/>
  <c r="L35"/>
  <c r="U34"/>
  <c r="S34"/>
  <c r="P34"/>
  <c r="L34"/>
  <c r="U33"/>
  <c r="S33"/>
  <c r="P33"/>
  <c r="L33"/>
  <c r="U32"/>
  <c r="S32"/>
  <c r="P32"/>
  <c r="L32"/>
  <c r="U31"/>
  <c r="S31"/>
  <c r="P31"/>
  <c r="L31"/>
  <c r="U30"/>
  <c r="S30"/>
  <c r="P30"/>
  <c r="L30"/>
  <c r="U29"/>
  <c r="S29"/>
  <c r="P29"/>
  <c r="L29"/>
  <c r="T28"/>
  <c r="R28"/>
  <c r="Q28"/>
  <c r="O28"/>
  <c r="N28"/>
  <c r="M28"/>
  <c r="K28"/>
  <c r="J28"/>
  <c r="I28"/>
  <c r="H28"/>
  <c r="G28"/>
  <c r="U27"/>
  <c r="S27"/>
  <c r="P27"/>
  <c r="L27"/>
  <c r="U26"/>
  <c r="S26"/>
  <c r="P26"/>
  <c r="L26"/>
  <c r="U25"/>
  <c r="S25"/>
  <c r="P25"/>
  <c r="L25"/>
  <c r="U24"/>
  <c r="S24"/>
  <c r="P24"/>
  <c r="L24"/>
  <c r="U23"/>
  <c r="S23"/>
  <c r="P23"/>
  <c r="L23"/>
  <c r="U22"/>
  <c r="S22"/>
  <c r="P22"/>
  <c r="L22"/>
  <c r="T21"/>
  <c r="R21"/>
  <c r="Q21"/>
  <c r="O21"/>
  <c r="N21"/>
  <c r="M21"/>
  <c r="K21"/>
  <c r="J21"/>
  <c r="I21"/>
  <c r="H21"/>
  <c r="G21"/>
  <c r="U20"/>
  <c r="S20"/>
  <c r="P20"/>
  <c r="L20"/>
  <c r="U19"/>
  <c r="S19"/>
  <c r="P19"/>
  <c r="L19"/>
  <c r="U18"/>
  <c r="S18"/>
  <c r="P18"/>
  <c r="L18"/>
  <c r="U17"/>
  <c r="S17"/>
  <c r="P17"/>
  <c r="L17"/>
  <c r="T16"/>
  <c r="R16"/>
  <c r="Q16"/>
  <c r="O16"/>
  <c r="N16"/>
  <c r="M16"/>
  <c r="K16"/>
  <c r="J16"/>
  <c r="I16"/>
  <c r="H16"/>
  <c r="G16"/>
  <c r="U15"/>
  <c r="S15"/>
  <c r="P15"/>
  <c r="L15"/>
  <c r="U14"/>
  <c r="S14"/>
  <c r="P14"/>
  <c r="L14"/>
  <c r="U13"/>
  <c r="S13"/>
  <c r="P13"/>
  <c r="L13"/>
  <c r="T12"/>
  <c r="R12"/>
  <c r="Q12"/>
  <c r="O12"/>
  <c r="N12"/>
  <c r="M12"/>
  <c r="K12"/>
  <c r="J12"/>
  <c r="I12"/>
  <c r="H12"/>
  <c r="G12"/>
  <c r="U11"/>
  <c r="U10" s="1"/>
  <c r="S11"/>
  <c r="S10" s="1"/>
  <c r="P11"/>
  <c r="P10" s="1"/>
  <c r="L11"/>
  <c r="T10"/>
  <c r="R10"/>
  <c r="Q10"/>
  <c r="O10"/>
  <c r="N10"/>
  <c r="M10"/>
  <c r="K10"/>
  <c r="J10"/>
  <c r="I10"/>
  <c r="H10"/>
  <c r="G10"/>
  <c r="U9"/>
  <c r="S9"/>
  <c r="P9"/>
  <c r="L9"/>
  <c r="U8"/>
  <c r="S8"/>
  <c r="P8"/>
  <c r="L8"/>
  <c r="U7"/>
  <c r="S7"/>
  <c r="P7"/>
  <c r="L7"/>
  <c r="T6"/>
  <c r="R6"/>
  <c r="Q6"/>
  <c r="O6"/>
  <c r="N6"/>
  <c r="M6"/>
  <c r="K6"/>
  <c r="J6"/>
  <c r="I6"/>
  <c r="H6"/>
  <c r="G6"/>
  <c r="W10"/>
  <c r="W11" s="1"/>
  <c r="X10"/>
  <c r="X11" s="1"/>
  <c r="V10"/>
  <c r="V11" s="1"/>
  <c r="P258" l="1"/>
  <c r="P458"/>
  <c r="S977"/>
  <c r="U1002"/>
  <c r="P1018"/>
  <c r="S1238"/>
  <c r="P161"/>
  <c r="P263"/>
  <c r="P387"/>
  <c r="P401"/>
  <c r="P944"/>
  <c r="U950"/>
  <c r="P991"/>
  <c r="U1147"/>
  <c r="S1218"/>
  <c r="U161"/>
  <c r="U160" s="1"/>
  <c r="S271"/>
  <c r="P291"/>
  <c r="P324"/>
  <c r="U401"/>
  <c r="P888"/>
  <c r="S911"/>
  <c r="S953"/>
  <c r="S1037"/>
  <c r="S1034" s="1"/>
  <c r="S1110"/>
  <c r="P1118"/>
  <c r="U1214"/>
  <c r="U1284"/>
  <c r="U271"/>
  <c r="U558"/>
  <c r="S888"/>
  <c r="P901"/>
  <c r="U911"/>
  <c r="U953"/>
  <c r="P1002"/>
  <c r="U1110"/>
  <c r="S1118"/>
  <c r="U1233"/>
  <c r="P1245"/>
  <c r="U918"/>
  <c r="S1187"/>
  <c r="S1186" s="1"/>
  <c r="P178"/>
  <c r="P175" s="1"/>
  <c r="P1110"/>
  <c r="U461"/>
  <c r="U455" s="1"/>
  <c r="P426"/>
  <c r="S279"/>
  <c r="P271"/>
  <c r="P266" s="1"/>
  <c r="S510"/>
  <c r="U510"/>
  <c r="U1080"/>
  <c r="S291"/>
  <c r="S290" s="1"/>
  <c r="P1187"/>
  <c r="P1186" s="1"/>
  <c r="S1124"/>
  <c r="S1117" s="1"/>
  <c r="U283"/>
  <c r="P1177"/>
  <c r="S1002"/>
  <c r="S1001" s="1"/>
  <c r="P279"/>
  <c r="U318"/>
  <c r="S426"/>
  <c r="U888"/>
  <c r="S372"/>
  <c r="U958"/>
  <c r="S983"/>
  <c r="P254"/>
  <c r="P251" s="1"/>
  <c r="P376"/>
  <c r="U1118"/>
  <c r="P1214"/>
  <c r="U447"/>
  <c r="U446" s="1"/>
  <c r="P404"/>
  <c r="S434"/>
  <c r="S433" s="1"/>
  <c r="U291"/>
  <c r="U290" s="1"/>
  <c r="U1151"/>
  <c r="U324"/>
  <c r="U421"/>
  <c r="P172"/>
  <c r="P171" s="1"/>
  <c r="P1015"/>
  <c r="U258"/>
  <c r="U1218"/>
  <c r="S1018"/>
  <c r="U387"/>
  <c r="S393"/>
  <c r="U21"/>
  <c r="U1083"/>
  <c r="U1104"/>
  <c r="U1255"/>
  <c r="U1254" s="1"/>
  <c r="P1092"/>
  <c r="S283"/>
  <c r="S401"/>
  <c r="P461"/>
  <c r="P455" s="1"/>
  <c r="U12"/>
  <c r="S324"/>
  <c r="S461"/>
  <c r="S455" s="1"/>
  <c r="S515"/>
  <c r="P1157"/>
  <c r="U1124"/>
  <c r="S404"/>
  <c r="P1238"/>
  <c r="P1124"/>
  <c r="P1117" s="1"/>
  <c r="P977"/>
  <c r="Q558"/>
  <c r="G558"/>
  <c r="S237"/>
  <c r="S236" s="1"/>
  <c r="U1075"/>
  <c r="U181"/>
  <c r="H558"/>
  <c r="R558"/>
  <c r="I558"/>
  <c r="T181"/>
  <c r="O558"/>
  <c r="S81"/>
  <c r="P891"/>
  <c r="S918"/>
  <c r="P283"/>
  <c r="U47"/>
  <c r="P181"/>
  <c r="S181"/>
  <c r="U896"/>
  <c r="U16"/>
  <c r="S161"/>
  <c r="S160" s="1"/>
  <c r="U376"/>
  <c r="S387"/>
  <c r="P515"/>
  <c r="U263"/>
  <c r="U178"/>
  <c r="U175" s="1"/>
  <c r="U1018"/>
  <c r="S299"/>
  <c r="U411"/>
  <c r="P510"/>
  <c r="S891"/>
  <c r="S929"/>
  <c r="S928" s="1"/>
  <c r="U944"/>
  <c r="U1037"/>
  <c r="U1034" s="1"/>
  <c r="P1166"/>
  <c r="S1255"/>
  <c r="S1254" s="1"/>
  <c r="S178"/>
  <c r="S175" s="1"/>
  <c r="S258"/>
  <c r="S1166"/>
  <c r="S172"/>
  <c r="S171" s="1"/>
  <c r="S1104"/>
  <c r="U1238"/>
  <c r="S411"/>
  <c r="S304"/>
  <c r="U1157"/>
  <c r="U1177"/>
  <c r="S421"/>
  <c r="U426"/>
  <c r="P372"/>
  <c r="P1151"/>
  <c r="P958"/>
  <c r="U515"/>
  <c r="U1015"/>
  <c r="U81"/>
  <c r="P290"/>
  <c r="U237"/>
  <c r="U236" s="1"/>
  <c r="U404"/>
  <c r="P84"/>
  <c r="H1129"/>
  <c r="S1211"/>
  <c r="P1224"/>
  <c r="U929"/>
  <c r="U928" s="1"/>
  <c r="S1130"/>
  <c r="S1129" s="1"/>
  <c r="P1130"/>
  <c r="P1129" s="1"/>
  <c r="S1083"/>
  <c r="S991"/>
  <c r="P1147"/>
  <c r="S254"/>
  <c r="J774"/>
  <c r="O774"/>
  <c r="H774"/>
  <c r="O1129"/>
  <c r="U1245"/>
  <c r="N1129"/>
  <c r="T1129"/>
  <c r="G1129"/>
  <c r="Q1129"/>
  <c r="S1233"/>
  <c r="S84"/>
  <c r="P896"/>
  <c r="U1279"/>
  <c r="U1274" s="1"/>
  <c r="U1273" s="1"/>
  <c r="U84"/>
  <c r="J312"/>
  <c r="O312"/>
  <c r="M312"/>
  <c r="P1211"/>
  <c r="T312"/>
  <c r="H312"/>
  <c r="U983"/>
  <c r="P81"/>
  <c r="G499"/>
  <c r="K499"/>
  <c r="S1092"/>
  <c r="S318"/>
  <c r="U901"/>
  <c r="J928"/>
  <c r="O928"/>
  <c r="G928"/>
  <c r="U299"/>
  <c r="H928"/>
  <c r="M928"/>
  <c r="H499"/>
  <c r="J189"/>
  <c r="O189"/>
  <c r="N499"/>
  <c r="M499"/>
  <c r="J499"/>
  <c r="O499"/>
  <c r="G189"/>
  <c r="M189"/>
  <c r="K189"/>
  <c r="N189"/>
  <c r="P1284"/>
  <c r="J137"/>
  <c r="O137"/>
  <c r="U304"/>
  <c r="U372"/>
  <c r="S1015"/>
  <c r="S21"/>
  <c r="M137"/>
  <c r="K137"/>
  <c r="Q137"/>
  <c r="N137"/>
  <c r="U991"/>
  <c r="P411"/>
  <c r="P421"/>
  <c r="S12"/>
  <c r="S901"/>
  <c r="U1224"/>
  <c r="P1083"/>
  <c r="Q523"/>
  <c r="U279"/>
  <c r="P12"/>
  <c r="P40"/>
  <c r="S1157"/>
  <c r="P1075"/>
  <c r="L1184"/>
  <c r="U57"/>
  <c r="R1129"/>
  <c r="U254"/>
  <c r="G137"/>
  <c r="S28"/>
  <c r="U96"/>
  <c r="U95" s="1"/>
  <c r="P929"/>
  <c r="P928" s="1"/>
  <c r="P983"/>
  <c r="H90"/>
  <c r="M1129"/>
  <c r="P1088"/>
  <c r="T90"/>
  <c r="H744"/>
  <c r="K90"/>
  <c r="Q90"/>
  <c r="L983"/>
  <c r="L1005"/>
  <c r="L1011"/>
  <c r="L1198"/>
  <c r="L1275"/>
  <c r="L1284"/>
  <c r="U434"/>
  <c r="U433" s="1"/>
  <c r="S40"/>
  <c r="N90"/>
  <c r="M1186"/>
  <c r="O1254"/>
  <c r="P774"/>
  <c r="N604"/>
  <c r="I488"/>
  <c r="U488"/>
  <c r="M1261"/>
  <c r="L1277"/>
  <c r="L1287"/>
  <c r="P1104"/>
  <c r="S896"/>
  <c r="P28"/>
  <c r="P129"/>
  <c r="L404"/>
  <c r="L407"/>
  <c r="L416"/>
  <c r="L434"/>
  <c r="L461"/>
  <c r="P21"/>
  <c r="N105"/>
  <c r="I290"/>
  <c r="U523"/>
  <c r="J105"/>
  <c r="O105"/>
  <c r="U67"/>
  <c r="U64" s="1"/>
  <c r="S240"/>
  <c r="M105"/>
  <c r="S376"/>
  <c r="S958"/>
  <c r="I859"/>
  <c r="L859" s="1"/>
  <c r="I1069"/>
  <c r="L1069" s="1"/>
  <c r="S1284"/>
  <c r="I240"/>
  <c r="U1166"/>
  <c r="I545"/>
  <c r="L545" s="1"/>
  <c r="L207"/>
  <c r="N240"/>
  <c r="P935"/>
  <c r="P230"/>
  <c r="Q760"/>
  <c r="N779"/>
  <c r="M175"/>
  <c r="R175"/>
  <c r="I202"/>
  <c r="O240"/>
  <c r="N175"/>
  <c r="T175"/>
  <c r="K240"/>
  <c r="Q240"/>
  <c r="I480"/>
  <c r="L524"/>
  <c r="L526"/>
  <c r="U576"/>
  <c r="U573" s="1"/>
  <c r="N583"/>
  <c r="P717"/>
  <c r="L727"/>
  <c r="P753"/>
  <c r="R774"/>
  <c r="L790"/>
  <c r="L792"/>
  <c r="L810"/>
  <c r="K809"/>
  <c r="S816"/>
  <c r="L819"/>
  <c r="L821"/>
  <c r="U823"/>
  <c r="G840"/>
  <c r="H175"/>
  <c r="J240"/>
  <c r="S16"/>
  <c r="U28"/>
  <c r="S67"/>
  <c r="S64" s="1"/>
  <c r="L84"/>
  <c r="L99"/>
  <c r="I779"/>
  <c r="L779" s="1"/>
  <c r="L234"/>
  <c r="J175"/>
  <c r="O175"/>
  <c r="H240"/>
  <c r="M240"/>
  <c r="R240"/>
  <c r="K290"/>
  <c r="Q290"/>
  <c r="L494"/>
  <c r="N518"/>
  <c r="H528"/>
  <c r="P671"/>
  <c r="R696"/>
  <c r="L720"/>
  <c r="L738"/>
  <c r="O744"/>
  <c r="L761"/>
  <c r="L785"/>
  <c r="L788"/>
  <c r="L817"/>
  <c r="J816"/>
  <c r="S1088"/>
  <c r="U1092"/>
  <c r="O1193"/>
  <c r="L12"/>
  <c r="L16"/>
  <c r="N290"/>
  <c r="J363"/>
  <c r="L387"/>
  <c r="L401"/>
  <c r="L429"/>
  <c r="L431"/>
  <c r="L442"/>
  <c r="L506"/>
  <c r="L510"/>
  <c r="N622"/>
  <c r="N703"/>
  <c r="L869"/>
  <c r="U868"/>
  <c r="L909"/>
  <c r="L911"/>
  <c r="T935"/>
  <c r="L953"/>
  <c r="L1177"/>
  <c r="U6"/>
  <c r="I1066"/>
  <c r="L1066" s="1"/>
  <c r="H290"/>
  <c r="R455"/>
  <c r="K551"/>
  <c r="H733"/>
  <c r="L51"/>
  <c r="P57"/>
  <c r="L67"/>
  <c r="S76"/>
  <c r="I802"/>
  <c r="L124"/>
  <c r="L164"/>
  <c r="L166"/>
  <c r="L182"/>
  <c r="L352"/>
  <c r="L357"/>
  <c r="L363"/>
  <c r="L372"/>
  <c r="L376"/>
  <c r="N640"/>
  <c r="L877"/>
  <c r="L896"/>
  <c r="L901"/>
  <c r="L948"/>
  <c r="L556"/>
  <c r="I551"/>
  <c r="T662"/>
  <c r="P687"/>
  <c r="S696"/>
  <c r="I1193"/>
  <c r="I1274"/>
  <c r="I1273" s="1"/>
  <c r="R296"/>
  <c r="I1139"/>
  <c r="O965"/>
  <c r="O943" s="1"/>
  <c r="P970"/>
  <c r="P965" s="1"/>
  <c r="I245"/>
  <c r="L245" s="1"/>
  <c r="T455"/>
  <c r="T290"/>
  <c r="L564"/>
  <c r="I563"/>
  <c r="L563" s="1"/>
  <c r="P1062"/>
  <c r="P1061"/>
  <c r="N717"/>
  <c r="J753"/>
  <c r="G767"/>
  <c r="P767"/>
  <c r="P779"/>
  <c r="G1254"/>
  <c r="K1254"/>
  <c r="Q1254"/>
  <c r="O1261"/>
  <c r="I876"/>
  <c r="L876" s="1"/>
  <c r="L10"/>
  <c r="L197"/>
  <c r="J202"/>
  <c r="O202"/>
  <c r="N210"/>
  <c r="T210"/>
  <c r="H251"/>
  <c r="M251"/>
  <c r="R251"/>
  <c r="L258"/>
  <c r="H276"/>
  <c r="M276"/>
  <c r="R276"/>
  <c r="L279"/>
  <c r="L283"/>
  <c r="L307"/>
  <c r="H317"/>
  <c r="M317"/>
  <c r="L322"/>
  <c r="H332"/>
  <c r="M332"/>
  <c r="L337"/>
  <c r="L340"/>
  <c r="L343"/>
  <c r="L483"/>
  <c r="L554"/>
  <c r="I573"/>
  <c r="L584"/>
  <c r="L586"/>
  <c r="K604"/>
  <c r="L618"/>
  <c r="L623"/>
  <c r="Q631"/>
  <c r="L636"/>
  <c r="I640"/>
  <c r="T640"/>
  <c r="R640"/>
  <c r="G662"/>
  <c r="L690"/>
  <c r="L692"/>
  <c r="Q710"/>
  <c r="L1023"/>
  <c r="L1032"/>
  <c r="T1034"/>
  <c r="L1037"/>
  <c r="L1043"/>
  <c r="O1074"/>
  <c r="L1088"/>
  <c r="L1092"/>
  <c r="L1122"/>
  <c r="L1142"/>
  <c r="L1151"/>
  <c r="L1157"/>
  <c r="H1254"/>
  <c r="N760"/>
  <c r="K767"/>
  <c r="Q767"/>
  <c r="P1056"/>
  <c r="L47"/>
  <c r="I828"/>
  <c r="L828" s="1"/>
  <c r="L172"/>
  <c r="H181"/>
  <c r="L184"/>
  <c r="L187"/>
  <c r="L252"/>
  <c r="L254"/>
  <c r="G251"/>
  <c r="K251"/>
  <c r="L277"/>
  <c r="T276"/>
  <c r="L304"/>
  <c r="L318"/>
  <c r="L333"/>
  <c r="Q455"/>
  <c r="L469"/>
  <c r="K488"/>
  <c r="U499"/>
  <c r="P523"/>
  <c r="L581"/>
  <c r="L609"/>
  <c r="L614"/>
  <c r="L616"/>
  <c r="U631"/>
  <c r="Q649"/>
  <c r="P662"/>
  <c r="L667"/>
  <c r="L672"/>
  <c r="U671"/>
  <c r="L683"/>
  <c r="L688"/>
  <c r="K696"/>
  <c r="L704"/>
  <c r="L854"/>
  <c r="L1008"/>
  <c r="L1018"/>
  <c r="L1021"/>
  <c r="L1029"/>
  <c r="L1083"/>
  <c r="L1115"/>
  <c r="L1118"/>
  <c r="L1140"/>
  <c r="R1139"/>
  <c r="I1186"/>
  <c r="N1186"/>
  <c r="L1194"/>
  <c r="Q1193"/>
  <c r="L1200"/>
  <c r="J1206"/>
  <c r="S1224"/>
  <c r="I251"/>
  <c r="L497"/>
  <c r="S1151"/>
  <c r="M1254"/>
  <c r="R1254"/>
  <c r="N1261"/>
  <c r="T1261"/>
  <c r="I569"/>
  <c r="L569" s="1"/>
  <c r="I1001"/>
  <c r="L122"/>
  <c r="L127"/>
  <c r="L132"/>
  <c r="L135"/>
  <c r="L138"/>
  <c r="L143"/>
  <c r="L148"/>
  <c r="L150"/>
  <c r="L178"/>
  <c r="T189"/>
  <c r="L192"/>
  <c r="H202"/>
  <c r="M202"/>
  <c r="R202"/>
  <c r="L205"/>
  <c r="L241"/>
  <c r="L243"/>
  <c r="J251"/>
  <c r="O251"/>
  <c r="L271"/>
  <c r="L274"/>
  <c r="J276"/>
  <c r="O276"/>
  <c r="L291"/>
  <c r="L294"/>
  <c r="L302"/>
  <c r="L313"/>
  <c r="J317"/>
  <c r="L330"/>
  <c r="J332"/>
  <c r="O332"/>
  <c r="L350"/>
  <c r="L398"/>
  <c r="L421"/>
  <c r="L426"/>
  <c r="L458"/>
  <c r="L464"/>
  <c r="L472"/>
  <c r="L475"/>
  <c r="L478"/>
  <c r="L481"/>
  <c r="L521"/>
  <c r="L552"/>
  <c r="G583"/>
  <c r="Q583"/>
  <c r="L590"/>
  <c r="L605"/>
  <c r="L656"/>
  <c r="L665"/>
  <c r="L711"/>
  <c r="R744"/>
  <c r="U767"/>
  <c r="U779"/>
  <c r="L796"/>
  <c r="L805"/>
  <c r="U835"/>
  <c r="L874"/>
  <c r="L891"/>
  <c r="L926"/>
  <c r="L929"/>
  <c r="L944"/>
  <c r="L965"/>
  <c r="L975"/>
  <c r="L977"/>
  <c r="L997"/>
  <c r="L1015"/>
  <c r="L1027"/>
  <c r="L1080"/>
  <c r="L1110"/>
  <c r="L1113"/>
  <c r="L1134"/>
  <c r="L1136"/>
  <c r="L1166"/>
  <c r="L1175"/>
  <c r="L1182"/>
  <c r="G1186"/>
  <c r="K1186"/>
  <c r="N1193"/>
  <c r="L1196"/>
  <c r="H1206"/>
  <c r="M1206"/>
  <c r="R1206"/>
  <c r="N1254"/>
  <c r="T1254"/>
  <c r="J1261"/>
  <c r="L1187"/>
  <c r="I935"/>
  <c r="L935" s="1"/>
  <c r="I703"/>
  <c r="I868"/>
  <c r="L491"/>
  <c r="I1206"/>
  <c r="L1206" s="1"/>
  <c r="I339"/>
  <c r="L339" s="1"/>
  <c r="I816"/>
  <c r="I583"/>
  <c r="L1289"/>
  <c r="L862"/>
  <c r="I1074"/>
  <c r="I1053"/>
  <c r="L1053" s="1"/>
  <c r="I566"/>
  <c r="L566" s="1"/>
  <c r="L309"/>
  <c r="L237"/>
  <c r="L6"/>
  <c r="L38"/>
  <c r="L40"/>
  <c r="U40"/>
  <c r="L57"/>
  <c r="L76"/>
  <c r="L93"/>
  <c r="I787"/>
  <c r="I784"/>
  <c r="L784" s="1"/>
  <c r="I523"/>
  <c r="I1007"/>
  <c r="L1007" s="1"/>
  <c r="I853"/>
  <c r="L853" s="1"/>
  <c r="I687"/>
  <c r="I317"/>
  <c r="L925"/>
  <c r="I493"/>
  <c r="L493" s="1"/>
  <c r="L21"/>
  <c r="L28"/>
  <c r="L53"/>
  <c r="L55"/>
  <c r="L71"/>
  <c r="L74"/>
  <c r="L88"/>
  <c r="L103"/>
  <c r="L116"/>
  <c r="T121"/>
  <c r="L152"/>
  <c r="U189"/>
  <c r="L203"/>
  <c r="L263"/>
  <c r="L286"/>
  <c r="L288"/>
  <c r="L299"/>
  <c r="L310"/>
  <c r="L324"/>
  <c r="L328"/>
  <c r="L345"/>
  <c r="L353"/>
  <c r="S367"/>
  <c r="L393"/>
  <c r="L396"/>
  <c r="L409"/>
  <c r="L411"/>
  <c r="L451"/>
  <c r="L453"/>
  <c r="T499"/>
  <c r="L502"/>
  <c r="L515"/>
  <c r="L531"/>
  <c r="L559"/>
  <c r="L561"/>
  <c r="L576"/>
  <c r="L588"/>
  <c r="L625"/>
  <c r="L643"/>
  <c r="L645"/>
  <c r="L650"/>
  <c r="L654"/>
  <c r="L663"/>
  <c r="L679"/>
  <c r="L722"/>
  <c r="L747"/>
  <c r="L749"/>
  <c r="L754"/>
  <c r="L794"/>
  <c r="L803"/>
  <c r="L824"/>
  <c r="L826"/>
  <c r="L863"/>
  <c r="L866"/>
  <c r="L871"/>
  <c r="L886"/>
  <c r="L888"/>
  <c r="L918"/>
  <c r="L921"/>
  <c r="L958"/>
  <c r="L991"/>
  <c r="L1025"/>
  <c r="L1041"/>
  <c r="L1078"/>
  <c r="L1102"/>
  <c r="L1104"/>
  <c r="L1124"/>
  <c r="L1127"/>
  <c r="L1144"/>
  <c r="L1147"/>
  <c r="L1170"/>
  <c r="L1173"/>
  <c r="L1191"/>
  <c r="L1202"/>
  <c r="G1261"/>
  <c r="K1261"/>
  <c r="Q1261"/>
  <c r="P1261"/>
  <c r="L1279"/>
  <c r="L1290"/>
  <c r="G480"/>
  <c r="K480"/>
  <c r="I276"/>
  <c r="J64"/>
  <c r="M64"/>
  <c r="O64"/>
  <c r="R64"/>
  <c r="K95"/>
  <c r="N95"/>
  <c r="Q95"/>
  <c r="N276"/>
  <c r="O613"/>
  <c r="O1274"/>
  <c r="O1273" s="1"/>
  <c r="P1279"/>
  <c r="S1279"/>
  <c r="T137"/>
  <c r="U76"/>
  <c r="Q105"/>
  <c r="T105"/>
  <c r="S105"/>
  <c r="H145"/>
  <c r="J145"/>
  <c r="M145"/>
  <c r="O145"/>
  <c r="G202"/>
  <c r="K202"/>
  <c r="N202"/>
  <c r="Q202"/>
  <c r="T202"/>
  <c r="G210"/>
  <c r="I210"/>
  <c r="L210" s="1"/>
  <c r="R1261"/>
  <c r="S1261"/>
  <c r="P1255"/>
  <c r="P1254" s="1"/>
  <c r="U1186"/>
  <c r="M1139"/>
  <c r="O1139"/>
  <c r="H802"/>
  <c r="J802"/>
  <c r="M802"/>
  <c r="N480"/>
  <c r="Q480"/>
  <c r="T480"/>
  <c r="O446"/>
  <c r="S230"/>
  <c r="N194"/>
  <c r="M121"/>
  <c r="P96"/>
  <c r="P95" s="1"/>
  <c r="P90"/>
  <c r="J121"/>
  <c r="G160"/>
  <c r="Q160"/>
  <c r="T160"/>
  <c r="J181"/>
  <c r="M181"/>
  <c r="O181"/>
  <c r="R181"/>
  <c r="G332"/>
  <c r="K332"/>
  <c r="N332"/>
  <c r="H446"/>
  <c r="J446"/>
  <c r="S499"/>
  <c r="Q518"/>
  <c r="T518"/>
  <c r="P518"/>
  <c r="U518"/>
  <c r="Q802"/>
  <c r="T802"/>
  <c r="Q823"/>
  <c r="M868"/>
  <c r="O868"/>
  <c r="I744"/>
  <c r="O455"/>
  <c r="G5"/>
  <c r="K5"/>
  <c r="P6"/>
  <c r="G64"/>
  <c r="O121"/>
  <c r="R121"/>
  <c r="J129"/>
  <c r="M129"/>
  <c r="S137"/>
  <c r="N145"/>
  <c r="Q145"/>
  <c r="T145"/>
  <c r="G181"/>
  <c r="R189"/>
  <c r="P189"/>
  <c r="K317"/>
  <c r="Q332"/>
  <c r="G418"/>
  <c r="K418"/>
  <c r="N418"/>
  <c r="Q418"/>
  <c r="T418"/>
  <c r="K446"/>
  <c r="N446"/>
  <c r="Q446"/>
  <c r="T446"/>
  <c r="H455"/>
  <c r="J455"/>
  <c r="M455"/>
  <c r="O488"/>
  <c r="R499"/>
  <c r="P499"/>
  <c r="G505"/>
  <c r="N505"/>
  <c r="Q505"/>
  <c r="O518"/>
  <c r="R518"/>
  <c r="G528"/>
  <c r="I533"/>
  <c r="L533" s="1"/>
  <c r="H573"/>
  <c r="H583"/>
  <c r="J583"/>
  <c r="U583"/>
  <c r="P583"/>
  <c r="M696"/>
  <c r="O696"/>
  <c r="G703"/>
  <c r="K703"/>
  <c r="U703"/>
  <c r="G726"/>
  <c r="K726"/>
  <c r="N726"/>
  <c r="Q726"/>
  <c r="T726"/>
  <c r="P726"/>
  <c r="H760"/>
  <c r="O760"/>
  <c r="R760"/>
  <c r="H767"/>
  <c r="S767"/>
  <c r="R802"/>
  <c r="S802"/>
  <c r="T883"/>
  <c r="Q928"/>
  <c r="T928"/>
  <c r="G935"/>
  <c r="K935"/>
  <c r="N935"/>
  <c r="Q935"/>
  <c r="V945"/>
  <c r="V946" s="1"/>
  <c r="S90"/>
  <c r="T573"/>
  <c r="O671"/>
  <c r="H678"/>
  <c r="T760"/>
  <c r="M767"/>
  <c r="G779"/>
  <c r="K779"/>
  <c r="T779"/>
  <c r="H787"/>
  <c r="J787"/>
  <c r="M787"/>
  <c r="O787"/>
  <c r="R787"/>
  <c r="O802"/>
  <c r="U802"/>
  <c r="H809"/>
  <c r="H816"/>
  <c r="G868"/>
  <c r="K868"/>
  <c r="N868"/>
  <c r="T868"/>
  <c r="P868"/>
  <c r="G1001"/>
  <c r="N1001"/>
  <c r="Q1001"/>
  <c r="T1001"/>
  <c r="P1001"/>
  <c r="U230"/>
  <c r="Q1139"/>
  <c r="Q943"/>
  <c r="V885"/>
  <c r="V886" s="1"/>
  <c r="S760"/>
  <c r="S576"/>
  <c r="S573" s="1"/>
  <c r="O418"/>
  <c r="S357"/>
  <c r="J367"/>
  <c r="U367"/>
  <c r="O317"/>
  <c r="N317"/>
  <c r="K194"/>
  <c r="P194"/>
  <c r="R194"/>
  <c r="T194"/>
  <c r="R160"/>
  <c r="L186"/>
  <c r="T64"/>
  <c r="I121"/>
  <c r="G121"/>
  <c r="N121"/>
  <c r="I126"/>
  <c r="L126" s="1"/>
  <c r="K129"/>
  <c r="N129"/>
  <c r="R137"/>
  <c r="P137"/>
  <c r="R145"/>
  <c r="U145"/>
  <c r="H160"/>
  <c r="M160"/>
  <c r="O160"/>
  <c r="P160"/>
  <c r="G175"/>
  <c r="K175"/>
  <c r="Q175"/>
  <c r="K181"/>
  <c r="N181"/>
  <c r="Q181"/>
  <c r="Q189"/>
  <c r="S189"/>
  <c r="L195"/>
  <c r="O194"/>
  <c r="Q194"/>
  <c r="S194"/>
  <c r="U194"/>
  <c r="P216"/>
  <c r="U216"/>
  <c r="S220"/>
  <c r="P226"/>
  <c r="U226"/>
  <c r="P240"/>
  <c r="N251"/>
  <c r="Q251"/>
  <c r="G296"/>
  <c r="K296"/>
  <c r="N296"/>
  <c r="Q296"/>
  <c r="T296"/>
  <c r="G312"/>
  <c r="Q312"/>
  <c r="U312"/>
  <c r="R317"/>
  <c r="T332"/>
  <c r="H342"/>
  <c r="O342"/>
  <c r="R342"/>
  <c r="R356"/>
  <c r="P480"/>
  <c r="U480"/>
  <c r="R480"/>
  <c r="T488"/>
  <c r="J528"/>
  <c r="M528"/>
  <c r="O528"/>
  <c r="H551"/>
  <c r="M551"/>
  <c r="R551"/>
  <c r="S551"/>
  <c r="K573"/>
  <c r="N573"/>
  <c r="Q573"/>
  <c r="P576"/>
  <c r="P573" s="1"/>
  <c r="K583"/>
  <c r="S583"/>
  <c r="J604"/>
  <c r="M604"/>
  <c r="P604"/>
  <c r="N613"/>
  <c r="S613"/>
  <c r="H622"/>
  <c r="J622"/>
  <c r="M622"/>
  <c r="R622"/>
  <c r="S622"/>
  <c r="J631"/>
  <c r="T649"/>
  <c r="P649"/>
  <c r="J649"/>
  <c r="K662"/>
  <c r="N662"/>
  <c r="U662"/>
  <c r="I671"/>
  <c r="H671"/>
  <c r="J671"/>
  <c r="M671"/>
  <c r="R671"/>
  <c r="S671"/>
  <c r="N671"/>
  <c r="S678"/>
  <c r="H687"/>
  <c r="J687"/>
  <c r="M687"/>
  <c r="O687"/>
  <c r="R687"/>
  <c r="S687"/>
  <c r="N696"/>
  <c r="G710"/>
  <c r="T710"/>
  <c r="H717"/>
  <c r="Q717"/>
  <c r="T717"/>
  <c r="T733"/>
  <c r="P733"/>
  <c r="U733"/>
  <c r="J779"/>
  <c r="M779"/>
  <c r="P809"/>
  <c r="G816"/>
  <c r="G823"/>
  <c r="P823"/>
  <c r="G828"/>
  <c r="K828"/>
  <c r="N828"/>
  <c r="P828"/>
  <c r="R828"/>
  <c r="T828"/>
  <c r="S868"/>
  <c r="M883"/>
  <c r="Q883"/>
  <c r="K883"/>
  <c r="N883"/>
  <c r="R935"/>
  <c r="Q1034"/>
  <c r="G1074"/>
  <c r="K1074"/>
  <c r="N1074"/>
  <c r="Q1074"/>
  <c r="U1129"/>
  <c r="Q129"/>
  <c r="I181"/>
  <c r="P202"/>
  <c r="S6"/>
  <c r="T240"/>
  <c r="G266"/>
  <c r="K266"/>
  <c r="G276"/>
  <c r="Q276"/>
  <c r="M446"/>
  <c r="H480"/>
  <c r="J480"/>
  <c r="M480"/>
  <c r="O480"/>
  <c r="G523"/>
  <c r="Q528"/>
  <c r="T528"/>
  <c r="S528"/>
  <c r="T604"/>
  <c r="S604"/>
  <c r="H613"/>
  <c r="G622"/>
  <c r="K622"/>
  <c r="Q622"/>
  <c r="T622"/>
  <c r="U622"/>
  <c r="T631"/>
  <c r="P631"/>
  <c r="H649"/>
  <c r="T1139"/>
  <c r="K1139"/>
  <c r="R1186"/>
  <c r="R1193"/>
  <c r="U1193"/>
  <c r="P357"/>
  <c r="N687"/>
  <c r="S717"/>
  <c r="H726"/>
  <c r="G760"/>
  <c r="S774"/>
  <c r="O779"/>
  <c r="S779"/>
  <c r="G787"/>
  <c r="K787"/>
  <c r="N787"/>
  <c r="Q787"/>
  <c r="T787"/>
  <c r="P787"/>
  <c r="G802"/>
  <c r="K802"/>
  <c r="N802"/>
  <c r="T809"/>
  <c r="U809"/>
  <c r="M816"/>
  <c r="O816"/>
  <c r="R816"/>
  <c r="O835"/>
  <c r="Q835"/>
  <c r="S835"/>
  <c r="H840"/>
  <c r="S840"/>
  <c r="V1276"/>
  <c r="V1277" s="1"/>
  <c r="J1074"/>
  <c r="I1031"/>
  <c r="L1031" s="1"/>
  <c r="I865"/>
  <c r="L865" s="1"/>
  <c r="K835"/>
  <c r="P835"/>
  <c r="R835"/>
  <c r="O823"/>
  <c r="S809"/>
  <c r="P802"/>
  <c r="S787"/>
  <c r="O767"/>
  <c r="O753"/>
  <c r="R753"/>
  <c r="S753"/>
  <c r="S726"/>
  <c r="G687"/>
  <c r="K687"/>
  <c r="Q687"/>
  <c r="T687"/>
  <c r="U640"/>
  <c r="H640"/>
  <c r="P640"/>
  <c r="O622"/>
  <c r="O583"/>
  <c r="R573"/>
  <c r="T505"/>
  <c r="J488"/>
  <c r="P488"/>
  <c r="L477"/>
  <c r="L474"/>
  <c r="G356"/>
  <c r="J357"/>
  <c r="U357"/>
  <c r="P299"/>
  <c r="H266"/>
  <c r="L211"/>
  <c r="H210"/>
  <c r="O210"/>
  <c r="R210"/>
  <c r="S202"/>
  <c r="I142"/>
  <c r="L142" s="1"/>
  <c r="H129"/>
  <c r="S129"/>
  <c r="S121"/>
  <c r="U121"/>
  <c r="P47"/>
  <c r="S47"/>
  <c r="H64"/>
  <c r="O73"/>
  <c r="R73"/>
  <c r="M90"/>
  <c r="O90"/>
  <c r="L96"/>
  <c r="U129"/>
  <c r="P145"/>
  <c r="S213"/>
  <c r="P220"/>
  <c r="U220"/>
  <c r="L248"/>
  <c r="L249"/>
  <c r="O266"/>
  <c r="R266"/>
  <c r="R312"/>
  <c r="R332"/>
  <c r="U332"/>
  <c r="Q342"/>
  <c r="P342"/>
  <c r="U342"/>
  <c r="P678"/>
  <c r="U678"/>
  <c r="P121"/>
  <c r="U137"/>
  <c r="L236"/>
  <c r="P312"/>
  <c r="L361"/>
  <c r="U363"/>
  <c r="M400"/>
  <c r="O400"/>
  <c r="R400"/>
  <c r="H418"/>
  <c r="J418"/>
  <c r="M418"/>
  <c r="R418"/>
  <c r="N433"/>
  <c r="Q433"/>
  <c r="T433"/>
  <c r="P433"/>
  <c r="G455"/>
  <c r="K455"/>
  <c r="N455"/>
  <c r="S480"/>
  <c r="H518"/>
  <c r="J518"/>
  <c r="M518"/>
  <c r="S518"/>
  <c r="H523"/>
  <c r="J523"/>
  <c r="G551"/>
  <c r="P551"/>
  <c r="U551"/>
  <c r="G604"/>
  <c r="Q604"/>
  <c r="U604"/>
  <c r="H604"/>
  <c r="O604"/>
  <c r="I613"/>
  <c r="K613"/>
  <c r="R613"/>
  <c r="U613"/>
  <c r="P613"/>
  <c r="H631"/>
  <c r="K631"/>
  <c r="N631"/>
  <c r="N649"/>
  <c r="S649"/>
  <c r="K649"/>
  <c r="H662"/>
  <c r="J662"/>
  <c r="M662"/>
  <c r="O662"/>
  <c r="T678"/>
  <c r="K678"/>
  <c r="N678"/>
  <c r="Q678"/>
  <c r="U687"/>
  <c r="J696"/>
  <c r="H703"/>
  <c r="J703"/>
  <c r="M703"/>
  <c r="O703"/>
  <c r="S703"/>
  <c r="R710"/>
  <c r="S710"/>
  <c r="P710"/>
  <c r="G717"/>
  <c r="M726"/>
  <c r="O726"/>
  <c r="U726"/>
  <c r="G573"/>
  <c r="G613"/>
  <c r="M613"/>
  <c r="P703"/>
  <c r="J726"/>
  <c r="Q753"/>
  <c r="H753"/>
  <c r="J760"/>
  <c r="M760"/>
  <c r="P760"/>
  <c r="K774"/>
  <c r="N774"/>
  <c r="T774"/>
  <c r="N816"/>
  <c r="Q816"/>
  <c r="T816"/>
  <c r="H823"/>
  <c r="J823"/>
  <c r="M823"/>
  <c r="S823"/>
  <c r="T823"/>
  <c r="H828"/>
  <c r="J828"/>
  <c r="M828"/>
  <c r="O828"/>
  <c r="Q828"/>
  <c r="S828"/>
  <c r="U828"/>
  <c r="T835"/>
  <c r="I873"/>
  <c r="L873" s="1"/>
  <c r="R928"/>
  <c r="P1193"/>
  <c r="P744"/>
  <c r="Q809"/>
  <c r="U935"/>
  <c r="U965"/>
  <c r="S1011"/>
  <c r="U1056"/>
  <c r="V1076"/>
  <c r="V1077" s="1"/>
  <c r="R1074"/>
  <c r="K1129"/>
  <c r="G1139"/>
  <c r="Q1186"/>
  <c r="T1186"/>
  <c r="G1193"/>
  <c r="T1193"/>
  <c r="P16"/>
  <c r="S57"/>
  <c r="Q64"/>
  <c r="K64"/>
  <c r="N64"/>
  <c r="G73"/>
  <c r="J73"/>
  <c r="M73"/>
  <c r="P76"/>
  <c r="H73"/>
  <c r="G90"/>
  <c r="R90"/>
  <c r="U90"/>
  <c r="K105"/>
  <c r="R105"/>
  <c r="U105"/>
  <c r="K145"/>
  <c r="J160"/>
  <c r="J194"/>
  <c r="M194"/>
  <c r="H194"/>
  <c r="K210"/>
  <c r="Q210"/>
  <c r="P213"/>
  <c r="U213"/>
  <c r="P237"/>
  <c r="P236" s="1"/>
  <c r="T251"/>
  <c r="J266"/>
  <c r="M266"/>
  <c r="Q266"/>
  <c r="T266"/>
  <c r="L471"/>
  <c r="T5"/>
  <c r="H5"/>
  <c r="R5"/>
  <c r="P67"/>
  <c r="P64" s="1"/>
  <c r="K73"/>
  <c r="J90"/>
  <c r="G95"/>
  <c r="J95"/>
  <c r="M95"/>
  <c r="R95"/>
  <c r="T95"/>
  <c r="H95"/>
  <c r="K121"/>
  <c r="Q121"/>
  <c r="O129"/>
  <c r="R129"/>
  <c r="T129"/>
  <c r="L134"/>
  <c r="H137"/>
  <c r="K160"/>
  <c r="N160"/>
  <c r="M210"/>
  <c r="G240"/>
  <c r="U266"/>
  <c r="S266"/>
  <c r="N266"/>
  <c r="K276"/>
  <c r="L496"/>
  <c r="P318"/>
  <c r="P317" s="1"/>
  <c r="P332"/>
  <c r="K356"/>
  <c r="L367"/>
  <c r="P367"/>
  <c r="G400"/>
  <c r="J400"/>
  <c r="H400"/>
  <c r="P446"/>
  <c r="R446"/>
  <c r="S488"/>
  <c r="K505"/>
  <c r="J505"/>
  <c r="R528"/>
  <c r="J573"/>
  <c r="M573"/>
  <c r="R604"/>
  <c r="U710"/>
  <c r="U753"/>
  <c r="P840"/>
  <c r="U840"/>
  <c r="G290"/>
  <c r="J290"/>
  <c r="M290"/>
  <c r="P304"/>
  <c r="G317"/>
  <c r="G342"/>
  <c r="J342"/>
  <c r="M342"/>
  <c r="K342"/>
  <c r="O356"/>
  <c r="G433"/>
  <c r="J433"/>
  <c r="H433"/>
  <c r="K433"/>
  <c r="M488"/>
  <c r="R488"/>
  <c r="Q499"/>
  <c r="H505"/>
  <c r="K518"/>
  <c r="K523"/>
  <c r="N523"/>
  <c r="T523"/>
  <c r="S523"/>
  <c r="R523"/>
  <c r="K528"/>
  <c r="N528"/>
  <c r="J551"/>
  <c r="N551"/>
  <c r="Q551"/>
  <c r="T551"/>
  <c r="J558"/>
  <c r="M558"/>
  <c r="N558"/>
  <c r="T583"/>
  <c r="G631"/>
  <c r="M631"/>
  <c r="O631"/>
  <c r="R631"/>
  <c r="S631"/>
  <c r="R649"/>
  <c r="M649"/>
  <c r="O649"/>
  <c r="U649"/>
  <c r="I662"/>
  <c r="R662"/>
  <c r="G671"/>
  <c r="T671"/>
  <c r="G696"/>
  <c r="Q696"/>
  <c r="T696"/>
  <c r="P696"/>
  <c r="U696"/>
  <c r="Q703"/>
  <c r="T703"/>
  <c r="H710"/>
  <c r="J710"/>
  <c r="M710"/>
  <c r="O710"/>
  <c r="K710"/>
  <c r="I717"/>
  <c r="K717"/>
  <c r="U717"/>
  <c r="K733"/>
  <c r="N733"/>
  <c r="Q733"/>
  <c r="S733"/>
  <c r="G733"/>
  <c r="R733"/>
  <c r="T744"/>
  <c r="N744"/>
  <c r="Q744"/>
  <c r="S744"/>
  <c r="G744"/>
  <c r="M744"/>
  <c r="M753"/>
  <c r="T753"/>
  <c r="K753"/>
  <c r="N753"/>
  <c r="G753"/>
  <c r="K760"/>
  <c r="U760"/>
  <c r="G774"/>
  <c r="Q774"/>
  <c r="U774"/>
  <c r="U816"/>
  <c r="P816"/>
  <c r="J835"/>
  <c r="N840"/>
  <c r="R840"/>
  <c r="K840"/>
  <c r="T840"/>
  <c r="L857"/>
  <c r="I856"/>
  <c r="L856" s="1"/>
  <c r="J640"/>
  <c r="O640"/>
  <c r="Q640"/>
  <c r="R678"/>
  <c r="G678"/>
  <c r="J678"/>
  <c r="M678"/>
  <c r="O678"/>
  <c r="O717"/>
  <c r="N767"/>
  <c r="R767"/>
  <c r="T767"/>
  <c r="M774"/>
  <c r="R809"/>
  <c r="G809"/>
  <c r="M809"/>
  <c r="R823"/>
  <c r="G883"/>
  <c r="J883"/>
  <c r="O883"/>
  <c r="R883"/>
  <c r="S935"/>
  <c r="H943"/>
  <c r="G943"/>
  <c r="J943"/>
  <c r="M943"/>
  <c r="R943"/>
  <c r="T943"/>
  <c r="U1001"/>
  <c r="H1001"/>
  <c r="R1001"/>
  <c r="H868"/>
  <c r="J868"/>
  <c r="P918"/>
  <c r="P1011"/>
  <c r="U1011"/>
  <c r="N1010"/>
  <c r="Q1010"/>
  <c r="T1010"/>
  <c r="G1010"/>
  <c r="M1010"/>
  <c r="O1010"/>
  <c r="R1010"/>
  <c r="H1010"/>
  <c r="G1034"/>
  <c r="N1034"/>
  <c r="K1034"/>
  <c r="M1034"/>
  <c r="O1034"/>
  <c r="G1056"/>
  <c r="H1074"/>
  <c r="P1080"/>
  <c r="S1080"/>
  <c r="M1074"/>
  <c r="K1117"/>
  <c r="N1117"/>
  <c r="Q1117"/>
  <c r="T1117"/>
  <c r="G1117"/>
  <c r="R1117"/>
  <c r="J1117"/>
  <c r="H1139"/>
  <c r="J1139"/>
  <c r="N1139"/>
  <c r="T1206"/>
  <c r="O1186"/>
  <c r="K1193"/>
  <c r="J1193"/>
  <c r="K1206"/>
  <c r="N1206"/>
  <c r="Q1206"/>
  <c r="J1254"/>
  <c r="H1261"/>
  <c r="L1282"/>
  <c r="N1274"/>
  <c r="N1273" s="1"/>
  <c r="G1274"/>
  <c r="G1273" s="1"/>
  <c r="J1274"/>
  <c r="J1273" s="1"/>
  <c r="M1274"/>
  <c r="M1273" s="1"/>
  <c r="L91"/>
  <c r="I90"/>
  <c r="L108"/>
  <c r="I105"/>
  <c r="L105" s="1"/>
  <c r="P105"/>
  <c r="L155"/>
  <c r="I154"/>
  <c r="L154" s="1"/>
  <c r="L169"/>
  <c r="I168"/>
  <c r="L168" s="1"/>
  <c r="I175"/>
  <c r="L176"/>
  <c r="L190"/>
  <c r="I189"/>
  <c r="L297"/>
  <c r="I296"/>
  <c r="L315"/>
  <c r="I312"/>
  <c r="L347"/>
  <c r="I342"/>
  <c r="Q364"/>
  <c r="Q363" s="1"/>
  <c r="Q356" s="1"/>
  <c r="P363"/>
  <c r="L456"/>
  <c r="I455"/>
  <c r="L486"/>
  <c r="I485"/>
  <c r="L485" s="1"/>
  <c r="N488"/>
  <c r="Q488"/>
  <c r="L500"/>
  <c r="I499"/>
  <c r="L508"/>
  <c r="I505"/>
  <c r="L529"/>
  <c r="I528"/>
  <c r="L540"/>
  <c r="I539"/>
  <c r="L539" s="1"/>
  <c r="K640"/>
  <c r="L641"/>
  <c r="L652"/>
  <c r="I649"/>
  <c r="L697"/>
  <c r="I696"/>
  <c r="L713"/>
  <c r="I710"/>
  <c r="L734"/>
  <c r="I733"/>
  <c r="L756"/>
  <c r="I753"/>
  <c r="L812"/>
  <c r="I809"/>
  <c r="L836"/>
  <c r="I835"/>
  <c r="L835" s="1"/>
  <c r="L880"/>
  <c r="I879"/>
  <c r="L879" s="1"/>
  <c r="L884"/>
  <c r="I883"/>
  <c r="L950"/>
  <c r="I943"/>
  <c r="K1001"/>
  <c r="L1002"/>
  <c r="L1035"/>
  <c r="I1034"/>
  <c r="L1255"/>
  <c r="I1254"/>
  <c r="L1254" s="1"/>
  <c r="I823"/>
  <c r="I774"/>
  <c r="L774" s="1"/>
  <c r="I400"/>
  <c r="I760"/>
  <c r="L718"/>
  <c r="L208"/>
  <c r="I1117"/>
  <c r="S1056"/>
  <c r="L632"/>
  <c r="L468"/>
  <c r="I5"/>
  <c r="J5"/>
  <c r="N5"/>
  <c r="Q5"/>
  <c r="M5"/>
  <c r="O5"/>
  <c r="L65"/>
  <c r="I64"/>
  <c r="N73"/>
  <c r="Q73"/>
  <c r="T73"/>
  <c r="L81"/>
  <c r="I73"/>
  <c r="O95"/>
  <c r="S96"/>
  <c r="S95" s="1"/>
  <c r="L101"/>
  <c r="I95"/>
  <c r="I112"/>
  <c r="L113"/>
  <c r="I115"/>
  <c r="L115" s="1"/>
  <c r="L119"/>
  <c r="I118"/>
  <c r="L118" s="1"/>
  <c r="H121"/>
  <c r="G129"/>
  <c r="L130"/>
  <c r="I129"/>
  <c r="L140"/>
  <c r="I137"/>
  <c r="G145"/>
  <c r="L146"/>
  <c r="I145"/>
  <c r="S145"/>
  <c r="L158"/>
  <c r="I157"/>
  <c r="L157" s="1"/>
  <c r="L161"/>
  <c r="I160"/>
  <c r="I171"/>
  <c r="L171" s="1"/>
  <c r="H189"/>
  <c r="G194"/>
  <c r="L200"/>
  <c r="I194"/>
  <c r="U202"/>
  <c r="J210"/>
  <c r="S216"/>
  <c r="S226"/>
  <c r="U240"/>
  <c r="L267"/>
  <c r="L269"/>
  <c r="I266"/>
  <c r="O290"/>
  <c r="R290"/>
  <c r="H296"/>
  <c r="J296"/>
  <c r="M296"/>
  <c r="O296"/>
  <c r="K312"/>
  <c r="N312"/>
  <c r="S312"/>
  <c r="Q317"/>
  <c r="T317"/>
  <c r="S332"/>
  <c r="L335"/>
  <c r="I332"/>
  <c r="N342"/>
  <c r="T342"/>
  <c r="S342"/>
  <c r="I349"/>
  <c r="L349" s="1"/>
  <c r="H356"/>
  <c r="T356"/>
  <c r="I356"/>
  <c r="N364"/>
  <c r="N363" s="1"/>
  <c r="N356" s="1"/>
  <c r="M363"/>
  <c r="M356" s="1"/>
  <c r="S363"/>
  <c r="K400"/>
  <c r="N400"/>
  <c r="Q400"/>
  <c r="T400"/>
  <c r="L419"/>
  <c r="I418"/>
  <c r="M433"/>
  <c r="O433"/>
  <c r="R433"/>
  <c r="L440"/>
  <c r="I433"/>
  <c r="G446"/>
  <c r="L447"/>
  <c r="I446"/>
  <c r="S447"/>
  <c r="S446" s="1"/>
  <c r="M505"/>
  <c r="O505"/>
  <c r="R505"/>
  <c r="G518"/>
  <c r="L519"/>
  <c r="I518"/>
  <c r="M523"/>
  <c r="O523"/>
  <c r="P528"/>
  <c r="U528"/>
  <c r="L537"/>
  <c r="I536"/>
  <c r="L536" s="1"/>
  <c r="L543"/>
  <c r="I542"/>
  <c r="L542" s="1"/>
  <c r="L549"/>
  <c r="I548"/>
  <c r="L548" s="1"/>
  <c r="O551"/>
  <c r="K558"/>
  <c r="T558"/>
  <c r="L574"/>
  <c r="O573"/>
  <c r="M583"/>
  <c r="R583"/>
  <c r="L607"/>
  <c r="I604"/>
  <c r="J613"/>
  <c r="Q613"/>
  <c r="T613"/>
  <c r="P622"/>
  <c r="L627"/>
  <c r="I622"/>
  <c r="L634"/>
  <c r="I631"/>
  <c r="L681"/>
  <c r="I678"/>
  <c r="L729"/>
  <c r="I726"/>
  <c r="J744"/>
  <c r="L768"/>
  <c r="I767"/>
  <c r="L767" s="1"/>
  <c r="J809"/>
  <c r="N809"/>
  <c r="I840"/>
  <c r="L840" s="1"/>
  <c r="L841"/>
  <c r="L933"/>
  <c r="I928"/>
  <c r="K943"/>
  <c r="N943"/>
  <c r="I1010"/>
  <c r="K1010"/>
  <c r="R1034"/>
  <c r="P1034"/>
  <c r="L1130"/>
  <c r="I1129"/>
  <c r="H1186"/>
  <c r="J1186"/>
  <c r="V1208"/>
  <c r="V1209" s="1"/>
  <c r="O1206"/>
  <c r="L1262"/>
  <c r="I1261"/>
  <c r="R1274"/>
  <c r="R1273" s="1"/>
  <c r="G640"/>
  <c r="M640"/>
  <c r="S640"/>
  <c r="G649"/>
  <c r="Q662"/>
  <c r="S662"/>
  <c r="K671"/>
  <c r="Q671"/>
  <c r="H696"/>
  <c r="R703"/>
  <c r="N710"/>
  <c r="J717"/>
  <c r="M717"/>
  <c r="R717"/>
  <c r="R726"/>
  <c r="J733"/>
  <c r="M733"/>
  <c r="O733"/>
  <c r="K744"/>
  <c r="U744"/>
  <c r="J767"/>
  <c r="H779"/>
  <c r="U787"/>
  <c r="O809"/>
  <c r="K816"/>
  <c r="K823"/>
  <c r="N823"/>
  <c r="J840"/>
  <c r="M840"/>
  <c r="O840"/>
  <c r="Q840"/>
  <c r="H883"/>
  <c r="K928"/>
  <c r="N928"/>
  <c r="H935"/>
  <c r="J935"/>
  <c r="M935"/>
  <c r="O935"/>
  <c r="J1001"/>
  <c r="M1001"/>
  <c r="O1001"/>
  <c r="J1010"/>
  <c r="H1034"/>
  <c r="J1034"/>
  <c r="G1061"/>
  <c r="U1062"/>
  <c r="U1061"/>
  <c r="S1064"/>
  <c r="S1061"/>
  <c r="L1075"/>
  <c r="T1074"/>
  <c r="H1117"/>
  <c r="M1117"/>
  <c r="O1117"/>
  <c r="J1129"/>
  <c r="H1193"/>
  <c r="M1193"/>
  <c r="S1193"/>
  <c r="G1206"/>
  <c r="U1261"/>
  <c r="K1274"/>
  <c r="T1274"/>
  <c r="T1273" s="1"/>
  <c r="H1274"/>
  <c r="H1273" s="1"/>
  <c r="Q1274"/>
  <c r="Q1273" s="1"/>
  <c r="L1186" l="1"/>
  <c r="P418"/>
  <c r="S276"/>
  <c r="U505"/>
  <c r="U504" s="1"/>
  <c r="S505"/>
  <c r="S504" s="1"/>
  <c r="P400"/>
  <c r="U276"/>
  <c r="P276"/>
  <c r="S418"/>
  <c r="U317"/>
  <c r="U1117"/>
  <c r="P1010"/>
  <c r="U418"/>
  <c r="S317"/>
  <c r="S400"/>
  <c r="U1074"/>
  <c r="U883"/>
  <c r="U882" s="1"/>
  <c r="S296"/>
  <c r="U251"/>
  <c r="P505"/>
  <c r="P504" s="1"/>
  <c r="S251"/>
  <c r="U400"/>
  <c r="U1139"/>
  <c r="U1138" s="1"/>
  <c r="L488"/>
  <c r="S73"/>
  <c r="P1139"/>
  <c r="P1138" s="1"/>
  <c r="P943"/>
  <c r="U1010"/>
  <c r="P1206"/>
  <c r="P1205" s="1"/>
  <c r="L251"/>
  <c r="S943"/>
  <c r="U1206"/>
  <c r="U1205" s="1"/>
  <c r="S1206"/>
  <c r="S1205" s="1"/>
  <c r="H467"/>
  <c r="U73"/>
  <c r="P883"/>
  <c r="P882" s="1"/>
  <c r="L189"/>
  <c r="G467"/>
  <c r="P73"/>
  <c r="L499"/>
  <c r="U296"/>
  <c r="P1274"/>
  <c r="P1273" s="1"/>
  <c r="S1010"/>
  <c r="L137"/>
  <c r="U943"/>
  <c r="S883"/>
  <c r="S882" s="1"/>
  <c r="S1139"/>
  <c r="S1138" s="1"/>
  <c r="L90"/>
  <c r="L290"/>
  <c r="L518"/>
  <c r="L202"/>
  <c r="H1073"/>
  <c r="P1074"/>
  <c r="P1073" s="1"/>
  <c r="L726"/>
  <c r="O572"/>
  <c r="L446"/>
  <c r="L455"/>
  <c r="S1274"/>
  <c r="S1273" s="1"/>
  <c r="L1117"/>
  <c r="H504"/>
  <c r="L181"/>
  <c r="L1034"/>
  <c r="Q1205"/>
  <c r="L809"/>
  <c r="L696"/>
  <c r="L868"/>
  <c r="L671"/>
  <c r="N572"/>
  <c r="L480"/>
  <c r="N504"/>
  <c r="M882"/>
  <c r="S356"/>
  <c r="S1074"/>
  <c r="S1073" s="1"/>
  <c r="Q504"/>
  <c r="G572"/>
  <c r="S5"/>
  <c r="L551"/>
  <c r="L64"/>
  <c r="L573"/>
  <c r="L240"/>
  <c r="K504"/>
  <c r="L332"/>
  <c r="I1138"/>
  <c r="L678"/>
  <c r="R572"/>
  <c r="G882"/>
  <c r="P296"/>
  <c r="L583"/>
  <c r="J356"/>
  <c r="J355" s="1"/>
  <c r="L175"/>
  <c r="N1138"/>
  <c r="O467"/>
  <c r="U5"/>
  <c r="U467"/>
  <c r="L622"/>
  <c r="M111"/>
  <c r="L418"/>
  <c r="L760"/>
  <c r="T1205"/>
  <c r="Q942"/>
  <c r="G1138"/>
  <c r="K1073"/>
  <c r="G942"/>
  <c r="J1138"/>
  <c r="Q1073"/>
  <c r="Q882"/>
  <c r="R1205"/>
  <c r="L631"/>
  <c r="K467"/>
  <c r="G355"/>
  <c r="Q111"/>
  <c r="L266"/>
  <c r="L1001"/>
  <c r="I572"/>
  <c r="P210"/>
  <c r="P5"/>
  <c r="L802"/>
  <c r="L1139"/>
  <c r="H1138"/>
  <c r="M1073"/>
  <c r="O882"/>
  <c r="L744"/>
  <c r="R355"/>
  <c r="L640"/>
  <c r="L1193"/>
  <c r="P593"/>
  <c r="P592" s="1"/>
  <c r="P572"/>
  <c r="G504"/>
  <c r="O355"/>
  <c r="J1073"/>
  <c r="T1073"/>
  <c r="H942"/>
  <c r="J882"/>
  <c r="K882"/>
  <c r="L816"/>
  <c r="O1205"/>
  <c r="L194"/>
  <c r="L145"/>
  <c r="L296"/>
  <c r="R882"/>
  <c r="M467"/>
  <c r="T1138"/>
  <c r="G1073"/>
  <c r="L703"/>
  <c r="H4"/>
  <c r="N1073"/>
  <c r="O1073"/>
  <c r="U572"/>
  <c r="L433"/>
  <c r="T4"/>
  <c r="N467"/>
  <c r="N1205"/>
  <c r="O1138"/>
  <c r="L687"/>
  <c r="H572"/>
  <c r="K4"/>
  <c r="L787"/>
  <c r="L1074"/>
  <c r="O942"/>
  <c r="P356"/>
  <c r="P355" s="1"/>
  <c r="R1073"/>
  <c r="U356"/>
  <c r="G1205"/>
  <c r="L95"/>
  <c r="L73"/>
  <c r="J4"/>
  <c r="J1205"/>
  <c r="J467"/>
  <c r="T467"/>
  <c r="L523"/>
  <c r="M1205"/>
  <c r="M1138"/>
  <c r="L1129"/>
  <c r="M572"/>
  <c r="R504"/>
  <c r="H355"/>
  <c r="L129"/>
  <c r="L753"/>
  <c r="L710"/>
  <c r="L649"/>
  <c r="Q467"/>
  <c r="H1205"/>
  <c r="K1205"/>
  <c r="T572"/>
  <c r="J572"/>
  <c r="L121"/>
  <c r="P467"/>
  <c r="Q572"/>
  <c r="L317"/>
  <c r="M942"/>
  <c r="N882"/>
  <c r="R942"/>
  <c r="N942"/>
  <c r="T593"/>
  <c r="T592" s="1"/>
  <c r="T504"/>
  <c r="K355"/>
  <c r="R111"/>
  <c r="L160"/>
  <c r="M4"/>
  <c r="L733"/>
  <c r="L528"/>
  <c r="L342"/>
  <c r="L662"/>
  <c r="R467"/>
  <c r="L276"/>
  <c r="G4"/>
  <c r="U210"/>
  <c r="R1138"/>
  <c r="Q1138"/>
  <c r="S467"/>
  <c r="K111"/>
  <c r="T882"/>
  <c r="I467"/>
  <c r="O4"/>
  <c r="Q4"/>
  <c r="S572"/>
  <c r="K572"/>
  <c r="J942"/>
  <c r="H593"/>
  <c r="H592" s="1"/>
  <c r="J111"/>
  <c r="L613"/>
  <c r="S593"/>
  <c r="S592" s="1"/>
  <c r="N111"/>
  <c r="O111"/>
  <c r="S210"/>
  <c r="L1010"/>
  <c r="K942"/>
  <c r="K593"/>
  <c r="K592" s="1"/>
  <c r="U593"/>
  <c r="U592" s="1"/>
  <c r="O593"/>
  <c r="O592" s="1"/>
  <c r="R593"/>
  <c r="R592" s="1"/>
  <c r="Q593"/>
  <c r="Q592" s="1"/>
  <c r="G593"/>
  <c r="G592" s="1"/>
  <c r="M593"/>
  <c r="M592" s="1"/>
  <c r="T111"/>
  <c r="G111"/>
  <c r="L400"/>
  <c r="T942"/>
  <c r="L717"/>
  <c r="K1138"/>
  <c r="N593"/>
  <c r="N592" s="1"/>
  <c r="J593"/>
  <c r="J592" s="1"/>
  <c r="N355"/>
  <c r="H111"/>
  <c r="Q355"/>
  <c r="J504"/>
  <c r="R4"/>
  <c r="K1273"/>
  <c r="L1273" s="1"/>
  <c r="L1274"/>
  <c r="H882"/>
  <c r="L1261"/>
  <c r="I1205"/>
  <c r="L1205" s="1"/>
  <c r="O504"/>
  <c r="T355"/>
  <c r="I111"/>
  <c r="L112"/>
  <c r="L823"/>
  <c r="L883"/>
  <c r="I882"/>
  <c r="L505"/>
  <c r="I504"/>
  <c r="L558"/>
  <c r="L928"/>
  <c r="L604"/>
  <c r="I593"/>
  <c r="M504"/>
  <c r="M355"/>
  <c r="I355"/>
  <c r="L356"/>
  <c r="N4"/>
  <c r="I4"/>
  <c r="L5"/>
  <c r="I1073"/>
  <c r="L943"/>
  <c r="I942"/>
  <c r="L312"/>
  <c r="U1073" l="1"/>
  <c r="U1072" s="1"/>
  <c r="P942"/>
  <c r="S355"/>
  <c r="S111"/>
  <c r="U355"/>
  <c r="S4"/>
  <c r="U942"/>
  <c r="S942"/>
  <c r="P4"/>
  <c r="U111"/>
  <c r="U4"/>
  <c r="J1072"/>
  <c r="H1072"/>
  <c r="H466"/>
  <c r="N466"/>
  <c r="O110"/>
  <c r="Q110"/>
  <c r="L504"/>
  <c r="J110"/>
  <c r="G1072"/>
  <c r="P111"/>
  <c r="P110" s="1"/>
  <c r="M110"/>
  <c r="P466"/>
  <c r="P1072"/>
  <c r="O1072"/>
  <c r="L355"/>
  <c r="L1138"/>
  <c r="L572"/>
  <c r="K110"/>
  <c r="H110"/>
  <c r="G110"/>
  <c r="S466"/>
  <c r="N1072"/>
  <c r="G466"/>
  <c r="M1072"/>
  <c r="L467"/>
  <c r="Q1072"/>
  <c r="S1072"/>
  <c r="T1072"/>
  <c r="O466"/>
  <c r="K466"/>
  <c r="R1072"/>
  <c r="R466"/>
  <c r="R110"/>
  <c r="T466"/>
  <c r="U466"/>
  <c r="L942"/>
  <c r="L882"/>
  <c r="M466"/>
  <c r="J466"/>
  <c r="Q466"/>
  <c r="N110"/>
  <c r="K1072"/>
  <c r="T110"/>
  <c r="I1072"/>
  <c r="L1073"/>
  <c r="L4"/>
  <c r="I592"/>
  <c r="L592" s="1"/>
  <c r="L593"/>
  <c r="I466"/>
  <c r="L111"/>
  <c r="I110"/>
  <c r="S110" l="1"/>
  <c r="U110"/>
  <c r="Q3"/>
  <c r="Q2" s="1"/>
  <c r="S3"/>
  <c r="S2" s="1"/>
  <c r="W3" s="1"/>
  <c r="N3"/>
  <c r="N2" s="1"/>
  <c r="M3"/>
  <c r="M2" s="1"/>
  <c r="Q1320"/>
  <c r="O3"/>
  <c r="O2" s="1"/>
  <c r="H3"/>
  <c r="H2" s="1"/>
  <c r="G3"/>
  <c r="G2" s="1"/>
  <c r="K3"/>
  <c r="K2" s="1"/>
  <c r="U3"/>
  <c r="U2" s="1"/>
  <c r="X3" s="1"/>
  <c r="P3"/>
  <c r="P2" s="1"/>
  <c r="V3" s="1"/>
  <c r="J3"/>
  <c r="J2" s="1"/>
  <c r="R3"/>
  <c r="R2" s="1"/>
  <c r="T3"/>
  <c r="T2" s="1"/>
  <c r="L110"/>
  <c r="L466"/>
  <c r="L1072"/>
  <c r="I3"/>
  <c r="L3" l="1"/>
  <c r="I2"/>
  <c r="L2" s="1"/>
</calcChain>
</file>

<file path=xl/sharedStrings.xml><?xml version="1.0" encoding="utf-8"?>
<sst xmlns="http://schemas.openxmlformats.org/spreadsheetml/2006/main" count="4724" uniqueCount="630">
  <si>
    <t>NAZIV AKTIVNOSTI ILI PROJEKTA</t>
  </si>
  <si>
    <t>A570442</t>
  </si>
  <si>
    <t>K570297</t>
  </si>
  <si>
    <t>A570465</t>
  </si>
  <si>
    <t>Ostala nematerijalna imovina</t>
  </si>
  <si>
    <t>Osiguranje sigurnosno prometnih standarda u zračnim lukama RH</t>
  </si>
  <si>
    <t>Održavanje željezničke infrastrukture i regulacija prometa</t>
  </si>
  <si>
    <t>A570333</t>
  </si>
  <si>
    <t>K103278</t>
  </si>
  <si>
    <t>A570249</t>
  </si>
  <si>
    <t>Gorske službe spašavanja</t>
  </si>
  <si>
    <t>Provedba ugovora o koncesiji za izgradnju autoceste Zagreb-Macelj</t>
  </si>
  <si>
    <t>VHS sustav-Uspostava organizacije višenamjenske helikopterske službe u RH</t>
  </si>
  <si>
    <t>A570000</t>
  </si>
  <si>
    <t>A570017</t>
  </si>
  <si>
    <t>A570001</t>
  </si>
  <si>
    <t>K250796</t>
  </si>
  <si>
    <t>FP</t>
  </si>
  <si>
    <t>0490</t>
  </si>
  <si>
    <t>Plaće za redovan rad</t>
  </si>
  <si>
    <t>Plaće za prekovremeni rad</t>
  </si>
  <si>
    <t>Plaće za posebne uvjete rada</t>
  </si>
  <si>
    <t xml:space="preserve">Ostali rashodi za zaposlene </t>
  </si>
  <si>
    <t>0454</t>
  </si>
  <si>
    <t>0451</t>
  </si>
  <si>
    <t>0452</t>
  </si>
  <si>
    <t>0460</t>
  </si>
  <si>
    <t>0453</t>
  </si>
  <si>
    <t>0485</t>
  </si>
  <si>
    <t>A570312</t>
  </si>
  <si>
    <t>Obnova i održavanje poslovnog prostora lučkih kapetanija i ispostava</t>
  </si>
  <si>
    <t>Dodjela koncesija na pomorskom dobru</t>
  </si>
  <si>
    <t>Rad Savske i Dunavske komisije, te sudjelovanje u radu međunarodnih institucija s područja unutarnje plovidbe</t>
  </si>
  <si>
    <t>A570350</t>
  </si>
  <si>
    <t>K570411</t>
  </si>
  <si>
    <t>Obnova voznog parka</t>
  </si>
  <si>
    <t>Intelektualne i osobne usluge</t>
  </si>
  <si>
    <t>Članarine</t>
  </si>
  <si>
    <t>Kapitalne donacije neprofitnim organizacijama</t>
  </si>
  <si>
    <t>K570319</t>
  </si>
  <si>
    <t>K570321</t>
  </si>
  <si>
    <t>Ostale usluge</t>
  </si>
  <si>
    <t>Zakupnine i najamnine</t>
  </si>
  <si>
    <t>Stipendiranje redovnih učenika i studenata srednjih pomorskih škola i pomorskih fakulteta, te vježbeničkog staža pomoraca</t>
  </si>
  <si>
    <t>Unapređenje strukturnih reformi željeznice u predpristupnom procesu</t>
  </si>
  <si>
    <t>SEETO-financiranje tajništva SEETO-a</t>
  </si>
  <si>
    <t>Naknada u cijeni goriva za HC d.o.o.</t>
  </si>
  <si>
    <t>Naknada u cijeni goriva za HAC d.o.o.</t>
  </si>
  <si>
    <t>KTO</t>
  </si>
  <si>
    <t>A570482</t>
  </si>
  <si>
    <t>A570491</t>
  </si>
  <si>
    <t>A570497</t>
  </si>
  <si>
    <t>A570504</t>
  </si>
  <si>
    <t>A570506</t>
  </si>
  <si>
    <t>Očuvanje prometne povezanosti regija (domaći linijski zračni prijevoz)</t>
  </si>
  <si>
    <t>Potpora Lučkoj upravi Zadar za otplatu kredita Fonda za razvoj i zapošljavanje (HPB-a Zagreb)</t>
  </si>
  <si>
    <t>Poticanje brodara u nacionalnoj plovidbi</t>
  </si>
  <si>
    <t>NCC-Nacionalni kontrolni centar</t>
  </si>
  <si>
    <t>Upravljanje infrastrukturnim projektima</t>
  </si>
  <si>
    <t>Izgradnja trajektne luke Gaženica</t>
  </si>
  <si>
    <t>Poticanje željezničkog putničkog prijevoza</t>
  </si>
  <si>
    <t>Modernizacija željezničkih vozila</t>
  </si>
  <si>
    <t>Osuvremenjivanje i izgradnja željezničke infrastrukture</t>
  </si>
  <si>
    <t>IZV</t>
  </si>
  <si>
    <t>A570503</t>
  </si>
  <si>
    <t>A570348</t>
  </si>
  <si>
    <t>A570501</t>
  </si>
  <si>
    <t>A587040</t>
  </si>
  <si>
    <t>K587029</t>
  </si>
  <si>
    <t>K587028</t>
  </si>
  <si>
    <t>K587027</t>
  </si>
  <si>
    <t>A570334</t>
  </si>
  <si>
    <t>K761009</t>
  </si>
  <si>
    <t>K587039</t>
  </si>
  <si>
    <t>4541</t>
  </si>
  <si>
    <t>K810001</t>
  </si>
  <si>
    <t>Poticanje redovitih pomorskih putničkih i brzobrodskih linija</t>
  </si>
  <si>
    <t>A587023</t>
  </si>
  <si>
    <t>Glava 45 Agencija za obalni linijski promet</t>
  </si>
  <si>
    <t>Obveze po sudskim sporovima</t>
  </si>
  <si>
    <t>A821001</t>
  </si>
  <si>
    <t>A250997</t>
  </si>
  <si>
    <t>4126</t>
  </si>
  <si>
    <t>NAZIV PROGRAMA</t>
  </si>
  <si>
    <t>Potpora Lučkoj upravi Rijeka za vraćanje obveza po zajmu EDCF - Projekt "Samsung"</t>
  </si>
  <si>
    <t>Administracija i upravljanje</t>
  </si>
  <si>
    <t>Glava 50 Agencija za vodne putove</t>
  </si>
  <si>
    <t>INFRASTRUKTURA</t>
  </si>
  <si>
    <t>A570445</t>
  </si>
  <si>
    <t>A570448</t>
  </si>
  <si>
    <t>VTS SUSTAV- uspostava  nadzora plovidbe i sustava radioveza za praćenje pomorskog prometa</t>
  </si>
  <si>
    <t>K819013</t>
  </si>
  <si>
    <t>Gradnja i tehničko održavanje plovnih putova unutarnjih voda</t>
  </si>
  <si>
    <t>Razvoj elektroničkih komunikacija, informacijskog društva i poštanskih usluga</t>
  </si>
  <si>
    <t>Izgradnja višenamjenskog kanala Dunav-Sava</t>
  </si>
  <si>
    <t>Naknada cestarina za NATO i EUFOR vozila</t>
  </si>
  <si>
    <t>Tehničko održavanje i upravljanje školskim brodom</t>
  </si>
  <si>
    <t>K810006</t>
  </si>
  <si>
    <t>A570340</t>
  </si>
  <si>
    <t>A820026</t>
  </si>
  <si>
    <t>K570358</t>
  </si>
  <si>
    <t>K821027</t>
  </si>
  <si>
    <t>K761028</t>
  </si>
  <si>
    <t>K819028</t>
  </si>
  <si>
    <t>T821028</t>
  </si>
  <si>
    <t>K761029</t>
  </si>
  <si>
    <t>A820029</t>
  </si>
  <si>
    <t>K570441</t>
  </si>
  <si>
    <t>A819031</t>
  </si>
  <si>
    <t>Naknade za rad predstavničkih i izvršnih tijela, povjerenstava i sl.</t>
  </si>
  <si>
    <t>Službena putovanja</t>
  </si>
  <si>
    <t>Naknade za prijevoz, za rad na terenu i odvojeni život</t>
  </si>
  <si>
    <t>Stručno usavršavanje zaposlenika</t>
  </si>
  <si>
    <t>Uredski materijal i ostali mater. rash.</t>
  </si>
  <si>
    <t>Materijal i sirovine</t>
  </si>
  <si>
    <t>Energija</t>
  </si>
  <si>
    <t>Materijal i dijelovi za tekuće i inv.odr.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</si>
  <si>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</si>
  <si>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</si>
  <si>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</si>
  <si>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</si>
  <si>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</si>
  <si>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Računalne usluge</t>
  </si>
  <si>
    <t>Premije osiguranja</t>
  </si>
  <si>
    <t>Reprezentacija</t>
  </si>
  <si>
    <t>Ostali nespomenuti rashodi poslovanja</t>
  </si>
  <si>
    <t>Zatezne kamate</t>
  </si>
  <si>
    <t>Ostali nespomenuti financijski rashodi</t>
  </si>
  <si>
    <t>Prijevozna sredstva u cestovnom prometu</t>
  </si>
  <si>
    <t>Uredska oprema i namještaj</t>
  </si>
  <si>
    <t>Komunikacijska oprema</t>
  </si>
  <si>
    <t>Oprema za održavanje i zaštitu</t>
  </si>
  <si>
    <t>Uređaji, strojevi i oprema za ostale namjene</t>
  </si>
  <si>
    <t>Licence</t>
  </si>
  <si>
    <t>Instrumenti, uređaji i strojevi</t>
  </si>
  <si>
    <t>Ulaganja u računalne programe</t>
  </si>
  <si>
    <t>Dodatna ulaganja na građevinskim objektima</t>
  </si>
  <si>
    <t>Dodatna ulaganja na postrojenjima i opremi</t>
  </si>
  <si>
    <t>Ostali rashodi za zaposlene</t>
  </si>
  <si>
    <t>Subvencije trgovačkim društvima izvan javnog sektora</t>
  </si>
  <si>
    <t>Subvencije trgovačkim društvima u javnom sektoru</t>
  </si>
  <si>
    <t>Tekuće donacije u novcu</t>
  </si>
  <si>
    <t>Prijevozna sredstva u pomorskom i riječnom prometu</t>
  </si>
  <si>
    <t>Stručna usavršavanja zaposlenika</t>
  </si>
  <si>
    <t>Materijal i dijelovi za tekuće i investicijsko održavanje</t>
  </si>
  <si>
    <t>Dodatna ulaganja na prijevoznim sredstvima</t>
  </si>
  <si>
    <t>Uredski materijal i ostali materijalni rashodi</t>
  </si>
  <si>
    <t xml:space="preserve">Materijal i dijelovi za tekuće i inv. održavanje </t>
  </si>
  <si>
    <t>Ulaganje u računalne programe</t>
  </si>
  <si>
    <t>Naknade građanima i kućanstvima u novcu</t>
  </si>
  <si>
    <t>Ostale  usluge</t>
  </si>
  <si>
    <t>Sitni inventar i auto gume</t>
  </si>
  <si>
    <t>Naknade za rad predstavničkih i izvršnih tijela, povjerenstava i slično</t>
  </si>
  <si>
    <t>Bankarske usluge i usluge platnog prometa</t>
  </si>
  <si>
    <t>Ostali građevinski objekti</t>
  </si>
  <si>
    <t>Dodatna ulaganja za ostalu nefinacijsku imovinu</t>
  </si>
  <si>
    <t>K810007</t>
  </si>
  <si>
    <t>3237</t>
  </si>
  <si>
    <t>3211</t>
  </si>
  <si>
    <t>4221</t>
  </si>
  <si>
    <t>A570288</t>
  </si>
  <si>
    <t>A819003</t>
  </si>
  <si>
    <t>A570293</t>
  </si>
  <si>
    <t>A570294</t>
  </si>
  <si>
    <t>A570464</t>
  </si>
  <si>
    <t>A587041</t>
  </si>
  <si>
    <t>A/K/T</t>
  </si>
  <si>
    <t>A570219</t>
  </si>
  <si>
    <t>A570447</t>
  </si>
  <si>
    <t>A821014</t>
  </si>
  <si>
    <t>A570193</t>
  </si>
  <si>
    <t>A587050</t>
  </si>
  <si>
    <t>T761012</t>
  </si>
  <si>
    <t>A761011</t>
  </si>
  <si>
    <t>K570344</t>
  </si>
  <si>
    <t>A570323</t>
  </si>
  <si>
    <t xml:space="preserve">A663000 </t>
  </si>
  <si>
    <t>3111</t>
  </si>
  <si>
    <t>3121</t>
  </si>
  <si>
    <t>3132</t>
  </si>
  <si>
    <t>3133</t>
  </si>
  <si>
    <t>3223</t>
  </si>
  <si>
    <t>3232</t>
  </si>
  <si>
    <t>4222</t>
  </si>
  <si>
    <t>AGENCIJA ZA SIGURNOST ŽELJEZNIČKOG PROMETA</t>
  </si>
  <si>
    <t>AGENCIJA ZA ISTRAŽIVANJE NESREĆA I OZBILJNIH NEZGODA ZRAKOPLOVA</t>
  </si>
  <si>
    <t>Glava 51  Agencije u prometu i infrastrukturi</t>
  </si>
  <si>
    <t>Glava 60 Hrvatski hidrografski institut</t>
  </si>
  <si>
    <t>3113</t>
  </si>
  <si>
    <t>3212</t>
  </si>
  <si>
    <t>3213</t>
  </si>
  <si>
    <t>3221</t>
  </si>
  <si>
    <t>3225</t>
  </si>
  <si>
    <t>3231</t>
  </si>
  <si>
    <t>3233</t>
  </si>
  <si>
    <t>3234</t>
  </si>
  <si>
    <t>3235</t>
  </si>
  <si>
    <t>3236</t>
  </si>
  <si>
    <t>3238</t>
  </si>
  <si>
    <t>3239</t>
  </si>
  <si>
    <t>3291</t>
  </si>
  <si>
    <t>3292</t>
  </si>
  <si>
    <t>3293</t>
  </si>
  <si>
    <t>3299</t>
  </si>
  <si>
    <t>3431</t>
  </si>
  <si>
    <t>4262</t>
  </si>
  <si>
    <t>4312</t>
  </si>
  <si>
    <t>A570014</t>
  </si>
  <si>
    <t>Sigurnost prometa na cestama</t>
  </si>
  <si>
    <t>0530</t>
  </si>
  <si>
    <t>Poticanje razvoja širokopojasnog pristupa internetu</t>
  </si>
  <si>
    <t>Doprinosi za mirovinsko osiguranje</t>
  </si>
  <si>
    <t>licence</t>
  </si>
  <si>
    <t>A576182</t>
  </si>
  <si>
    <t>Istraživanje i razvoj novih tehnologija i sustava</t>
  </si>
  <si>
    <t>A570487</t>
  </si>
  <si>
    <t>Pomoć jedinicama lokalne i regionalne samouprave za razvoj riječnog prometa i županijskih luka i pristaništa</t>
  </si>
  <si>
    <t>T819036</t>
  </si>
  <si>
    <t>A820032</t>
  </si>
  <si>
    <t>K819034</t>
  </si>
  <si>
    <t>K820034</t>
  </si>
  <si>
    <t>K821034</t>
  </si>
  <si>
    <t>K761035</t>
  </si>
  <si>
    <t>K820035</t>
  </si>
  <si>
    <t>K820033</t>
  </si>
  <si>
    <t>K838001</t>
  </si>
  <si>
    <t>A838002</t>
  </si>
  <si>
    <t>A840001</t>
  </si>
  <si>
    <t>Stipendiranje redovnih studenata Fakulteta prometnih znanosti i učenika srednje škole</t>
  </si>
  <si>
    <t>A810015</t>
  </si>
  <si>
    <t>Potpora brodarima unutarnje plovidbe u nacionalnom prijevozu</t>
  </si>
  <si>
    <t>Rekonstrukcija, obnova i održavanje poslovnih zgrada Ministarstva</t>
  </si>
  <si>
    <t>Naknade građanima i kućanstvu u novcu</t>
  </si>
  <si>
    <t>Tekuće pomoći unutar općeg proračuna</t>
  </si>
  <si>
    <t>Ostale naknade troškova zaposlenima</t>
  </si>
  <si>
    <t>Službena, radna i zaštitna odjeća i obuća</t>
  </si>
  <si>
    <t>Naknada troškova osobama izvan radnog odnosa</t>
  </si>
  <si>
    <t>Pristojbe i naknade</t>
  </si>
  <si>
    <t>Naknade troškova osobama izvan radnog odnosa</t>
  </si>
  <si>
    <t>3214</t>
  </si>
  <si>
    <t>3241</t>
  </si>
  <si>
    <t>3295</t>
  </si>
  <si>
    <t>Informatizacija</t>
  </si>
  <si>
    <t>Potpora Lučkoj upravi Šibenik za realizaciju Zajma EBRD-Projekt modernizacije lučke infrastrukture luke Šibenik-domaća komponenta</t>
  </si>
  <si>
    <t>Kapitalne pomoći unutar općeg proračuna</t>
  </si>
  <si>
    <t>Službena i radna odjeća</t>
  </si>
  <si>
    <t>3224</t>
  </si>
  <si>
    <t>3227</t>
  </si>
  <si>
    <t>Nacionalna povjerenstva iz područja zračnog prometa</t>
  </si>
  <si>
    <t>3105 RAZVOJ I SIGURNOST UNUTARNJE PLOVIDBE, LUČKE INFRASTRUKTURE I PLOVNIH PUTOVA UNUTARNJIH VODA - 31 PROMET, PROMETNA INFRASTRUKTURA I KOMUNIKACIJE</t>
  </si>
  <si>
    <t>3106 RAZVOJ I SIGURNOST ZRAČNOG PROMETA I INFRASTRUKTURE - 31 PROMET, PROMETNA INFRASTRUKTURA I KOMUNIKACIJE</t>
  </si>
  <si>
    <t>3102 RAZVOJ I SIGURNOST ŽELJEZNIČKOG PROMETA, INFRASTRUKTURE I ŽIČARA - 31 PROMET, PROMETNA INFRASTRUKTURA I KOMUNIKACIJE</t>
  </si>
  <si>
    <t>3107 RAZVOJ TRŽIŠTA POŠTANSKIH USLUGA I ELEKTRONIČKIH KOMUNIKACIJA - 31 PROMET, PROMETNA INFRASTRUKTURA I KOMUNIKACIJE</t>
  </si>
  <si>
    <t>3101 UPRAVLJANJE NA PODRUČJU PROMETNE POLITIKE - 31 PROMET, PROMETNA INFRASTRUKTURA I KOMUNIKACIJE</t>
  </si>
  <si>
    <t>Potpora Lučkoj upravi Rijeka za realizaciju zajma Svjetske banke (IBRD) -Projekt obnove riječkog prometnog pravca</t>
  </si>
  <si>
    <t>Utvrđivanje i provedba granica pomorskog dobra s izvlaštenjem</t>
  </si>
  <si>
    <t>Umjetnička, literarna i znanstvena djela</t>
  </si>
  <si>
    <t>IPA I 2009-Sudjelovanje u programu Unije-Marco Polo II</t>
  </si>
  <si>
    <t>Doprinosi za obvezno osiguranje u slučaju nezaposlenosti</t>
  </si>
  <si>
    <t>4123</t>
  </si>
  <si>
    <t>4231</t>
  </si>
  <si>
    <t>Administracija i upravljanje Hrvatskog hidrografskog instituta</t>
  </si>
  <si>
    <t>Administracija i upravljanje Agencije za istraživanje nesreća i ozbiljnih nezgoda zrakoplova</t>
  </si>
  <si>
    <t>Administracija i upravljanje Agencije za sigurnost željezničkog prometa</t>
  </si>
  <si>
    <t>Administracija i upravljanje Agencije za vodne putove</t>
  </si>
  <si>
    <t>Administracija i upravljanje Agencije za obalni linijski promet</t>
  </si>
  <si>
    <t>Otkup zemljišta na lučkom području unutarnjih voda</t>
  </si>
  <si>
    <t>K840002</t>
  </si>
  <si>
    <t>K840003</t>
  </si>
  <si>
    <t>K838003</t>
  </si>
  <si>
    <t>K663002</t>
  </si>
  <si>
    <t>A810020</t>
  </si>
  <si>
    <t>T810018</t>
  </si>
  <si>
    <t>A810019</t>
  </si>
  <si>
    <t>K810016</t>
  </si>
  <si>
    <t>T810022</t>
  </si>
  <si>
    <t>T810027</t>
  </si>
  <si>
    <t>T810026</t>
  </si>
  <si>
    <t>T810025</t>
  </si>
  <si>
    <t>K810017</t>
  </si>
  <si>
    <t>Doprinosi za obvezno zdravstveno osiguranje</t>
  </si>
  <si>
    <t>IPA I 2009-Jačanje tehničke sposobnosti Agencije za istraživanje nesreća i ozbiljnih nezgoda zrakoplova</t>
  </si>
  <si>
    <t>Kapitalne pomoći kreditnim i ostalim financijskim institucijama te trgovačkim društvima u javnom sektoru</t>
  </si>
  <si>
    <t>Razvoj infrastrukture zračnog prometa</t>
  </si>
  <si>
    <t>Opremanje inspekcije opremom i ostalim uređajima</t>
  </si>
  <si>
    <t>IPA I 2008-Učinkovito djelovanje sustava inspekcije cestovnog prometa</t>
  </si>
  <si>
    <t>Kapitalne pomoći kreditnim i ostalim financijskim institucijama te trgovačkim društvima izvan javnog sektora</t>
  </si>
  <si>
    <t>IPA I 2010-Akcijski plan za razvoj brodarstva</t>
  </si>
  <si>
    <t>Sigurnost plovidbe</t>
  </si>
  <si>
    <t>Uspostava informacijskog sustava sigurnosti plovidbe</t>
  </si>
  <si>
    <t>Sitni inventar i auto-gume</t>
  </si>
  <si>
    <t>K810024</t>
  </si>
  <si>
    <t>Izgradnja plovila i plovnih objekata u riječnoj plovidbi</t>
  </si>
  <si>
    <t>A810034</t>
  </si>
  <si>
    <t>Potpora Lučkoj upravi Ploče za otplatu Zajma Svjetske banke (IBRD) -Projekt integracije trgovine i transporta</t>
  </si>
  <si>
    <t>Naknade šteta pravnim i fizičkim osobama</t>
  </si>
  <si>
    <t>T810031</t>
  </si>
  <si>
    <t>T810033</t>
  </si>
  <si>
    <t>IPA ADRIATIC - Projekt razvoja autocesta mora na Jadranu (Adriatic MoS)</t>
  </si>
  <si>
    <t>A810036</t>
  </si>
  <si>
    <t>Sigurnost plovidbe unutarnjim vodama</t>
  </si>
  <si>
    <t>Opremanje lučkih kapetanija unutarnjih voda plovilima, prijevoznim sredstvima, uređajima i ostalom opremom</t>
  </si>
  <si>
    <t>Uspostava i održavanje informacijskog sustava sigurnosti plovidbe unutarnjim vodama</t>
  </si>
  <si>
    <t>Traganje i spašavanje na unutarnjim vodama</t>
  </si>
  <si>
    <t>Obnova i održavanje poslovnog prostora lučkih kapetanija i ispostava unutarnjih voda</t>
  </si>
  <si>
    <t>A810037</t>
  </si>
  <si>
    <t>K810038</t>
  </si>
  <si>
    <t>K810029</t>
  </si>
  <si>
    <t>Provedba ugovora o koncesiji - Autocesta Rijeka-Zagreb</t>
  </si>
  <si>
    <t>K810023</t>
  </si>
  <si>
    <t>Kapitalne pomoći ostalim izvanproračunskim korisnicima državnog proračuna</t>
  </si>
  <si>
    <t>K810039</t>
  </si>
  <si>
    <t>IPA II 2007-Mreža povezivanja ustanova za praćenje i upravljanje vodnog puta na rijeci Dunav-Newada duo</t>
  </si>
  <si>
    <t>Potpora Lučkoj upravi Ploče za realizaciju Projekta integracije trgovine i transporta</t>
  </si>
  <si>
    <t>Sanacija i rekonstrukcija objekata podgradnje u lukama otvorenim za javni promet od županijskog i lokalnog značaja te modernizacija, obnova i izgradnja ribarske infrastrukture</t>
  </si>
  <si>
    <t>Planovi intervencija, traganje i spašavanje na moru</t>
  </si>
  <si>
    <t>Provedba ugovora o koncesiji -  Bina-Istra</t>
  </si>
  <si>
    <t>PROMET</t>
  </si>
  <si>
    <t>POMORSTVO</t>
  </si>
  <si>
    <t>Pohranjene knjige, umjetnička djela i slične vrijednosti</t>
  </si>
  <si>
    <t>T810035</t>
  </si>
  <si>
    <t>IPA IIIa 2007-Tehnička pomoć operativnoj strukturi za promet za upravljanje operativnim programom i provedbu projekata-ugovor o uslugama  3.1.4.</t>
  </si>
  <si>
    <t>Promocija pomorstva i intermodalnosti</t>
  </si>
  <si>
    <t>Upravljanje i nadzor balastnih voda i taloga</t>
  </si>
  <si>
    <t xml:space="preserve">SF-Projekt izgradnje nove željezničke pruge za prigradski promet na dionici Podsused Tvornica-Samobor Perivoj </t>
  </si>
  <si>
    <t>Priprema projekata za financiranje kroz SF</t>
  </si>
  <si>
    <t>Suradnja s međunarodnim organizacijama te provedba mjera razvitka zračnog prometa</t>
  </si>
  <si>
    <t>IPA IIIa 2007-Rekonstrukcija kolosijeka i izgradnja drugog kolosijeka pruge Dugo Selo-Novska, projektna dokumentacija faza 2, 3, 1.1.8.</t>
  </si>
  <si>
    <t xml:space="preserve">SF-Projekt rekonstrukcije i elektrifikacije željezničke pruge na dionici Zaprešić-Zabok </t>
  </si>
  <si>
    <t>Otkup zemljišta na lučkom području Osijek za potrebe financiranja projekata izgradnje lučke infrastrukture iz Strukturnih fondova EU</t>
  </si>
  <si>
    <t>Priprema projekata u pomorstvu</t>
  </si>
  <si>
    <t>065 MINISTARSTVO POMORSTVA, PROMETA I INFRASTRUKTURE</t>
  </si>
  <si>
    <t>Glava 05 Ministarstvo pomorstva, prometa i infrastrukture</t>
  </si>
  <si>
    <t>RKP 45228</t>
  </si>
  <si>
    <t>K810045</t>
  </si>
  <si>
    <t>A810040</t>
  </si>
  <si>
    <t>T810041</t>
  </si>
  <si>
    <t>IPA I 2009 - Studija prometnog povezivanja teritorija Republike Hrvatske</t>
  </si>
  <si>
    <t>T810042</t>
  </si>
  <si>
    <t>K810043</t>
  </si>
  <si>
    <t>SF-Izgradnja nove željezničke pruge za prigradski promet na dionici Gradec-Sv. Ivan Žabno</t>
  </si>
  <si>
    <t>T810046</t>
  </si>
  <si>
    <t>3109-SIGURNOST POMORSKOG PROMETA - 31 PROMET, PROMETNA INFRASTRUKTURA I KOMUNIKACIJE</t>
  </si>
  <si>
    <t>Potpora Lučkoj upravi Dubrovnik za otplatu Zajma EBRD-Projekt izgradnje lučke infrastrukture-domaća komponenta</t>
  </si>
  <si>
    <t>T810044</t>
  </si>
  <si>
    <t>IPA IIIa 2007I-Rehabilitacija dionice pruge Okučani-Novska 1.1.1.</t>
  </si>
  <si>
    <t>IPA IIIa 2007-Rehabilitacija i unapređenje plovnog puta rijeke Save 2.1.1.</t>
  </si>
  <si>
    <t>IPA IIIa 2007- Rekonstrukcija južne obale luke Osijek, tehnička pomoć, 2.1.3.</t>
  </si>
  <si>
    <t>IPA IIIa 2010- Terminal za opasne terete Slavonski Brod 2.1.4.</t>
  </si>
  <si>
    <t>IPA IIIa 2010-Pomoć u izradi Strategije prometnog razvitka Republike Hrvatske i nacionalnog Prometnog modela 3.1.5.</t>
  </si>
  <si>
    <t>IPA IIIa 2007-Priprema projektne dokumentacije za projekt Izgradnje drugog željezničkog kolosijeka Goljak-Skradnik 1.1.4.</t>
  </si>
  <si>
    <t>IPA IIIa 2007- Izrada projektne dokumentacije za izgradnju poslovne zgrade Agencije za sigurnost željezničkog prometa 1.2.2.</t>
  </si>
  <si>
    <t>IPA IIIa 2007-Potpora operativnoj strukturi za promet u samostalnoj identifikaciji, ocjenjivanju i pripremi projekata 3.1.1.</t>
  </si>
  <si>
    <t>IPA IIIa 2007-Sustav signalnosigurnosnih uređaja na zagrebačkom Glavnom kolodvoru 1.2.1.</t>
  </si>
  <si>
    <t xml:space="preserve">IPA IIIa 2007-Rekonstrukcija kolosijeka pruge Dugo Selo-Novska, projektna dokumentacija faza 1, 1.1.2. </t>
  </si>
  <si>
    <t>IPA IIIa 2010-Izrada master plana Nova luka Sisak 2.1.5.</t>
  </si>
  <si>
    <t>Poticanje gradnje brodova za hrvatske brodare te izgradnja i rekonstrukcija plovnih objekata u hrvatskim brodogradilištima-Obveze iz prethodnog razdoblja</t>
  </si>
  <si>
    <t>SF-Izgradnja drugog kolosijeka i rekonstrukcija dionice pruge Dugo Selo -Križevci  1.1.12.</t>
  </si>
  <si>
    <t>IPA IIIa 2007- Izrada projektno tehničke dokumentacije za projekt: Izgradnja drugog kolosijeka i rekonstrukcija dionice pruge Križevci-Koprivnica-državna granica 1.1.6.</t>
  </si>
  <si>
    <t>IPA IIIa 2007-Priprema projektne dokumentacije za projekt Rekonstrukcija pruge Hrvatski Leskovac-Karlovac  1.1.11.</t>
  </si>
  <si>
    <t>IPA IIIa 2007-Rekonstukcija Luke Vukovar-Nova luka istok 2.1.2.</t>
  </si>
  <si>
    <t>IPA II 2009-Digitalna televizija u Jugoistočnoj Europi-HAKOM</t>
  </si>
  <si>
    <t>Nadogradnja registra prijevoznika u domaćem cestovnom prijevozu, registra vozila osoba s invaliditetom i informacijskog sustava cestovnog prometa</t>
  </si>
  <si>
    <t>Opremanje lučkih kapetanija plovilima, vozilima, uređajima i ostalom opremom</t>
  </si>
  <si>
    <t>Provedba ugovora o koncesiji - Autocesta Rijeka-Zagreb-Obveze iz prethodnog razdoblja</t>
  </si>
  <si>
    <t>Provedba ugovora o koncesiji -  Bina-Istra-Obveze iz prethodnog razdoblja</t>
  </si>
  <si>
    <t>K821048</t>
  </si>
  <si>
    <t>T820047</t>
  </si>
  <si>
    <t>A821046</t>
  </si>
  <si>
    <t>A820048</t>
  </si>
  <si>
    <t>K810048</t>
  </si>
  <si>
    <t>IPA I 2008 TAIB FPPRAC 2008 Strategija pomorskog razvitka</t>
  </si>
  <si>
    <t>IPA I 2010 TAIB  - Razvoj standardiziranog prikupljanja podataka u prometu u Republici Hrvatskoj</t>
  </si>
  <si>
    <t>Potpora za izradu projektno-tehničke dokumentacije vezano za razvoj integriranog putničkog prijevoza (IPP)</t>
  </si>
  <si>
    <t>IPA 2007 IIIa-Potpuna provedba riječnog informacijskog servisa na vodnom putu rijeke Save (RIS)</t>
  </si>
  <si>
    <t>K810049</t>
  </si>
  <si>
    <t>Članarine u međunarodnim organizacijama i inicijativama u pomorstvu</t>
  </si>
  <si>
    <t>A810050</t>
  </si>
  <si>
    <t>K587052</t>
  </si>
  <si>
    <t>A754005</t>
  </si>
  <si>
    <t>Godišnja naknada za uporabu javnih cesta i cestarina za najteže invalide</t>
  </si>
  <si>
    <t>Ostale naknade iz proračuna u novcu</t>
  </si>
  <si>
    <t>Međunarodne članarine</t>
  </si>
  <si>
    <t>Uprava prometne inspekcije</t>
  </si>
  <si>
    <t>Uprava zračnog prometa, elektroničkih komunikacija i pošte</t>
  </si>
  <si>
    <t>Uprava cestovnog i željezničkog prometa</t>
  </si>
  <si>
    <t>Uprava za sigurnost plovidbe</t>
  </si>
  <si>
    <t>Uprava pomorske i unutarnje plovidbe, brodarstva, luka i pomorskog dobra</t>
  </si>
  <si>
    <t>Glavno tajništvo</t>
  </si>
  <si>
    <t>K821035</t>
  </si>
  <si>
    <t>IPA IIIa 2007 - Tehnička pomoć operativnoj strukturi za promet za upravljanje operativnim programom i provedbu projekata</t>
  </si>
  <si>
    <t>T810021</t>
  </si>
  <si>
    <t>IPA I 2009-Podrška HAKOM-u u području računovodstvenog razdvajanja poštanskih usluga - Twinning light</t>
  </si>
  <si>
    <t>Dani zajmovi tuzemnim trgovačkim društvima izvan javnog sektora</t>
  </si>
  <si>
    <t>Subvencije poljoprivrednicima i obrtnicima</t>
  </si>
  <si>
    <t>Indeks izvršenja 2013.</t>
  </si>
  <si>
    <t>Usvojena projekcija
2014.</t>
  </si>
  <si>
    <t>Prijedlog plana
2014.</t>
  </si>
  <si>
    <t>Usvojena
projekcija
2015.</t>
  </si>
  <si>
    <t>Prijedlog projekcije 2015.</t>
  </si>
  <si>
    <t>Prijedlog projekcije 2016.</t>
  </si>
  <si>
    <t>Zemljište</t>
  </si>
  <si>
    <t>K271210</t>
  </si>
  <si>
    <t>Strategija zračnog prometa</t>
  </si>
  <si>
    <t>Tekuće pomoći ostalim izvanproračunskim korisnicima državnog proračuna</t>
  </si>
  <si>
    <t>Prijedlog plana 2014. u limitu (11,12,83)</t>
  </si>
  <si>
    <t>Prijedlog projekcije 2015. u limitu (11,12,83)</t>
  </si>
  <si>
    <t>Prijedlog projekcije 2016. u limitu (11,12,83)</t>
  </si>
  <si>
    <t>Tekući plan u limitu
2013. (11,12,83)</t>
  </si>
  <si>
    <t>Izvorni plan
2013.</t>
  </si>
  <si>
    <t>Izvorni plan u limitu
2013.
(11,12,83)</t>
  </si>
  <si>
    <t>Usvojena projekcija u limitu
2014.</t>
  </si>
  <si>
    <t>NOVA A</t>
  </si>
  <si>
    <t>Stalno predstavništvo RH pri IMO-u i članarine u međunarodnim organizacijama</t>
  </si>
  <si>
    <t>Nadoknada troškova Hrvatskoj kontroli zračne plovidbe za rutne i terminalne naknade za izuzete letove</t>
  </si>
  <si>
    <t>NOVO</t>
  </si>
  <si>
    <t>SF Priprema projektne dokumentacije za projekt rekonstrukcije Okučani-Vninkovci</t>
  </si>
  <si>
    <t>SF Uvođenje sustava daljinskog upravljanja prometom na željezničkoj mreži</t>
  </si>
  <si>
    <t>SF Uvođenje telekomunikacijkog sustava GSM-R na željezničkoj mreži</t>
  </si>
  <si>
    <t>Novi putnički terminal Zračne luke Zagreb</t>
  </si>
  <si>
    <t>Projekt izgradnje vanjskih vezova na glavnom lukobranu u Gradskoj luci Split</t>
  </si>
  <si>
    <t>VKDS-studija opravdanosti</t>
  </si>
  <si>
    <t>Strategija razvoja poštanskog sektora u Republici Hrvatskoj</t>
  </si>
  <si>
    <t>K587047</t>
  </si>
  <si>
    <t>Izgradnja zimovnika u Opatovcu</t>
  </si>
  <si>
    <t>Uređenje vodnog puta rijeke Dunav kod Sotina</t>
  </si>
  <si>
    <t>Nabava brodova za nadzor plovnih putova</t>
  </si>
  <si>
    <t>Obnova i unapređenje plovnog puta rijeke Save</t>
  </si>
  <si>
    <t>Provedba Projekta e-građani</t>
  </si>
  <si>
    <t>324X</t>
  </si>
  <si>
    <t>386X</t>
  </si>
  <si>
    <t>412X</t>
  </si>
  <si>
    <t>422X</t>
  </si>
  <si>
    <t>423X</t>
  </si>
  <si>
    <t>SF-Tehnička pomoć</t>
  </si>
  <si>
    <t>Uprava za prometnu infrastrukturu i fondove EU</t>
  </si>
  <si>
    <t>K754024</t>
  </si>
  <si>
    <t>IPA IIIa 2007-Priprema projekata i ostale projektne dokumentacije za Rekonstrukciju i elektrifikaciju željezničke pruge Vinkovci-Vukovar  1.1.9.</t>
  </si>
  <si>
    <t>AGENCIJA ZA ISTRAŽIVANJE NESREĆA U ZRAČNOM, POMORSKOM I ŽELJEZNIČKOM PROMETU</t>
  </si>
  <si>
    <t>Administracija i upravljanje Agencije za istraživanje nesreća u zračnom, pomorskom i željezničkom prometu</t>
  </si>
  <si>
    <t>NOVI K</t>
  </si>
  <si>
    <t>Tekući plan (nakon rebalansa i preraspodjela)
2013.</t>
  </si>
  <si>
    <t>NOVO A</t>
  </si>
  <si>
    <t>OP Promet</t>
  </si>
  <si>
    <t>Strateška procjena utjecaja na okoliš za Strategiju prometnog razvoja</t>
  </si>
  <si>
    <t>Izvršenje
2013.
do 30.9.2013.</t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</si>
  <si>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A570503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</si>
  <si>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POMORSKOG PROMETA, POMORSKOG DOBRA I LUKA, TE ZAŠTITA MORSKOG OKOLIŠA OD ONEČIŠĆENJA S POMORSKIH OBJEKATA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</si>
  <si>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A810034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</si>
  <si>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PROMETA NA UNUTARNJIM VODNIM PUTOVIMA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</si>
  <si>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K810017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</si>
  <si>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K820033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</si>
  <si>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A821014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</si>
  <si>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</si>
  <si>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</si>
  <si>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K570297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</si>
  <si>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A570487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</si>
  <si>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K570358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</si>
  <si>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A570442</t>
    </r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</si>
  <si>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 xml:space="preserve">K587028              </t>
    </r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</si>
  <si>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 xml:space="preserve"> K570441             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</si>
  <si>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</si>
  <si>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</si>
  <si>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</si>
  <si>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</si>
  <si>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T810018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</si>
  <si>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</si>
  <si>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</si>
  <si>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A587040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</si>
  <si>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</si>
  <si>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A570350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</si>
  <si>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A570348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</si>
  <si>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</si>
  <si>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K587039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</si>
  <si>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A570219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</si>
  <si>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</si>
  <si>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</si>
  <si>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A819003</t>
    </r>
  </si>
  <si>
    <r>
      <t xml:space="preserve"> </t>
    </r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A576182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</si>
  <si>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A810020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</si>
  <si>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A570014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</si>
  <si>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A754005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</si>
  <si>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K810049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</si>
  <si>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A570491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</si>
  <si>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T761012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</si>
  <si>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</si>
  <si>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A761011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</si>
  <si>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A810037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</si>
  <si>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</si>
  <si>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A570249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</si>
  <si>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A570193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</si>
  <si>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</si>
  <si>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A570312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</si>
  <si>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A570465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</si>
  <si>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A587050</t>
    </r>
  </si>
  <si>
    <t>REAKTIVIRANJE
K587047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</si>
  <si>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K761028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</si>
  <si>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K821027</t>
    </r>
  </si>
  <si>
    <r>
      <rPr>
        <b/>
        <sz val="12"/>
        <color indexed="10"/>
        <rFont val="Arial"/>
        <family val="2"/>
        <charset val="238"/>
      </rPr>
      <t xml:space="preserve">SPAJANJE PODPROGRAMA U NOVU A "OP Promet" </t>
    </r>
    <r>
      <rPr>
        <b/>
        <sz val="12"/>
        <rFont val="Arial"/>
        <family val="2"/>
        <charset val="238"/>
      </rPr>
      <t>K819034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</si>
  <si>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</si>
  <si>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</si>
  <si>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K810007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</si>
  <si>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K810043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</si>
  <si>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K761029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</si>
  <si>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</si>
  <si>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T820047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</si>
  <si>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T810041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</si>
  <si>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T810042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</si>
  <si>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T810044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</si>
  <si>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</si>
  <si>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T821028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</si>
  <si>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</si>
  <si>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</si>
  <si>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</si>
  <si>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T810026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</si>
  <si>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T810027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</si>
  <si>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T819036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</si>
  <si>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K810038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</si>
  <si>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K810029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</si>
  <si>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T810046</t>
    </r>
  </si>
  <si>
    <r>
      <rPr>
        <b/>
        <sz val="12"/>
        <color indexed="10"/>
        <rFont val="Arial"/>
        <family val="2"/>
        <charset val="238"/>
      </rPr>
      <t xml:space="preserve"> PROMJENA PRIPADNOSTI</t>
    </r>
    <r>
      <rPr>
        <b/>
        <sz val="12"/>
        <rFont val="Arial"/>
        <family val="2"/>
        <charset val="238"/>
      </rPr>
      <t xml:space="preserve"> K821048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</si>
  <si>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K821035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</si>
  <si>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K754024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</si>
  <si>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</si>
  <si>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</si>
  <si>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</si>
  <si>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K570344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</si>
  <si>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</si>
  <si>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A819031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</si>
  <si>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</si>
  <si>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</si>
  <si>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K587052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</si>
  <si>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A570448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</si>
  <si>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K810023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</si>
  <si>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K810024</t>
    </r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</si>
  <si>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K810001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</si>
  <si>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K810006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</si>
  <si>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K810039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</si>
  <si>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A840001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</si>
  <si>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K840002</t>
    </r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</si>
  <si>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K840003</t>
    </r>
  </si>
  <si>
    <r>
      <rPr>
        <b/>
        <sz val="12"/>
        <color indexed="10"/>
        <rFont val="Arial"/>
        <family val="2"/>
        <charset val="238"/>
      </rPr>
      <t>ZATVARANJE</t>
    </r>
    <r>
      <rPr>
        <b/>
        <sz val="12"/>
        <rFont val="Arial"/>
        <family val="2"/>
        <charset val="238"/>
      </rPr>
      <t xml:space="preserve">
RKP 45084</t>
    </r>
  </si>
  <si>
    <t xml:space="preserve"> NOVO RKP 48031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</si>
  <si>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ŽELJEZNIČKOG PROMETA - 31 PROMET, PROMETNA INFRASTRUKTURA I KOMUNIKACIJE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</si>
  <si>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ZRAČNOG PROMETA - 31 PROMET, PROMETNA INFRASTRUKTURA I KOMUNIKACIJE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</si>
  <si>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INSPEKCIJSKI NADZOR CESTOVNOG I ŽELJEZNIČKOG PROMETA I CESTA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</si>
  <si>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PLANIRANJE, IZGRADNJA, MODERNIZACIJA I ODRŽAVANJE KAPITALNIH OBJEKATA PROMETNE INFRASTRUKTURE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</si>
  <si>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RAZVOJ SUSTAVA ŽELJEZNIČKOG PROMETA - 31 PROMET, PROMETNA INFRASTRUKTURA I KOMUNIKACIJE</t>
    </r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</si>
  <si>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ISTRAŽIVANJE NESREĆA U PROMETU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</si>
  <si>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PROMJENA PRIPADNOSTI
PROMJENA NAZIVA
 </t>
    </r>
    <r>
      <rPr>
        <b/>
        <sz val="12"/>
        <rFont val="Arial"/>
        <family val="2"/>
        <charset val="238"/>
      </rPr>
      <t>A570447</t>
    </r>
  </si>
  <si>
    <t>Gradnja i modernizacija lučkih građevina u unutarnjoj plovidbi</t>
  </si>
  <si>
    <t>Poticanje redovnog obavljanja javne službe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</si>
  <si>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PROMETA NA UNUTARNJIM VODNIM PUTOVIMA - 31 PROMET, PROMETNA INFRASTRUKTURA I KOMUNIKACIJE</t>
    </r>
  </si>
  <si>
    <r>
      <rPr>
        <b/>
        <sz val="12"/>
        <color indexed="10"/>
        <rFont val="Arial"/>
        <family val="2"/>
        <charset val="238"/>
      </rPr>
      <t xml:space="preserve"> ZATVORITI </t>
    </r>
    <r>
      <rPr>
        <b/>
        <sz val="12"/>
        <rFont val="Arial"/>
        <family val="2"/>
        <charset val="238"/>
      </rPr>
      <t>K810048</t>
    </r>
  </si>
  <si>
    <t>kapitalne pomoći trgovačkim društvima u javnom sektoru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</si>
  <si>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A570288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</si>
  <si>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A570501</t>
    </r>
  </si>
  <si>
    <r>
      <rPr>
        <b/>
        <sz val="12"/>
        <color indexed="10"/>
        <rFont val="Arial"/>
        <family val="2"/>
        <charset val="238"/>
      </rPr>
      <t xml:space="preserve">ZATVORITI
 </t>
    </r>
    <r>
      <rPr>
        <b/>
        <sz val="12"/>
        <rFont val="Arial"/>
        <family val="2"/>
        <charset val="238"/>
      </rPr>
      <t>A587041</t>
    </r>
  </si>
  <si>
    <r>
      <rPr>
        <b/>
        <sz val="12"/>
        <color indexed="10"/>
        <rFont val="Arial"/>
        <family val="2"/>
        <charset val="238"/>
      </rPr>
      <t xml:space="preserve"> PROMJENA PRIPADNOSTI 
</t>
    </r>
    <r>
      <rPr>
        <b/>
        <sz val="12"/>
        <rFont val="Arial"/>
        <family val="2"/>
        <charset val="238"/>
      </rPr>
      <t>A810040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</si>
  <si>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A810050</t>
    </r>
  </si>
  <si>
    <t>Informatizacija u obalnom linijskom pomorskom prometu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</si>
  <si>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K819028</t>
    </r>
  </si>
  <si>
    <t>IPA I 2009-Jačanje tehničke sposobnosti Agencije za istraživanje nesreća</t>
  </si>
  <si>
    <r>
      <rPr>
        <b/>
        <sz val="12"/>
        <color indexed="10"/>
        <rFont val="Arial"/>
        <family val="2"/>
        <charset val="238"/>
      </rPr>
      <t>PROMJENA FP</t>
    </r>
    <r>
      <rPr>
        <b/>
        <sz val="12"/>
        <rFont val="Arial"/>
        <family val="2"/>
        <charset val="238"/>
      </rPr>
      <t xml:space="preserve">
K570321</t>
    </r>
  </si>
  <si>
    <t>Naknada u cijeni goriva za HŽ Infrastrukturu d.o.o.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</si>
  <si>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A820048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</si>
  <si>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A821046</t>
    </r>
  </si>
  <si>
    <t>Zadani limit
2014.</t>
  </si>
  <si>
    <t>Zadani limit
2016.</t>
  </si>
  <si>
    <t>Zadani limit
2015.</t>
  </si>
  <si>
    <t>RAZLIKA</t>
  </si>
  <si>
    <t>31                065</t>
  </si>
  <si>
    <t>limit plaća   065</t>
  </si>
  <si>
    <t>limit         06540</t>
  </si>
  <si>
    <t>31           06540</t>
  </si>
  <si>
    <t>limit plaća ostalih glava</t>
  </si>
  <si>
    <t>limit plaća      45228</t>
  </si>
  <si>
    <t>31                    45228</t>
  </si>
  <si>
    <t>limit plaća       06550</t>
  </si>
  <si>
    <t>31                     06550</t>
  </si>
  <si>
    <t>limit plaća        48031</t>
  </si>
  <si>
    <t>31                      48031</t>
  </si>
  <si>
    <t>limit plaća      06560</t>
  </si>
  <si>
    <t>31                     06560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</si>
  <si>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K761009</t>
    </r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</si>
  <si>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K271210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</si>
  <si>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T810021</t>
    </r>
  </si>
  <si>
    <r>
      <t xml:space="preserve">
</t>
    </r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T810022</t>
    </r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</si>
  <si>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CESTOVNOG PROMETA - 31 PROMET, PROMETNA INFRASTRUKTURA I KOMUNIKACIJE</t>
    </r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</si>
  <si>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T810031</t>
    </r>
  </si>
  <si>
    <t>Članarine i norme</t>
  </si>
  <si>
    <t>Troškovi sudskih postupaka</t>
  </si>
  <si>
    <t>Ostale kazne</t>
  </si>
  <si>
    <t>CEF 2014.-2020.- FAIRway Hrvatska - koordinirana provedba Master plana za rehabilitaciju i održavanje plovnog puta rijeke Dunav i njegovih plovnih pritoka</t>
  </si>
  <si>
    <t>K810052</t>
  </si>
  <si>
    <t>K810053</t>
  </si>
  <si>
    <t>CEF 2014.-2020.- RIS COMEX- Primjena RIS-a u upravljanju prometnim koridorima</t>
  </si>
  <si>
    <t>3111 - PRIPREMA I PROVEDBA PROJEKATA SUFINANCIRANIH SREDSTVIMA FONDOVA EU - 31 PROMET, PROMETNA INFRASTRUKTURA I KOMUNIKACIJE</t>
  </si>
  <si>
    <t>Glava</t>
  </si>
  <si>
    <t>06550</t>
  </si>
  <si>
    <t>NAZIV</t>
  </si>
  <si>
    <t>PROGRAM</t>
  </si>
  <si>
    <t>Doprinosi za osiguranje u slučaju nezaposlenosti</t>
  </si>
  <si>
    <t>EFRR-PROGRAM TRANSNACIONALNE SURADNJE DUNAV 2014.-2020.-Učinkovito upravljanje vodnim putovima</t>
  </si>
  <si>
    <t>K810054</t>
  </si>
  <si>
    <t>K810055</t>
  </si>
  <si>
    <t>EFRR-INTERREG V-A PROGRAM SURADNJE MAĐARSKA-HRVATSKA 2014.-2020.-DRAWA</t>
  </si>
  <si>
    <t>3115 - RAZVOJ UNUTARNJE PLOVIDBE - 31 PROMET, PROMETNA INFRASTRUKTURA I KOMUNIKACIJE</t>
  </si>
  <si>
    <t>K810056</t>
  </si>
  <si>
    <t>CEF 2014.-2020. Izrada studije utjecaja na okoliš i projektne dokumentacije za kritičnu dionicu rijeke Save</t>
  </si>
  <si>
    <t>Usvojena
projekcija
2019.</t>
  </si>
  <si>
    <t>Usvojena
projekcija
2020.</t>
  </si>
  <si>
    <t>Tekući
plan
2018.</t>
  </si>
  <si>
    <t>Usvojena
projekcija
2019. u limitu</t>
  </si>
  <si>
    <t>Usvojena
projekcija
2020. u limitu</t>
  </si>
  <si>
    <t>Kapitalne donacije ostalim neprofitnim organizacijama - Komunalno pristanište na rijeci Kupi u Sisku I. faza</t>
  </si>
  <si>
    <t>Tekući
plan
2018. u limitu</t>
  </si>
  <si>
    <r>
      <t xml:space="preserve">1. Prijedlog
projekcije
2021.
</t>
    </r>
    <r>
      <rPr>
        <b/>
        <sz val="9"/>
        <rFont val="Arial"/>
        <family val="2"/>
        <charset val="238"/>
      </rPr>
      <t>(za izradu smjernica)</t>
    </r>
  </si>
  <si>
    <r>
      <t xml:space="preserve">1. Prijedlog
projekcije
2021. u limitu
</t>
    </r>
    <r>
      <rPr>
        <b/>
        <sz val="9"/>
        <rFont val="Arial"/>
        <family val="2"/>
        <charset val="238"/>
      </rPr>
      <t>(za izradu smjernica)</t>
    </r>
  </si>
  <si>
    <r>
      <t xml:space="preserve">Konačni prijedlog
plana 2021. u limitu 
</t>
    </r>
    <r>
      <rPr>
        <b/>
        <sz val="9"/>
        <rFont val="Arial"/>
        <family val="2"/>
        <charset val="238"/>
      </rPr>
      <t>(u skladu sa zadanim limitom)</t>
    </r>
  </si>
  <si>
    <r>
      <t xml:space="preserve">Konačni prijedlog
plana 2020. u limitu 
</t>
    </r>
    <r>
      <rPr>
        <b/>
        <sz val="9"/>
        <rFont val="Arial"/>
        <family val="2"/>
        <charset val="238"/>
      </rPr>
      <t>(u skladu sa zadanim limitom)</t>
    </r>
  </si>
  <si>
    <r>
      <t xml:space="preserve">1. Prijedlog
projekcije
2020. u limitu
</t>
    </r>
    <r>
      <rPr>
        <b/>
        <sz val="9"/>
        <rFont val="Arial"/>
        <family val="2"/>
        <charset val="238"/>
      </rPr>
      <t>(za izradu smjernica)</t>
    </r>
  </si>
  <si>
    <r>
      <t xml:space="preserve">1. Prijedlog projekcije
2020.
</t>
    </r>
    <r>
      <rPr>
        <b/>
        <sz val="9"/>
        <rFont val="Arial"/>
        <family val="2"/>
        <charset val="238"/>
      </rPr>
      <t>(za izradu smjernica)</t>
    </r>
  </si>
  <si>
    <r>
      <t xml:space="preserve">Konačni prijedlog
plana 2019. u limitu 
</t>
    </r>
    <r>
      <rPr>
        <b/>
        <sz val="9"/>
        <rFont val="Arial"/>
        <family val="2"/>
        <charset val="238"/>
      </rPr>
      <t>(u skladu sa zadanim limitom)</t>
    </r>
  </si>
  <si>
    <r>
      <t>1. Prijedlog
plana 2019. u limitu</t>
    </r>
    <r>
      <rPr>
        <b/>
        <sz val="9"/>
        <rFont val="Arial"/>
        <family val="2"/>
        <charset val="238"/>
      </rPr>
      <t xml:space="preserve"> (za izradu smjernica)</t>
    </r>
  </si>
  <si>
    <r>
      <t xml:space="preserve">1. Prijedlog
plana 2019.
</t>
    </r>
    <r>
      <rPr>
        <b/>
        <sz val="9"/>
        <rFont val="Arial"/>
        <family val="2"/>
        <charset val="238"/>
      </rPr>
      <t>(za izradu smjernica)</t>
    </r>
  </si>
  <si>
    <t>v.d. ravnatelja:
Miroslav Ištuk, dipl.ing.građ.</t>
  </si>
  <si>
    <t>Prijedlog
plana 2019.</t>
  </si>
  <si>
    <t xml:space="preserve">Prijedlog
plana 2020.
</t>
  </si>
  <si>
    <t xml:space="preserve">Prijedlog
plana 2021.
</t>
  </si>
</sst>
</file>

<file path=xl/styles.xml><?xml version="1.0" encoding="utf-8"?>
<styleSheet xmlns="http://schemas.openxmlformats.org/spreadsheetml/2006/main">
  <fonts count="27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36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</fills>
  <borders count="2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2"/>
      </diagonal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4"/>
      </diagonal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 style="thin">
        <color theme="0" tint="-0.34998626667073579"/>
      </diagonal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24" fillId="0" borderId="0"/>
  </cellStyleXfs>
  <cellXfs count="344">
    <xf numFmtId="0" fontId="0" fillId="0" borderId="0" xfId="0"/>
    <xf numFmtId="3" fontId="3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right" vertical="center"/>
    </xf>
    <xf numFmtId="2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2" fontId="1" fillId="8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3" fontId="3" fillId="0" borderId="1" xfId="0" applyNumberFormat="1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/>
    <xf numFmtId="3" fontId="12" fillId="0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/>
    </xf>
    <xf numFmtId="1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/>
    </xf>
    <xf numFmtId="3" fontId="21" fillId="6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left" vertical="center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left" vertical="center" wrapText="1"/>
    </xf>
    <xf numFmtId="3" fontId="22" fillId="0" borderId="9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left" vertical="center" wrapText="1"/>
    </xf>
    <xf numFmtId="3" fontId="18" fillId="0" borderId="9" xfId="0" applyNumberFormat="1" applyFont="1" applyFill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left" vertical="center"/>
    </xf>
    <xf numFmtId="1" fontId="1" fillId="0" borderId="9" xfId="0" applyNumberFormat="1" applyFont="1" applyFill="1" applyBorder="1" applyAlignment="1" applyProtection="1">
      <alignment horizontal="center" vertical="center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left" vertical="center" wrapText="1"/>
    </xf>
    <xf numFmtId="1" fontId="3" fillId="0" borderId="9" xfId="0" applyNumberFormat="1" applyFont="1" applyFill="1" applyBorder="1" applyAlignment="1" applyProtection="1">
      <alignment horizontal="left" vertical="center" wrapText="1"/>
    </xf>
    <xf numFmtId="3" fontId="7" fillId="0" borderId="9" xfId="0" applyNumberFormat="1" applyFont="1" applyBorder="1" applyAlignment="1">
      <alignment horizontal="left" vertical="center"/>
    </xf>
    <xf numFmtId="1" fontId="1" fillId="0" borderId="9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left" vertical="center"/>
    </xf>
    <xf numFmtId="3" fontId="1" fillId="0" borderId="9" xfId="0" applyNumberFormat="1" applyFont="1" applyBorder="1" applyAlignment="1">
      <alignment horizontal="right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1" fontId="3" fillId="0" borderId="9" xfId="0" applyNumberFormat="1" applyFont="1" applyFill="1" applyBorder="1" applyAlignment="1" applyProtection="1">
      <alignment horizontal="left" vertical="center"/>
    </xf>
    <xf numFmtId="3" fontId="18" fillId="0" borderId="9" xfId="0" applyNumberFormat="1" applyFont="1" applyFill="1" applyBorder="1" applyAlignment="1" applyProtection="1">
      <alignment horizontal="left" vertical="center" wrapText="1"/>
    </xf>
    <xf numFmtId="4" fontId="3" fillId="0" borderId="9" xfId="0" applyNumberFormat="1" applyFont="1" applyBorder="1" applyAlignment="1">
      <alignment vertical="center"/>
    </xf>
    <xf numFmtId="3" fontId="22" fillId="0" borderId="9" xfId="0" applyNumberFormat="1" applyFont="1" applyFill="1" applyBorder="1" applyAlignment="1" applyProtection="1">
      <alignment horizontal="left" vertical="center" wrapText="1"/>
    </xf>
    <xf numFmtId="3" fontId="23" fillId="6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horizontal="left" vertical="center"/>
    </xf>
    <xf numFmtId="3" fontId="1" fillId="0" borderId="9" xfId="0" applyNumberFormat="1" applyFont="1" applyBorder="1" applyAlignment="1" applyProtection="1">
      <alignment horizontal="right" vertical="center"/>
    </xf>
    <xf numFmtId="1" fontId="1" fillId="9" borderId="9" xfId="0" applyNumberFormat="1" applyFont="1" applyFill="1" applyBorder="1" applyAlignment="1" applyProtection="1">
      <alignment horizontal="center" vertical="center"/>
    </xf>
    <xf numFmtId="1" fontId="1" fillId="9" borderId="9" xfId="0" applyNumberFormat="1" applyFont="1" applyFill="1" applyBorder="1" applyAlignment="1" applyProtection="1">
      <alignment horizontal="left" vertical="center"/>
    </xf>
    <xf numFmtId="3" fontId="22" fillId="9" borderId="9" xfId="0" applyNumberFormat="1" applyFont="1" applyFill="1" applyBorder="1" applyAlignment="1" applyProtection="1">
      <alignment horizontal="left" vertical="center" wrapText="1"/>
    </xf>
    <xf numFmtId="1" fontId="3" fillId="9" borderId="9" xfId="0" applyNumberFormat="1" applyFont="1" applyFill="1" applyBorder="1" applyAlignment="1" applyProtection="1">
      <alignment horizontal="center" vertical="center"/>
    </xf>
    <xf numFmtId="1" fontId="3" fillId="9" borderId="9" xfId="0" applyNumberFormat="1" applyFont="1" applyFill="1" applyBorder="1" applyAlignment="1" applyProtection="1">
      <alignment horizontal="left" vertical="center"/>
    </xf>
    <xf numFmtId="3" fontId="18" fillId="9" borderId="9" xfId="0" applyNumberFormat="1" applyFont="1" applyFill="1" applyBorder="1" applyAlignment="1" applyProtection="1">
      <alignment horizontal="left" vertical="center" wrapText="1"/>
    </xf>
    <xf numFmtId="49" fontId="1" fillId="9" borderId="9" xfId="0" applyNumberFormat="1" applyFont="1" applyFill="1" applyBorder="1" applyAlignment="1" applyProtection="1">
      <alignment horizontal="center" vertical="center"/>
    </xf>
    <xf numFmtId="49" fontId="3" fillId="9" borderId="9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Fill="1" applyBorder="1" applyAlignment="1" applyProtection="1">
      <alignment vertical="center"/>
    </xf>
    <xf numFmtId="3" fontId="3" fillId="0" borderId="9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3" fontId="3" fillId="9" borderId="9" xfId="0" applyNumberFormat="1" applyFont="1" applyFill="1" applyBorder="1" applyAlignment="1">
      <alignment vertical="center"/>
    </xf>
    <xf numFmtId="3" fontId="3" fillId="9" borderId="9" xfId="0" applyNumberFormat="1" applyFont="1" applyFill="1" applyBorder="1" applyAlignment="1">
      <alignment horizontal="left" vertical="center"/>
    </xf>
    <xf numFmtId="2" fontId="1" fillId="0" borderId="9" xfId="0" applyNumberFormat="1" applyFont="1" applyFill="1" applyBorder="1" applyAlignment="1" applyProtection="1">
      <alignment horizontal="center" vertical="center"/>
    </xf>
    <xf numFmtId="2" fontId="21" fillId="11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9" borderId="9" xfId="0" applyNumberFormat="1" applyFont="1" applyFill="1" applyBorder="1" applyAlignment="1" applyProtection="1">
      <alignment horizontal="left" vertical="center" wrapText="1"/>
    </xf>
    <xf numFmtId="49" fontId="3" fillId="9" borderId="9" xfId="0" applyNumberFormat="1" applyFont="1" applyFill="1" applyBorder="1" applyAlignment="1" applyProtection="1">
      <alignment horizontal="left" vertical="center" wrapText="1"/>
    </xf>
    <xf numFmtId="2" fontId="3" fillId="0" borderId="9" xfId="0" applyNumberFormat="1" applyFont="1" applyBorder="1" applyAlignment="1">
      <alignment horizontal="left" vertical="center" wrapText="1"/>
    </xf>
    <xf numFmtId="3" fontId="1" fillId="9" borderId="9" xfId="0" applyNumberFormat="1" applyFont="1" applyFill="1" applyBorder="1" applyAlignment="1">
      <alignment vertical="center"/>
    </xf>
    <xf numFmtId="3" fontId="1" fillId="9" borderId="9" xfId="0" applyNumberFormat="1" applyFont="1" applyFill="1" applyBorder="1" applyAlignment="1">
      <alignment horizontal="left" vertical="center"/>
    </xf>
    <xf numFmtId="1" fontId="3" fillId="9" borderId="9" xfId="0" applyNumberFormat="1" applyFont="1" applyFill="1" applyBorder="1" applyAlignment="1" applyProtection="1">
      <alignment horizontal="center" vertical="center" wrapText="1"/>
    </xf>
    <xf numFmtId="3" fontId="3" fillId="9" borderId="9" xfId="0" applyNumberFormat="1" applyFont="1" applyFill="1" applyBorder="1" applyAlignment="1" applyProtection="1">
      <alignment horizontal="right" vertical="center" wrapText="1"/>
    </xf>
    <xf numFmtId="1" fontId="1" fillId="9" borderId="9" xfId="0" applyNumberFormat="1" applyFont="1" applyFill="1" applyBorder="1" applyAlignment="1" applyProtection="1">
      <alignment horizontal="center" vertical="center" wrapText="1"/>
    </xf>
    <xf numFmtId="3" fontId="1" fillId="9" borderId="9" xfId="0" applyNumberFormat="1" applyFont="1" applyFill="1" applyBorder="1" applyAlignment="1" applyProtection="1">
      <alignment vertical="center"/>
    </xf>
    <xf numFmtId="3" fontId="3" fillId="9" borderId="10" xfId="0" applyNumberFormat="1" applyFont="1" applyFill="1" applyBorder="1" applyAlignment="1">
      <alignment vertical="center"/>
    </xf>
    <xf numFmtId="1" fontId="1" fillId="12" borderId="9" xfId="0" applyNumberFormat="1" applyFont="1" applyFill="1" applyBorder="1" applyAlignment="1">
      <alignment horizontal="center" vertical="center"/>
    </xf>
    <xf numFmtId="1" fontId="1" fillId="12" borderId="9" xfId="0" applyNumberFormat="1" applyFont="1" applyFill="1" applyBorder="1" applyAlignment="1">
      <alignment horizontal="center" vertical="center" wrapText="1"/>
    </xf>
    <xf numFmtId="1" fontId="1" fillId="12" borderId="9" xfId="0" applyNumberFormat="1" applyFont="1" applyFill="1" applyBorder="1" applyAlignment="1">
      <alignment horizontal="right" vertical="center" wrapText="1"/>
    </xf>
    <xf numFmtId="2" fontId="1" fillId="12" borderId="9" xfId="0" applyNumberFormat="1" applyFont="1" applyFill="1" applyBorder="1" applyAlignment="1">
      <alignment horizontal="left" vertical="center" wrapText="1"/>
    </xf>
    <xf numFmtId="3" fontId="22" fillId="12" borderId="9" xfId="0" applyNumberFormat="1" applyFont="1" applyFill="1" applyBorder="1" applyAlignment="1">
      <alignment horizontal="left" vertical="center" wrapText="1"/>
    </xf>
    <xf numFmtId="3" fontId="1" fillId="12" borderId="9" xfId="0" applyNumberFormat="1" applyFont="1" applyFill="1" applyBorder="1" applyAlignment="1">
      <alignment horizontal="right" vertical="center"/>
    </xf>
    <xf numFmtId="1" fontId="1" fillId="13" borderId="9" xfId="0" applyNumberFormat="1" applyFont="1" applyFill="1" applyBorder="1" applyAlignment="1">
      <alignment horizontal="center" vertical="center"/>
    </xf>
    <xf numFmtId="1" fontId="1" fillId="13" borderId="9" xfId="0" applyNumberFormat="1" applyFont="1" applyFill="1" applyBorder="1" applyAlignment="1">
      <alignment horizontal="center" vertical="center" wrapText="1"/>
    </xf>
    <xf numFmtId="1" fontId="1" fillId="13" borderId="9" xfId="0" applyNumberFormat="1" applyFont="1" applyFill="1" applyBorder="1" applyAlignment="1">
      <alignment horizontal="right" vertical="center" wrapText="1"/>
    </xf>
    <xf numFmtId="2" fontId="1" fillId="13" borderId="9" xfId="0" applyNumberFormat="1" applyFont="1" applyFill="1" applyBorder="1" applyAlignment="1">
      <alignment horizontal="left" vertical="center" wrapText="1"/>
    </xf>
    <xf numFmtId="3" fontId="22" fillId="13" borderId="9" xfId="0" applyNumberFormat="1" applyFont="1" applyFill="1" applyBorder="1" applyAlignment="1">
      <alignment horizontal="left" vertical="center" wrapText="1"/>
    </xf>
    <xf numFmtId="3" fontId="1" fillId="13" borderId="9" xfId="0" applyNumberFormat="1" applyFont="1" applyFill="1" applyBorder="1" applyAlignment="1">
      <alignment horizontal="right" vertical="center"/>
    </xf>
    <xf numFmtId="1" fontId="1" fillId="13" borderId="9" xfId="0" applyNumberFormat="1" applyFont="1" applyFill="1" applyBorder="1" applyAlignment="1">
      <alignment horizontal="right" vertical="center"/>
    </xf>
    <xf numFmtId="3" fontId="1" fillId="13" borderId="9" xfId="0" applyNumberFormat="1" applyFont="1" applyFill="1" applyBorder="1" applyAlignment="1" applyProtection="1">
      <alignment horizontal="right" vertical="center" wrapText="1"/>
    </xf>
    <xf numFmtId="2" fontId="1" fillId="13" borderId="9" xfId="0" applyNumberFormat="1" applyFont="1" applyFill="1" applyBorder="1" applyAlignment="1" applyProtection="1">
      <alignment horizontal="left" vertical="center" wrapText="1"/>
    </xf>
    <xf numFmtId="3" fontId="22" fillId="13" borderId="9" xfId="0" applyNumberFormat="1" applyFont="1" applyFill="1" applyBorder="1" applyAlignment="1" applyProtection="1">
      <alignment horizontal="left" vertical="center" wrapText="1"/>
    </xf>
    <xf numFmtId="1" fontId="1" fillId="13" borderId="9" xfId="0" applyNumberFormat="1" applyFont="1" applyFill="1" applyBorder="1" applyAlignment="1" applyProtection="1">
      <alignment horizontal="center" vertical="center"/>
    </xf>
    <xf numFmtId="1" fontId="1" fillId="13" borderId="9" xfId="0" applyNumberFormat="1" applyFont="1" applyFill="1" applyBorder="1" applyAlignment="1" applyProtection="1">
      <alignment horizontal="right" vertical="center"/>
    </xf>
    <xf numFmtId="3" fontId="1" fillId="13" borderId="9" xfId="0" applyNumberFormat="1" applyFont="1" applyFill="1" applyBorder="1" applyAlignment="1">
      <alignment vertical="center"/>
    </xf>
    <xf numFmtId="1" fontId="1" fillId="13" borderId="9" xfId="0" applyNumberFormat="1" applyFont="1" applyFill="1" applyBorder="1" applyAlignment="1" applyProtection="1">
      <alignment horizontal="center" vertical="center" wrapText="1"/>
    </xf>
    <xf numFmtId="49" fontId="1" fillId="13" borderId="9" xfId="0" applyNumberFormat="1" applyFont="1" applyFill="1" applyBorder="1" applyAlignment="1" applyProtection="1">
      <alignment horizontal="center" vertical="center"/>
    </xf>
    <xf numFmtId="1" fontId="1" fillId="13" borderId="9" xfId="0" applyNumberFormat="1" applyFont="1" applyFill="1" applyBorder="1" applyAlignment="1" applyProtection="1">
      <alignment horizontal="left" vertical="center"/>
    </xf>
    <xf numFmtId="49" fontId="1" fillId="13" borderId="9" xfId="0" applyNumberFormat="1" applyFont="1" applyFill="1" applyBorder="1" applyAlignment="1" applyProtection="1">
      <alignment horizontal="left" vertical="center" wrapText="1"/>
    </xf>
    <xf numFmtId="1" fontId="1" fillId="12" borderId="9" xfId="0" applyNumberFormat="1" applyFont="1" applyFill="1" applyBorder="1" applyAlignment="1">
      <alignment horizontal="left" vertical="center" wrapText="1"/>
    </xf>
    <xf numFmtId="3" fontId="19" fillId="0" borderId="9" xfId="0" applyNumberFormat="1" applyFont="1" applyBorder="1" applyAlignment="1">
      <alignment horizontal="left" vertical="center"/>
    </xf>
    <xf numFmtId="3" fontId="20" fillId="0" borderId="9" xfId="0" applyNumberFormat="1" applyFont="1" applyBorder="1" applyAlignment="1">
      <alignment horizontal="left" vertical="center"/>
    </xf>
    <xf numFmtId="1" fontId="1" fillId="13" borderId="9" xfId="0" applyNumberFormat="1" applyFont="1" applyFill="1" applyBorder="1" applyAlignment="1" applyProtection="1">
      <alignment horizontal="left" vertical="center" wrapText="1"/>
    </xf>
    <xf numFmtId="1" fontId="1" fillId="12" borderId="11" xfId="0" applyNumberFormat="1" applyFont="1" applyFill="1" applyBorder="1" applyAlignment="1">
      <alignment horizontal="center" vertical="center" wrapText="1"/>
    </xf>
    <xf numFmtId="1" fontId="1" fillId="12" borderId="11" xfId="0" applyNumberFormat="1" applyFont="1" applyFill="1" applyBorder="1" applyAlignment="1">
      <alignment horizontal="right" vertical="center" wrapText="1"/>
    </xf>
    <xf numFmtId="1" fontId="1" fillId="12" borderId="11" xfId="0" applyNumberFormat="1" applyFont="1" applyFill="1" applyBorder="1" applyAlignment="1">
      <alignment horizontal="left" vertical="center" wrapText="1"/>
    </xf>
    <xf numFmtId="2" fontId="1" fillId="12" borderId="11" xfId="0" applyNumberFormat="1" applyFont="1" applyFill="1" applyBorder="1" applyAlignment="1">
      <alignment horizontal="left" vertical="center" wrapText="1"/>
    </xf>
    <xf numFmtId="3" fontId="22" fillId="12" borderId="9" xfId="0" applyNumberFormat="1" applyFont="1" applyFill="1" applyBorder="1" applyAlignment="1" applyProtection="1">
      <alignment horizontal="left" vertical="center" wrapText="1"/>
    </xf>
    <xf numFmtId="3" fontId="1" fillId="12" borderId="9" xfId="0" applyNumberFormat="1" applyFont="1" applyFill="1" applyBorder="1" applyAlignment="1">
      <alignment vertical="center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Fill="1" applyBorder="1" applyAlignment="1" applyProtection="1">
      <alignment horizontal="left" vertical="center"/>
    </xf>
    <xf numFmtId="49" fontId="1" fillId="0" borderId="11" xfId="0" applyNumberFormat="1" applyFont="1" applyFill="1" applyBorder="1" applyAlignment="1" applyProtection="1">
      <alignment horizontal="left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/>
    </xf>
    <xf numFmtId="1" fontId="3" fillId="0" borderId="11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1" fontId="1" fillId="12" borderId="11" xfId="0" applyNumberFormat="1" applyFont="1" applyFill="1" applyBorder="1" applyAlignment="1" applyProtection="1">
      <alignment horizontal="center" vertical="center" wrapText="1"/>
    </xf>
    <xf numFmtId="49" fontId="1" fillId="12" borderId="11" xfId="0" applyNumberFormat="1" applyFont="1" applyFill="1" applyBorder="1" applyAlignment="1" applyProtection="1">
      <alignment horizontal="center" vertical="center"/>
    </xf>
    <xf numFmtId="1" fontId="1" fillId="12" borderId="11" xfId="0" applyNumberFormat="1" applyFont="1" applyFill="1" applyBorder="1" applyAlignment="1" applyProtection="1">
      <alignment horizontal="left" vertical="center"/>
    </xf>
    <xf numFmtId="49" fontId="1" fillId="12" borderId="11" xfId="0" applyNumberFormat="1" applyFont="1" applyFill="1" applyBorder="1" applyAlignment="1" applyProtection="1">
      <alignment horizontal="left" vertical="center" wrapText="1"/>
    </xf>
    <xf numFmtId="2" fontId="1" fillId="0" borderId="12" xfId="0" applyNumberFormat="1" applyFont="1" applyFill="1" applyBorder="1" applyAlignment="1" applyProtection="1">
      <alignment horizontal="center" vertical="center"/>
    </xf>
    <xf numFmtId="1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center" vertical="center"/>
    </xf>
    <xf numFmtId="1" fontId="3" fillId="0" borderId="13" xfId="0" applyNumberFormat="1" applyFont="1" applyFill="1" applyBorder="1" applyAlignment="1" applyProtection="1">
      <alignment horizontal="left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2" fontId="25" fillId="10" borderId="9" xfId="0" applyNumberFormat="1" applyFont="1" applyFill="1" applyBorder="1" applyAlignment="1">
      <alignment horizontal="center" vertical="center"/>
    </xf>
    <xf numFmtId="1" fontId="25" fillId="10" borderId="9" xfId="0" applyNumberFormat="1" applyFont="1" applyFill="1" applyBorder="1" applyAlignment="1">
      <alignment horizontal="center" vertical="center"/>
    </xf>
    <xf numFmtId="1" fontId="25" fillId="10" borderId="9" xfId="0" applyNumberFormat="1" applyFont="1" applyFill="1" applyBorder="1" applyAlignment="1">
      <alignment horizontal="center" vertical="center" wrapText="1"/>
    </xf>
    <xf numFmtId="49" fontId="25" fillId="10" borderId="9" xfId="0" applyNumberFormat="1" applyFont="1" applyFill="1" applyBorder="1" applyAlignment="1">
      <alignment horizontal="center" vertical="center" wrapText="1"/>
    </xf>
    <xf numFmtId="1" fontId="25" fillId="10" borderId="9" xfId="0" applyNumberFormat="1" applyFont="1" applyFill="1" applyBorder="1" applyAlignment="1">
      <alignment horizontal="left" vertical="center" wrapText="1"/>
    </xf>
    <xf numFmtId="2" fontId="25" fillId="10" borderId="9" xfId="0" applyNumberFormat="1" applyFont="1" applyFill="1" applyBorder="1" applyAlignment="1">
      <alignment horizontal="center" vertical="center" wrapText="1"/>
    </xf>
    <xf numFmtId="3" fontId="25" fillId="10" borderId="9" xfId="0" applyNumberFormat="1" applyFont="1" applyFill="1" applyBorder="1" applyAlignment="1">
      <alignment horizontal="center" vertical="center" wrapText="1"/>
    </xf>
    <xf numFmtId="3" fontId="25" fillId="9" borderId="9" xfId="0" applyNumberFormat="1" applyFont="1" applyFill="1" applyBorder="1" applyAlignment="1">
      <alignment horizontal="center" vertical="center" wrapText="1"/>
    </xf>
    <xf numFmtId="3" fontId="25" fillId="15" borderId="9" xfId="0" applyNumberFormat="1" applyFont="1" applyFill="1" applyBorder="1" applyAlignment="1">
      <alignment horizontal="center" vertical="center" wrapText="1"/>
    </xf>
    <xf numFmtId="3" fontId="25" fillId="14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3" fontId="3" fillId="9" borderId="9" xfId="4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1" fillId="9" borderId="9" xfId="0" applyNumberFormat="1" applyFont="1" applyFill="1" applyBorder="1" applyAlignment="1">
      <alignment horizontal="right" vertical="center"/>
    </xf>
    <xf numFmtId="3" fontId="1" fillId="9" borderId="9" xfId="0" applyNumberFormat="1" applyFont="1" applyFill="1" applyBorder="1" applyAlignment="1" applyProtection="1">
      <alignment horizontal="right" vertical="center" wrapText="1"/>
    </xf>
    <xf numFmtId="3" fontId="26" fillId="9" borderId="9" xfId="0" applyNumberFormat="1" applyFont="1" applyFill="1" applyBorder="1" applyAlignment="1">
      <alignment vertical="center"/>
    </xf>
    <xf numFmtId="3" fontId="26" fillId="9" borderId="9" xfId="0" applyNumberFormat="1" applyFont="1" applyFill="1" applyBorder="1" applyAlignment="1" applyProtection="1">
      <alignment horizontal="right" vertical="center" wrapText="1"/>
    </xf>
    <xf numFmtId="3" fontId="26" fillId="9" borderId="10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horizontal="left" vertical="center"/>
    </xf>
    <xf numFmtId="3" fontId="1" fillId="0" borderId="9" xfId="0" applyNumberFormat="1" applyFont="1" applyFill="1" applyBorder="1" applyAlignment="1">
      <alignment horizontal="left" vertical="center"/>
    </xf>
    <xf numFmtId="3" fontId="1" fillId="16" borderId="9" xfId="0" applyNumberFormat="1" applyFont="1" applyFill="1" applyBorder="1" applyAlignment="1">
      <alignment horizontal="right" vertical="center"/>
    </xf>
    <xf numFmtId="3" fontId="1" fillId="17" borderId="9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 wrapText="1"/>
    </xf>
    <xf numFmtId="2" fontId="1" fillId="0" borderId="16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left" vertical="center" wrapText="1"/>
    </xf>
    <xf numFmtId="2" fontId="1" fillId="0" borderId="17" xfId="0" applyNumberFormat="1" applyFont="1" applyFill="1" applyBorder="1" applyAlignment="1" applyProtection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 wrapText="1"/>
    </xf>
    <xf numFmtId="1" fontId="1" fillId="12" borderId="18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/>
    </xf>
    <xf numFmtId="1" fontId="3" fillId="0" borderId="17" xfId="0" applyNumberFormat="1" applyFont="1" applyFill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left" vertical="center" wrapText="1"/>
    </xf>
    <xf numFmtId="3" fontId="18" fillId="0" borderId="17" xfId="0" applyNumberFormat="1" applyFont="1" applyFill="1" applyBorder="1" applyAlignment="1" applyProtection="1">
      <alignment horizontal="left" vertical="center" wrapText="1"/>
    </xf>
    <xf numFmtId="3" fontId="3" fillId="9" borderId="17" xfId="0" applyNumberFormat="1" applyFont="1" applyFill="1" applyBorder="1" applyAlignment="1">
      <alignment vertical="center"/>
    </xf>
    <xf numFmtId="3" fontId="3" fillId="9" borderId="19" xfId="0" applyNumberFormat="1" applyFont="1" applyFill="1" applyBorder="1" applyAlignment="1">
      <alignment vertical="center"/>
    </xf>
    <xf numFmtId="3" fontId="3" fillId="0" borderId="15" xfId="0" applyNumberFormat="1" applyFont="1" applyBorder="1" applyAlignment="1">
      <alignment horizontal="left" vertical="center" wrapText="1"/>
    </xf>
    <xf numFmtId="3" fontId="3" fillId="0" borderId="20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vertical="center"/>
    </xf>
    <xf numFmtId="1" fontId="15" fillId="0" borderId="1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" fontId="15" fillId="7" borderId="1" xfId="0" applyNumberFormat="1" applyFont="1" applyFill="1" applyBorder="1" applyAlignment="1">
      <alignment horizontal="right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/>
    </xf>
    <xf numFmtId="3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right" vertical="center" wrapText="1"/>
    </xf>
    <xf numFmtId="1" fontId="1" fillId="7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 vertical="center"/>
    </xf>
    <xf numFmtId="1" fontId="7" fillId="0" borderId="8" xfId="0" applyNumberFormat="1" applyFont="1" applyFill="1" applyBorder="1" applyAlignment="1">
      <alignment horizontal="right" vertical="center"/>
    </xf>
    <xf numFmtId="1" fontId="7" fillId="0" borderId="5" xfId="0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right" vertical="center"/>
    </xf>
    <xf numFmtId="1" fontId="15" fillId="0" borderId="8" xfId="0" applyNumberFormat="1" applyFont="1" applyFill="1" applyBorder="1" applyAlignment="1">
      <alignment horizontal="right" vertical="center"/>
    </xf>
    <xf numFmtId="1" fontId="15" fillId="0" borderId="5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1" fillId="6" borderId="9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Obično_List4" xfId="2"/>
    <cellStyle name="Obično_List5" xfId="3"/>
  </cellStyles>
  <dxfs count="0"/>
  <tableStyles count="0" defaultTableStyle="TableStyleMedium9" defaultPivotStyle="PivotStyleLight16"/>
  <colors>
    <mruColors>
      <color rgb="FFB6DDE8"/>
      <color rgb="FFDBEEF3"/>
      <color rgb="FF0000FF"/>
      <color rgb="FF66CCFF"/>
      <color rgb="FF9966FF"/>
      <color rgb="FFC39BE1"/>
      <color rgb="FFFFCCCC"/>
      <color rgb="FFFF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Y1321"/>
  <sheetViews>
    <sheetView zoomScale="90" zoomScaleNormal="90" zoomScaleSheetLayoutView="87" zoomScalePageLayoutView="78" workbookViewId="0">
      <pane xSplit="5" ySplit="4" topLeftCell="F1254" activePane="bottomRight" state="frozen"/>
      <selection pane="topRight" activeCell="F1" sqref="F1"/>
      <selection pane="bottomLeft" activeCell="A5" sqref="A5"/>
      <selection pane="bottomRight" activeCell="A1290" sqref="A1290:IV1291"/>
    </sheetView>
  </sheetViews>
  <sheetFormatPr defaultColWidth="9.140625" defaultRowHeight="15"/>
  <cols>
    <col min="1" max="1" width="12.42578125" style="106" customWidth="1"/>
    <col min="2" max="2" width="5.140625" style="107" bestFit="1" customWidth="1"/>
    <col min="3" max="3" width="8.42578125" style="108" customWidth="1"/>
    <col min="4" max="4" width="7.28515625" style="109" customWidth="1"/>
    <col min="5" max="5" width="49" style="110" customWidth="1"/>
    <col min="6" max="6" width="40.5703125" style="110" customWidth="1"/>
    <col min="7" max="8" width="16.28515625" style="76" hidden="1" customWidth="1"/>
    <col min="9" max="9" width="17.140625" style="76" hidden="1" customWidth="1"/>
    <col min="10" max="10" width="16.28515625" style="76" hidden="1" customWidth="1"/>
    <col min="11" max="11" width="17.28515625" style="76" hidden="1" customWidth="1"/>
    <col min="12" max="12" width="9.28515625" style="77" hidden="1" customWidth="1"/>
    <col min="13" max="14" width="16.42578125" style="110" hidden="1" customWidth="1"/>
    <col min="15" max="16" width="16.42578125" style="110" customWidth="1"/>
    <col min="17" max="17" width="16.42578125" style="110" hidden="1" customWidth="1"/>
    <col min="18" max="21" width="16.42578125" style="110" customWidth="1"/>
    <col min="22" max="22" width="15.85546875" style="76" customWidth="1"/>
    <col min="23" max="23" width="16.42578125" style="76" bestFit="1" customWidth="1"/>
    <col min="24" max="24" width="16" style="76" bestFit="1" customWidth="1"/>
    <col min="25" max="25" width="27.42578125" style="75" bestFit="1" customWidth="1"/>
    <col min="26" max="16384" width="9.140625" style="34"/>
  </cols>
  <sheetData>
    <row r="1" spans="1:25" s="12" customFormat="1" ht="78.75">
      <c r="A1" s="3" t="s">
        <v>166</v>
      </c>
      <c r="B1" s="4" t="s">
        <v>63</v>
      </c>
      <c r="C1" s="5" t="s">
        <v>17</v>
      </c>
      <c r="D1" s="6" t="s">
        <v>48</v>
      </c>
      <c r="E1" s="7" t="s">
        <v>0</v>
      </c>
      <c r="F1" s="7" t="s">
        <v>83</v>
      </c>
      <c r="G1" s="7" t="s">
        <v>409</v>
      </c>
      <c r="H1" s="8" t="s">
        <v>410</v>
      </c>
      <c r="I1" s="7" t="s">
        <v>441</v>
      </c>
      <c r="J1" s="8" t="s">
        <v>408</v>
      </c>
      <c r="K1" s="7" t="s">
        <v>445</v>
      </c>
      <c r="L1" s="9" t="s">
        <v>395</v>
      </c>
      <c r="M1" s="7" t="s">
        <v>396</v>
      </c>
      <c r="N1" s="8" t="s">
        <v>411</v>
      </c>
      <c r="O1" s="10" t="s">
        <v>397</v>
      </c>
      <c r="P1" s="11" t="s">
        <v>405</v>
      </c>
      <c r="Q1" s="7" t="s">
        <v>398</v>
      </c>
      <c r="R1" s="10" t="s">
        <v>399</v>
      </c>
      <c r="S1" s="11" t="s">
        <v>406</v>
      </c>
      <c r="T1" s="10" t="s">
        <v>400</v>
      </c>
      <c r="U1" s="11" t="s">
        <v>407</v>
      </c>
      <c r="V1" s="121" t="s">
        <v>567</v>
      </c>
      <c r="W1" s="121" t="s">
        <v>569</v>
      </c>
      <c r="X1" s="121" t="s">
        <v>568</v>
      </c>
    </row>
    <row r="2" spans="1:25" s="15" customFormat="1" ht="15.75">
      <c r="A2" s="340" t="s">
        <v>331</v>
      </c>
      <c r="B2" s="340"/>
      <c r="C2" s="340"/>
      <c r="D2" s="340"/>
      <c r="E2" s="340"/>
      <c r="F2" s="340"/>
      <c r="G2" s="13">
        <f>G3+G882+G942+G1073+G1138+G1273</f>
        <v>5913645238</v>
      </c>
      <c r="H2" s="13">
        <f>H3+H882+H942+H1073+H1138+H1273</f>
        <v>5629557815</v>
      </c>
      <c r="I2" s="13">
        <f>I3+I882+I942+I1073+I1138+I1273+I1205</f>
        <v>5832235736</v>
      </c>
      <c r="J2" s="13">
        <f>J3+J882+J942+J1073+J1138+J1273+J1205</f>
        <v>5548148313</v>
      </c>
      <c r="K2" s="13">
        <f>K3+K882+K942+K1073+K1138+K1273+K1205</f>
        <v>4847989737.4899998</v>
      </c>
      <c r="L2" s="14">
        <f>IF(I2=0, "-", K2/I2*100)</f>
        <v>83.124036080457913</v>
      </c>
      <c r="M2" s="13">
        <f>M3+M882+M942+M1073+M1138+M1273</f>
        <v>6286351889</v>
      </c>
      <c r="N2" s="13">
        <f>N3+N882+N942+N1073+N1138+N1273</f>
        <v>5680154058</v>
      </c>
      <c r="O2" s="13">
        <f t="shared" ref="O2:U2" si="0">O3+O882+O942+O1073+O1138+O1273+O1205</f>
        <v>6186582758.3699999</v>
      </c>
      <c r="P2" s="13">
        <f t="shared" si="0"/>
        <v>5829157588.5200005</v>
      </c>
      <c r="Q2" s="13">
        <f t="shared" si="0"/>
        <v>10391326109</v>
      </c>
      <c r="R2" s="13">
        <f t="shared" si="0"/>
        <v>6725437792.6700001</v>
      </c>
      <c r="S2" s="13">
        <f t="shared" si="0"/>
        <v>5692576767.6700001</v>
      </c>
      <c r="T2" s="13">
        <f t="shared" si="0"/>
        <v>7155784873</v>
      </c>
      <c r="U2" s="13">
        <f t="shared" si="0"/>
        <v>5914659085</v>
      </c>
      <c r="V2" s="57">
        <v>5886829000</v>
      </c>
      <c r="W2" s="57">
        <v>6184769000</v>
      </c>
      <c r="X2" s="57">
        <v>6505729000</v>
      </c>
    </row>
    <row r="3" spans="1:25" s="15" customFormat="1" ht="15.75">
      <c r="A3" s="318" t="s">
        <v>332</v>
      </c>
      <c r="B3" s="318"/>
      <c r="C3" s="318"/>
      <c r="D3" s="318"/>
      <c r="E3" s="318"/>
      <c r="F3" s="318"/>
      <c r="G3" s="16">
        <f>G4+G110+G466+G592</f>
        <v>5505620462</v>
      </c>
      <c r="H3" s="16">
        <f>H4+H110+H466+H592</f>
        <v>5226718599</v>
      </c>
      <c r="I3" s="16">
        <f>I4+I110+I466+I592</f>
        <v>5424210960</v>
      </c>
      <c r="J3" s="16">
        <f>J4+J110+J466+J592</f>
        <v>5145309097</v>
      </c>
      <c r="K3" s="16">
        <f>K4+K110+K466+K592</f>
        <v>4561239582.3200006</v>
      </c>
      <c r="L3" s="17">
        <f t="shared" ref="L3:L90" si="1">IF(I3=0, "-", K3/I3*100)</f>
        <v>84.090379521669647</v>
      </c>
      <c r="M3" s="16">
        <f t="shared" ref="M3:U3" si="2">M4+M110+M466+M592</f>
        <v>5852152673</v>
      </c>
      <c r="N3" s="16">
        <f t="shared" si="2"/>
        <v>5246054842</v>
      </c>
      <c r="O3" s="16">
        <f t="shared" si="2"/>
        <v>5778886758.3699999</v>
      </c>
      <c r="P3" s="16">
        <f t="shared" si="2"/>
        <v>5425842588.5200005</v>
      </c>
      <c r="Q3" s="16">
        <f t="shared" si="2"/>
        <v>9954359893</v>
      </c>
      <c r="R3" s="16">
        <f t="shared" si="2"/>
        <v>6322022792.6700001</v>
      </c>
      <c r="S3" s="16">
        <f t="shared" si="2"/>
        <v>5289261767.6700001</v>
      </c>
      <c r="T3" s="16">
        <f t="shared" si="2"/>
        <v>6752369873</v>
      </c>
      <c r="U3" s="16">
        <f t="shared" si="2"/>
        <v>5511344085</v>
      </c>
      <c r="V3" s="76">
        <f>V2-P2</f>
        <v>57671411.479999542</v>
      </c>
      <c r="W3" s="76">
        <f>W2-S2</f>
        <v>492192232.32999992</v>
      </c>
      <c r="X3" s="76">
        <f>X2-U2</f>
        <v>591069915</v>
      </c>
      <c r="Y3" s="75" t="s">
        <v>570</v>
      </c>
    </row>
    <row r="4" spans="1:25" s="12" customFormat="1" ht="15" customHeight="1">
      <c r="A4" s="324" t="s">
        <v>388</v>
      </c>
      <c r="B4" s="324"/>
      <c r="C4" s="324"/>
      <c r="D4" s="324"/>
      <c r="E4" s="324"/>
      <c r="F4" s="324"/>
      <c r="G4" s="18">
        <f>G5+G64+G73+G90+G95+G105</f>
        <v>89990603</v>
      </c>
      <c r="H4" s="18">
        <f>H5+H64+H73+H90+H95+H105</f>
        <v>89990603</v>
      </c>
      <c r="I4" s="18">
        <f>I5+I64+I73+I90+I95+I105</f>
        <v>93320603</v>
      </c>
      <c r="J4" s="18">
        <f>J5+J64+J73+J90+J95+J105</f>
        <v>93320603</v>
      </c>
      <c r="K4" s="18">
        <f>K5+K64+K73+K90+K95+K105</f>
        <v>65156433.720000006</v>
      </c>
      <c r="L4" s="19">
        <f t="shared" si="1"/>
        <v>69.819987896992046</v>
      </c>
      <c r="M4" s="18">
        <f t="shared" ref="M4:U4" si="3">M5+M64+M73+M90+M95+M105</f>
        <v>84712169</v>
      </c>
      <c r="N4" s="18">
        <f t="shared" si="3"/>
        <v>84712169</v>
      </c>
      <c r="O4" s="18">
        <f t="shared" si="3"/>
        <v>112851000</v>
      </c>
      <c r="P4" s="18">
        <f t="shared" si="3"/>
        <v>112851000</v>
      </c>
      <c r="Q4" s="18">
        <f t="shared" si="3"/>
        <v>88758998</v>
      </c>
      <c r="R4" s="18">
        <f t="shared" si="3"/>
        <v>128120150</v>
      </c>
      <c r="S4" s="18">
        <f t="shared" si="3"/>
        <v>128120150</v>
      </c>
      <c r="T4" s="18">
        <f t="shared" si="3"/>
        <v>124129000</v>
      </c>
      <c r="U4" s="18">
        <f t="shared" si="3"/>
        <v>124129000</v>
      </c>
      <c r="V4" s="57"/>
      <c r="W4" s="57"/>
      <c r="X4" s="57"/>
    </row>
    <row r="5" spans="1:25" s="23" customFormat="1" ht="78.75">
      <c r="A5" s="319" t="s">
        <v>13</v>
      </c>
      <c r="B5" s="319"/>
      <c r="C5" s="319"/>
      <c r="D5" s="319"/>
      <c r="E5" s="20" t="s">
        <v>85</v>
      </c>
      <c r="F5" s="20" t="s">
        <v>253</v>
      </c>
      <c r="G5" s="21">
        <f>G6+G10+G12+G16+G21+G28+G38+G40+G47+G51+G53+G55+G57</f>
        <v>72027000</v>
      </c>
      <c r="H5" s="21">
        <f>H6+H10+H12+H16+H21+H28+H38+H40+H47+H51+H53+H55+H57</f>
        <v>72027000</v>
      </c>
      <c r="I5" s="21">
        <f>I6+I10+I12+I16+I21+I28+I38+I40+I47+I51+I53+I55+I57+I62</f>
        <v>74357000</v>
      </c>
      <c r="J5" s="21">
        <f>J6+J10+J12+J16+J21+J28+J38+J40+J47+J51+J53+J55+J57+J62</f>
        <v>74357000</v>
      </c>
      <c r="K5" s="21">
        <f>K6+K10+K12+K16+K21+K28+K38+K40+K47+K51+K53+K55+K57+K62</f>
        <v>55999727.750000007</v>
      </c>
      <c r="L5" s="22">
        <f t="shared" si="1"/>
        <v>75.311978361149599</v>
      </c>
      <c r="M5" s="21">
        <f>M6+M10+M12+M16+M21+M28+M38+M40+M47+M51+M53+M55+M57</f>
        <v>70081442</v>
      </c>
      <c r="N5" s="21">
        <f>N6+N10+N12+N16+N21+N28+N38+N40+N47+N51+N53+N55+N57</f>
        <v>70081442</v>
      </c>
      <c r="O5" s="21">
        <f t="shared" ref="O5:U5" si="4">O6+O10+O12+O16+O21+O28+O38+O40+O47+O51+O53+O55+O57+O62</f>
        <v>72741000</v>
      </c>
      <c r="P5" s="21">
        <f t="shared" si="4"/>
        <v>72741000</v>
      </c>
      <c r="Q5" s="21">
        <f t="shared" si="4"/>
        <v>73740044</v>
      </c>
      <c r="R5" s="21">
        <f t="shared" si="4"/>
        <v>74730150</v>
      </c>
      <c r="S5" s="21">
        <f t="shared" si="4"/>
        <v>74730150</v>
      </c>
      <c r="T5" s="21">
        <f t="shared" si="4"/>
        <v>76579000</v>
      </c>
      <c r="U5" s="21">
        <f t="shared" si="4"/>
        <v>76579000</v>
      </c>
      <c r="V5" s="57"/>
      <c r="W5" s="57"/>
      <c r="X5" s="57"/>
      <c r="Y5" s="12"/>
    </row>
    <row r="6" spans="1:25" s="23" customFormat="1" ht="15.75" hidden="1">
      <c r="A6" s="24" t="s">
        <v>13</v>
      </c>
      <c r="B6" s="25">
        <v>11</v>
      </c>
      <c r="C6" s="26" t="s">
        <v>18</v>
      </c>
      <c r="D6" s="27">
        <v>311</v>
      </c>
      <c r="E6" s="20"/>
      <c r="F6" s="20"/>
      <c r="G6" s="21">
        <f>SUM(G7:G9)</f>
        <v>36000000</v>
      </c>
      <c r="H6" s="21">
        <f t="shared" ref="H6:U6" si="5">SUM(H7:H9)</f>
        <v>36000000</v>
      </c>
      <c r="I6" s="21">
        <f t="shared" si="5"/>
        <v>36000000</v>
      </c>
      <c r="J6" s="21">
        <f t="shared" si="5"/>
        <v>36000000</v>
      </c>
      <c r="K6" s="21">
        <f t="shared" si="5"/>
        <v>27793459.98</v>
      </c>
      <c r="L6" s="22">
        <f t="shared" si="1"/>
        <v>77.204055499999996</v>
      </c>
      <c r="M6" s="21">
        <f t="shared" si="5"/>
        <v>36000000</v>
      </c>
      <c r="N6" s="21">
        <f t="shared" si="5"/>
        <v>36000000</v>
      </c>
      <c r="O6" s="21">
        <f t="shared" si="5"/>
        <v>36150000</v>
      </c>
      <c r="P6" s="21">
        <f t="shared" si="5"/>
        <v>36150000</v>
      </c>
      <c r="Q6" s="21">
        <f t="shared" si="5"/>
        <v>37900000</v>
      </c>
      <c r="R6" s="21">
        <f t="shared" si="5"/>
        <v>37300000</v>
      </c>
      <c r="S6" s="21">
        <f t="shared" si="5"/>
        <v>37300000</v>
      </c>
      <c r="T6" s="21">
        <f t="shared" si="5"/>
        <v>38200000</v>
      </c>
      <c r="U6" s="21">
        <f t="shared" si="5"/>
        <v>38200000</v>
      </c>
      <c r="V6" s="57">
        <v>103811000</v>
      </c>
      <c r="W6" s="57">
        <v>108987000</v>
      </c>
      <c r="X6" s="57">
        <v>111379000</v>
      </c>
      <c r="Y6" s="12" t="s">
        <v>572</v>
      </c>
    </row>
    <row r="7" spans="1:25" ht="15.75" hidden="1">
      <c r="A7" s="28" t="s">
        <v>13</v>
      </c>
      <c r="B7" s="29">
        <v>11</v>
      </c>
      <c r="C7" s="30" t="s">
        <v>18</v>
      </c>
      <c r="D7" s="31">
        <v>3111</v>
      </c>
      <c r="E7" s="32" t="s">
        <v>19</v>
      </c>
      <c r="F7" s="32"/>
      <c r="G7" s="1">
        <v>35100000</v>
      </c>
      <c r="H7" s="1">
        <v>35100000</v>
      </c>
      <c r="I7" s="1">
        <v>35100000</v>
      </c>
      <c r="J7" s="1">
        <v>35100000</v>
      </c>
      <c r="K7" s="1">
        <v>27212038.780000001</v>
      </c>
      <c r="L7" s="33">
        <f t="shared" si="1"/>
        <v>77.527176011396008</v>
      </c>
      <c r="M7" s="1">
        <v>35100000</v>
      </c>
      <c r="N7" s="1">
        <v>35100000</v>
      </c>
      <c r="O7" s="1">
        <v>35200000</v>
      </c>
      <c r="P7" s="1">
        <f>O7</f>
        <v>35200000</v>
      </c>
      <c r="Q7" s="1">
        <v>37000000</v>
      </c>
      <c r="R7" s="1">
        <v>36300000</v>
      </c>
      <c r="S7" s="1">
        <f>R7</f>
        <v>36300000</v>
      </c>
      <c r="T7" s="1">
        <v>37200000</v>
      </c>
      <c r="U7" s="1">
        <f>T7</f>
        <v>37200000</v>
      </c>
      <c r="V7" s="57">
        <v>18120000</v>
      </c>
      <c r="Y7" s="12" t="s">
        <v>575</v>
      </c>
    </row>
    <row r="8" spans="1:25" hidden="1">
      <c r="A8" s="28" t="s">
        <v>13</v>
      </c>
      <c r="B8" s="29">
        <v>11</v>
      </c>
      <c r="C8" s="30" t="s">
        <v>18</v>
      </c>
      <c r="D8" s="31">
        <v>3113</v>
      </c>
      <c r="E8" s="32" t="s">
        <v>20</v>
      </c>
      <c r="F8" s="32"/>
      <c r="G8" s="1">
        <v>300000</v>
      </c>
      <c r="H8" s="1">
        <v>300000</v>
      </c>
      <c r="I8" s="1">
        <v>300000</v>
      </c>
      <c r="J8" s="1">
        <v>300000</v>
      </c>
      <c r="K8" s="1">
        <v>115525.95</v>
      </c>
      <c r="L8" s="33">
        <f t="shared" si="1"/>
        <v>38.508650000000003</v>
      </c>
      <c r="M8" s="1">
        <v>350000</v>
      </c>
      <c r="N8" s="1">
        <v>350000</v>
      </c>
      <c r="O8" s="1">
        <v>300000</v>
      </c>
      <c r="P8" s="1">
        <f t="shared" ref="P8:P61" si="6">O8</f>
        <v>300000</v>
      </c>
      <c r="Q8" s="1">
        <v>350000</v>
      </c>
      <c r="R8" s="1">
        <v>300000</v>
      </c>
      <c r="S8" s="1">
        <f t="shared" ref="S8:S61" si="7">R8</f>
        <v>300000</v>
      </c>
      <c r="T8" s="1">
        <v>300000</v>
      </c>
      <c r="U8" s="1">
        <f t="shared" ref="U8:U61" si="8">T8</f>
        <v>300000</v>
      </c>
    </row>
    <row r="9" spans="1:25" hidden="1">
      <c r="A9" s="28" t="s">
        <v>13</v>
      </c>
      <c r="B9" s="29">
        <v>11</v>
      </c>
      <c r="C9" s="30" t="s">
        <v>18</v>
      </c>
      <c r="D9" s="31">
        <v>3114</v>
      </c>
      <c r="E9" s="32" t="s">
        <v>21</v>
      </c>
      <c r="F9" s="32"/>
      <c r="G9" s="1">
        <v>600000</v>
      </c>
      <c r="H9" s="1">
        <v>600000</v>
      </c>
      <c r="I9" s="1">
        <v>600000</v>
      </c>
      <c r="J9" s="1">
        <v>600000</v>
      </c>
      <c r="K9" s="1">
        <v>465895.25</v>
      </c>
      <c r="L9" s="33">
        <f t="shared" si="1"/>
        <v>77.649208333333334</v>
      </c>
      <c r="M9" s="1">
        <v>550000</v>
      </c>
      <c r="N9" s="1">
        <v>550000</v>
      </c>
      <c r="O9" s="1">
        <v>650000</v>
      </c>
      <c r="P9" s="1">
        <f t="shared" si="6"/>
        <v>650000</v>
      </c>
      <c r="Q9" s="1">
        <v>550000</v>
      </c>
      <c r="R9" s="1">
        <v>700000</v>
      </c>
      <c r="S9" s="1">
        <f t="shared" si="7"/>
        <v>700000</v>
      </c>
      <c r="T9" s="1">
        <v>700000</v>
      </c>
      <c r="U9" s="1">
        <f t="shared" si="8"/>
        <v>700000</v>
      </c>
    </row>
    <row r="10" spans="1:25" s="23" customFormat="1" ht="15.75" hidden="1">
      <c r="A10" s="24" t="s">
        <v>13</v>
      </c>
      <c r="B10" s="25">
        <v>11</v>
      </c>
      <c r="C10" s="26" t="s">
        <v>18</v>
      </c>
      <c r="D10" s="27">
        <v>312</v>
      </c>
      <c r="E10" s="20"/>
      <c r="F10" s="20"/>
      <c r="G10" s="21">
        <f>SUM(G11)</f>
        <v>500000</v>
      </c>
      <c r="H10" s="21">
        <f t="shared" ref="H10:U10" si="9">SUM(H11)</f>
        <v>500000</v>
      </c>
      <c r="I10" s="21">
        <f t="shared" si="9"/>
        <v>500000</v>
      </c>
      <c r="J10" s="21">
        <f t="shared" si="9"/>
        <v>500000</v>
      </c>
      <c r="K10" s="21">
        <f t="shared" si="9"/>
        <v>126244.41</v>
      </c>
      <c r="L10" s="22">
        <f t="shared" si="1"/>
        <v>25.248882000000002</v>
      </c>
      <c r="M10" s="21">
        <f t="shared" si="9"/>
        <v>476527</v>
      </c>
      <c r="N10" s="21">
        <f t="shared" si="9"/>
        <v>476527</v>
      </c>
      <c r="O10" s="21">
        <f t="shared" si="9"/>
        <v>400000</v>
      </c>
      <c r="P10" s="21">
        <f t="shared" si="9"/>
        <v>400000</v>
      </c>
      <c r="Q10" s="21">
        <f t="shared" si="9"/>
        <v>476527</v>
      </c>
      <c r="R10" s="21">
        <f t="shared" si="9"/>
        <v>500000</v>
      </c>
      <c r="S10" s="21">
        <f t="shared" si="9"/>
        <v>500000</v>
      </c>
      <c r="T10" s="21">
        <f t="shared" si="9"/>
        <v>500000</v>
      </c>
      <c r="U10" s="21">
        <f t="shared" si="9"/>
        <v>500000</v>
      </c>
      <c r="V10" s="57" t="e">
        <f>#REF!</f>
        <v>#REF!</v>
      </c>
      <c r="W10" s="57" t="e">
        <f>#REF!</f>
        <v>#REF!</v>
      </c>
      <c r="X10" s="57" t="e">
        <f>#REF!</f>
        <v>#REF!</v>
      </c>
      <c r="Y10" s="12" t="s">
        <v>571</v>
      </c>
    </row>
    <row r="11" spans="1:25" hidden="1">
      <c r="A11" s="28" t="s">
        <v>13</v>
      </c>
      <c r="B11" s="29">
        <v>11</v>
      </c>
      <c r="C11" s="30" t="s">
        <v>18</v>
      </c>
      <c r="D11" s="31">
        <v>3121</v>
      </c>
      <c r="E11" s="32" t="s">
        <v>22</v>
      </c>
      <c r="F11" s="32"/>
      <c r="G11" s="1">
        <v>500000</v>
      </c>
      <c r="H11" s="1">
        <v>500000</v>
      </c>
      <c r="I11" s="1">
        <v>500000</v>
      </c>
      <c r="J11" s="1">
        <v>500000</v>
      </c>
      <c r="K11" s="1">
        <v>126244.41</v>
      </c>
      <c r="L11" s="33">
        <f t="shared" si="1"/>
        <v>25.248882000000002</v>
      </c>
      <c r="M11" s="1">
        <v>476527</v>
      </c>
      <c r="N11" s="1">
        <v>476527</v>
      </c>
      <c r="O11" s="1">
        <v>400000</v>
      </c>
      <c r="P11" s="1">
        <f t="shared" si="6"/>
        <v>400000</v>
      </c>
      <c r="Q11" s="1">
        <v>476527</v>
      </c>
      <c r="R11" s="1">
        <v>500000</v>
      </c>
      <c r="S11" s="1">
        <f t="shared" si="7"/>
        <v>500000</v>
      </c>
      <c r="T11" s="1">
        <v>500000</v>
      </c>
      <c r="U11" s="1">
        <f t="shared" si="8"/>
        <v>500000</v>
      </c>
      <c r="V11" s="76" t="e">
        <f>V6-V10</f>
        <v>#REF!</v>
      </c>
      <c r="W11" s="76" t="e">
        <f>W6-W10</f>
        <v>#REF!</v>
      </c>
      <c r="X11" s="76" t="e">
        <f>X6-X10</f>
        <v>#REF!</v>
      </c>
      <c r="Y11" s="75" t="s">
        <v>570</v>
      </c>
    </row>
    <row r="12" spans="1:25" s="23" customFormat="1" ht="15.75" hidden="1">
      <c r="A12" s="24" t="s">
        <v>13</v>
      </c>
      <c r="B12" s="25">
        <v>11</v>
      </c>
      <c r="C12" s="26" t="s">
        <v>18</v>
      </c>
      <c r="D12" s="27">
        <v>313</v>
      </c>
      <c r="E12" s="20"/>
      <c r="F12" s="20"/>
      <c r="G12" s="21">
        <f>SUM(G13:G15)</f>
        <v>5800000</v>
      </c>
      <c r="H12" s="21">
        <f t="shared" ref="H12:U12" si="10">SUM(H13:H15)</f>
        <v>5800000</v>
      </c>
      <c r="I12" s="21">
        <f t="shared" si="10"/>
        <v>5800000</v>
      </c>
      <c r="J12" s="21">
        <f t="shared" si="10"/>
        <v>5800000</v>
      </c>
      <c r="K12" s="21">
        <f t="shared" si="10"/>
        <v>4199826.97</v>
      </c>
      <c r="L12" s="22">
        <f t="shared" si="1"/>
        <v>72.410809827586192</v>
      </c>
      <c r="M12" s="21">
        <f t="shared" si="10"/>
        <v>5850000</v>
      </c>
      <c r="N12" s="21">
        <f t="shared" si="10"/>
        <v>5850000</v>
      </c>
      <c r="O12" s="21">
        <f>SUM(O13:O15)</f>
        <v>5541000</v>
      </c>
      <c r="P12" s="21">
        <f t="shared" si="10"/>
        <v>5541000</v>
      </c>
      <c r="Q12" s="21">
        <f t="shared" si="10"/>
        <v>6300000</v>
      </c>
      <c r="R12" s="21">
        <f t="shared" si="10"/>
        <v>6887150</v>
      </c>
      <c r="S12" s="21">
        <f t="shared" si="10"/>
        <v>6887150</v>
      </c>
      <c r="T12" s="21">
        <f t="shared" si="10"/>
        <v>7309000</v>
      </c>
      <c r="U12" s="21">
        <f t="shared" si="10"/>
        <v>7309000</v>
      </c>
      <c r="V12" s="57"/>
      <c r="W12" s="57"/>
      <c r="X12" s="57"/>
      <c r="Y12" s="12"/>
    </row>
    <row r="13" spans="1:25" hidden="1">
      <c r="A13" s="28" t="s">
        <v>13</v>
      </c>
      <c r="B13" s="29">
        <v>11</v>
      </c>
      <c r="C13" s="30" t="s">
        <v>18</v>
      </c>
      <c r="D13" s="31">
        <v>3131</v>
      </c>
      <c r="E13" s="32" t="s">
        <v>211</v>
      </c>
      <c r="F13" s="32"/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33" t="str">
        <f t="shared" si="1"/>
        <v>-</v>
      </c>
      <c r="M13" s="1"/>
      <c r="N13" s="1"/>
      <c r="O13" s="1">
        <v>0</v>
      </c>
      <c r="P13" s="1">
        <f>O13</f>
        <v>0</v>
      </c>
      <c r="Q13" s="1"/>
      <c r="R13" s="1"/>
      <c r="S13" s="1">
        <f t="shared" si="7"/>
        <v>0</v>
      </c>
      <c r="T13" s="1"/>
      <c r="U13" s="1">
        <f t="shared" si="8"/>
        <v>0</v>
      </c>
    </row>
    <row r="14" spans="1:25" hidden="1">
      <c r="A14" s="28" t="s">
        <v>13</v>
      </c>
      <c r="B14" s="29">
        <v>11</v>
      </c>
      <c r="C14" s="30" t="s">
        <v>18</v>
      </c>
      <c r="D14" s="31">
        <v>3132</v>
      </c>
      <c r="E14" s="32" t="s">
        <v>280</v>
      </c>
      <c r="F14" s="32"/>
      <c r="G14" s="1">
        <v>5100000</v>
      </c>
      <c r="H14" s="1">
        <v>5100000</v>
      </c>
      <c r="I14" s="1">
        <v>5100000</v>
      </c>
      <c r="J14" s="1">
        <v>5100000</v>
      </c>
      <c r="K14" s="1">
        <v>3705729.26</v>
      </c>
      <c r="L14" s="33">
        <f t="shared" si="1"/>
        <v>72.661358039215685</v>
      </c>
      <c r="M14" s="1">
        <v>5100000</v>
      </c>
      <c r="N14" s="1">
        <v>5100000</v>
      </c>
      <c r="O14" s="1">
        <v>4900000</v>
      </c>
      <c r="P14" s="1">
        <f>O14</f>
        <v>4900000</v>
      </c>
      <c r="Q14" s="1">
        <v>5500000</v>
      </c>
      <c r="R14" s="1">
        <v>5900000</v>
      </c>
      <c r="S14" s="1">
        <f t="shared" si="7"/>
        <v>5900000</v>
      </c>
      <c r="T14" s="1">
        <v>6200000</v>
      </c>
      <c r="U14" s="1">
        <f t="shared" si="8"/>
        <v>6200000</v>
      </c>
    </row>
    <row r="15" spans="1:25" ht="30" hidden="1">
      <c r="A15" s="28" t="s">
        <v>13</v>
      </c>
      <c r="B15" s="29">
        <v>11</v>
      </c>
      <c r="C15" s="30" t="s">
        <v>18</v>
      </c>
      <c r="D15" s="31">
        <v>3133</v>
      </c>
      <c r="E15" s="32" t="s">
        <v>258</v>
      </c>
      <c r="F15" s="32"/>
      <c r="G15" s="1">
        <v>700000</v>
      </c>
      <c r="H15" s="1">
        <v>700000</v>
      </c>
      <c r="I15" s="1">
        <v>700000</v>
      </c>
      <c r="J15" s="1">
        <v>700000</v>
      </c>
      <c r="K15" s="1">
        <v>494097.71</v>
      </c>
      <c r="L15" s="33">
        <f t="shared" si="1"/>
        <v>70.585387142857144</v>
      </c>
      <c r="M15" s="1">
        <v>750000</v>
      </c>
      <c r="N15" s="1">
        <v>750000</v>
      </c>
      <c r="O15" s="1">
        <v>641000</v>
      </c>
      <c r="P15" s="1">
        <f>O15</f>
        <v>641000</v>
      </c>
      <c r="Q15" s="1">
        <v>800000</v>
      </c>
      <c r="R15" s="1">
        <v>987150</v>
      </c>
      <c r="S15" s="1">
        <f t="shared" si="7"/>
        <v>987150</v>
      </c>
      <c r="T15" s="1">
        <v>1109000</v>
      </c>
      <c r="U15" s="1">
        <f t="shared" si="8"/>
        <v>1109000</v>
      </c>
    </row>
    <row r="16" spans="1:25" s="23" customFormat="1" ht="15.75" hidden="1">
      <c r="A16" s="24" t="s">
        <v>13</v>
      </c>
      <c r="B16" s="25">
        <v>11</v>
      </c>
      <c r="C16" s="26" t="s">
        <v>18</v>
      </c>
      <c r="D16" s="27">
        <v>321</v>
      </c>
      <c r="E16" s="20"/>
      <c r="F16" s="20"/>
      <c r="G16" s="21">
        <f>SUM(G17:G20)</f>
        <v>3950000</v>
      </c>
      <c r="H16" s="21">
        <f t="shared" ref="H16:U16" si="11">SUM(H17:H20)</f>
        <v>3950000</v>
      </c>
      <c r="I16" s="21">
        <f t="shared" si="11"/>
        <v>3950000</v>
      </c>
      <c r="J16" s="21">
        <f t="shared" si="11"/>
        <v>3950000</v>
      </c>
      <c r="K16" s="21">
        <f t="shared" si="11"/>
        <v>2657377.8600000003</v>
      </c>
      <c r="L16" s="22">
        <f t="shared" si="1"/>
        <v>67.275388860759506</v>
      </c>
      <c r="M16" s="21">
        <f t="shared" si="11"/>
        <v>3989250</v>
      </c>
      <c r="N16" s="21">
        <f t="shared" si="11"/>
        <v>3989250</v>
      </c>
      <c r="O16" s="21">
        <f t="shared" si="11"/>
        <v>4300000</v>
      </c>
      <c r="P16" s="21">
        <f t="shared" si="11"/>
        <v>4300000</v>
      </c>
      <c r="Q16" s="21">
        <f t="shared" si="11"/>
        <v>4049090</v>
      </c>
      <c r="R16" s="21">
        <f t="shared" si="11"/>
        <v>4370000</v>
      </c>
      <c r="S16" s="21">
        <f t="shared" si="11"/>
        <v>4370000</v>
      </c>
      <c r="T16" s="21">
        <f t="shared" si="11"/>
        <v>4480000</v>
      </c>
      <c r="U16" s="21">
        <f t="shared" si="11"/>
        <v>4480000</v>
      </c>
      <c r="V16" s="57"/>
      <c r="W16" s="57"/>
      <c r="X16" s="57"/>
      <c r="Y16" s="12"/>
    </row>
    <row r="17" spans="1:25" hidden="1">
      <c r="A17" s="28" t="s">
        <v>13</v>
      </c>
      <c r="B17" s="29">
        <v>11</v>
      </c>
      <c r="C17" s="30" t="s">
        <v>18</v>
      </c>
      <c r="D17" s="31">
        <v>3211</v>
      </c>
      <c r="E17" s="32" t="s">
        <v>110</v>
      </c>
      <c r="F17" s="32"/>
      <c r="G17" s="1">
        <v>1780000</v>
      </c>
      <c r="H17" s="1">
        <v>1780000</v>
      </c>
      <c r="I17" s="1">
        <v>1780000</v>
      </c>
      <c r="J17" s="1">
        <v>1780000</v>
      </c>
      <c r="K17" s="1">
        <v>1566005.5799999998</v>
      </c>
      <c r="L17" s="33">
        <f t="shared" si="1"/>
        <v>87.9778415730337</v>
      </c>
      <c r="M17" s="1">
        <v>1753300</v>
      </c>
      <c r="N17" s="1">
        <v>1753300</v>
      </c>
      <c r="O17" s="1">
        <v>2200000</v>
      </c>
      <c r="P17" s="1">
        <f t="shared" si="6"/>
        <v>2200000</v>
      </c>
      <c r="Q17" s="1">
        <v>1779600</v>
      </c>
      <c r="R17" s="1">
        <v>2250000</v>
      </c>
      <c r="S17" s="1">
        <f t="shared" si="7"/>
        <v>2250000</v>
      </c>
      <c r="T17" s="1">
        <v>2300000</v>
      </c>
      <c r="U17" s="1">
        <f t="shared" si="8"/>
        <v>2300000</v>
      </c>
    </row>
    <row r="18" spans="1:25" ht="30" hidden="1">
      <c r="A18" s="28" t="s">
        <v>13</v>
      </c>
      <c r="B18" s="29">
        <v>11</v>
      </c>
      <c r="C18" s="30" t="s">
        <v>18</v>
      </c>
      <c r="D18" s="31">
        <v>3212</v>
      </c>
      <c r="E18" s="32" t="s">
        <v>111</v>
      </c>
      <c r="F18" s="32"/>
      <c r="G18" s="1">
        <v>1950000</v>
      </c>
      <c r="H18" s="1">
        <v>1950000</v>
      </c>
      <c r="I18" s="1">
        <v>1950000</v>
      </c>
      <c r="J18" s="1">
        <v>1950000</v>
      </c>
      <c r="K18" s="1">
        <v>991879.65</v>
      </c>
      <c r="L18" s="33">
        <f t="shared" si="1"/>
        <v>50.865623076923086</v>
      </c>
      <c r="M18" s="1">
        <v>2019250</v>
      </c>
      <c r="N18" s="1">
        <v>2019250</v>
      </c>
      <c r="O18" s="1">
        <v>1700000</v>
      </c>
      <c r="P18" s="1">
        <f t="shared" si="6"/>
        <v>1700000</v>
      </c>
      <c r="Q18" s="1">
        <v>2049539</v>
      </c>
      <c r="R18" s="1">
        <v>1700000</v>
      </c>
      <c r="S18" s="1">
        <f t="shared" si="7"/>
        <v>1700000</v>
      </c>
      <c r="T18" s="1">
        <v>1700000</v>
      </c>
      <c r="U18" s="1">
        <f t="shared" si="8"/>
        <v>1700000</v>
      </c>
    </row>
    <row r="19" spans="1:25" hidden="1">
      <c r="A19" s="28" t="s">
        <v>13</v>
      </c>
      <c r="B19" s="29">
        <v>11</v>
      </c>
      <c r="C19" s="30" t="s">
        <v>18</v>
      </c>
      <c r="D19" s="31">
        <v>3213</v>
      </c>
      <c r="E19" s="32" t="s">
        <v>112</v>
      </c>
      <c r="F19" s="32"/>
      <c r="G19" s="1">
        <v>100000</v>
      </c>
      <c r="H19" s="1">
        <v>100000</v>
      </c>
      <c r="I19" s="1">
        <v>100000</v>
      </c>
      <c r="J19" s="1">
        <v>100000</v>
      </c>
      <c r="K19" s="1">
        <v>88356.430000000008</v>
      </c>
      <c r="L19" s="33">
        <f t="shared" si="1"/>
        <v>88.356430000000003</v>
      </c>
      <c r="M19" s="1">
        <v>98500</v>
      </c>
      <c r="N19" s="1">
        <v>98500</v>
      </c>
      <c r="O19" s="1">
        <v>250000</v>
      </c>
      <c r="P19" s="1">
        <f t="shared" si="6"/>
        <v>250000</v>
      </c>
      <c r="Q19" s="1">
        <v>99978</v>
      </c>
      <c r="R19" s="1">
        <v>270000</v>
      </c>
      <c r="S19" s="1">
        <f t="shared" si="7"/>
        <v>270000</v>
      </c>
      <c r="T19" s="1">
        <v>300000</v>
      </c>
      <c r="U19" s="1">
        <f t="shared" si="8"/>
        <v>300000</v>
      </c>
    </row>
    <row r="20" spans="1:25" hidden="1">
      <c r="A20" s="28" t="s">
        <v>13</v>
      </c>
      <c r="B20" s="29">
        <v>11</v>
      </c>
      <c r="C20" s="30" t="s">
        <v>18</v>
      </c>
      <c r="D20" s="31">
        <v>3214</v>
      </c>
      <c r="E20" s="32" t="s">
        <v>234</v>
      </c>
      <c r="F20" s="32"/>
      <c r="G20" s="1">
        <v>120000</v>
      </c>
      <c r="H20" s="1">
        <v>120000</v>
      </c>
      <c r="I20" s="1">
        <v>120000</v>
      </c>
      <c r="J20" s="1">
        <v>120000</v>
      </c>
      <c r="K20" s="1">
        <v>11136.2</v>
      </c>
      <c r="L20" s="33">
        <f t="shared" si="1"/>
        <v>9.2801666666666662</v>
      </c>
      <c r="M20" s="1">
        <v>118200</v>
      </c>
      <c r="N20" s="1">
        <v>118200</v>
      </c>
      <c r="O20" s="1">
        <v>150000</v>
      </c>
      <c r="P20" s="1">
        <f t="shared" si="6"/>
        <v>150000</v>
      </c>
      <c r="Q20" s="1">
        <v>119973</v>
      </c>
      <c r="R20" s="1">
        <v>150000</v>
      </c>
      <c r="S20" s="1">
        <f t="shared" si="7"/>
        <v>150000</v>
      </c>
      <c r="T20" s="1">
        <v>180000</v>
      </c>
      <c r="U20" s="1">
        <f t="shared" si="8"/>
        <v>180000</v>
      </c>
    </row>
    <row r="21" spans="1:25" s="23" customFormat="1" ht="15.75" hidden="1">
      <c r="A21" s="24" t="s">
        <v>13</v>
      </c>
      <c r="B21" s="25">
        <v>11</v>
      </c>
      <c r="C21" s="26" t="s">
        <v>18</v>
      </c>
      <c r="D21" s="27">
        <v>322</v>
      </c>
      <c r="E21" s="20"/>
      <c r="F21" s="20"/>
      <c r="G21" s="21">
        <f>SUM(G22:G27)</f>
        <v>7266000</v>
      </c>
      <c r="H21" s="21">
        <f t="shared" ref="H21:U21" si="12">SUM(H22:H27)</f>
        <v>7266000</v>
      </c>
      <c r="I21" s="21">
        <f t="shared" si="12"/>
        <v>7266000</v>
      </c>
      <c r="J21" s="21">
        <f t="shared" si="12"/>
        <v>7266000</v>
      </c>
      <c r="K21" s="21">
        <f t="shared" si="12"/>
        <v>5081068.5900000008</v>
      </c>
      <c r="L21" s="22">
        <f t="shared" si="1"/>
        <v>69.929377786952941</v>
      </c>
      <c r="M21" s="21">
        <f t="shared" si="12"/>
        <v>5575010</v>
      </c>
      <c r="N21" s="21">
        <f t="shared" si="12"/>
        <v>5575010</v>
      </c>
      <c r="O21" s="21">
        <f t="shared" si="12"/>
        <v>7100000</v>
      </c>
      <c r="P21" s="21">
        <f t="shared" si="12"/>
        <v>7100000</v>
      </c>
      <c r="Q21" s="21">
        <f t="shared" si="12"/>
        <v>6514636</v>
      </c>
      <c r="R21" s="21">
        <f t="shared" si="12"/>
        <v>7170000</v>
      </c>
      <c r="S21" s="21">
        <f t="shared" si="12"/>
        <v>7170000</v>
      </c>
      <c r="T21" s="21">
        <f t="shared" si="12"/>
        <v>7340000</v>
      </c>
      <c r="U21" s="21">
        <f t="shared" si="12"/>
        <v>7340000</v>
      </c>
      <c r="V21" s="57"/>
      <c r="W21" s="57"/>
      <c r="X21" s="57"/>
      <c r="Y21" s="12"/>
    </row>
    <row r="22" spans="1:25" hidden="1">
      <c r="A22" s="28" t="s">
        <v>13</v>
      </c>
      <c r="B22" s="29">
        <v>11</v>
      </c>
      <c r="C22" s="30" t="s">
        <v>18</v>
      </c>
      <c r="D22" s="31">
        <v>3221</v>
      </c>
      <c r="E22" s="32" t="s">
        <v>113</v>
      </c>
      <c r="F22" s="32"/>
      <c r="G22" s="1">
        <v>1440000</v>
      </c>
      <c r="H22" s="1">
        <v>1440000</v>
      </c>
      <c r="I22" s="1">
        <v>1440000</v>
      </c>
      <c r="J22" s="1">
        <v>1440000</v>
      </c>
      <c r="K22" s="1">
        <v>1251065.55</v>
      </c>
      <c r="L22" s="33">
        <f t="shared" si="1"/>
        <v>86.879552083333337</v>
      </c>
      <c r="M22" s="1">
        <v>1218400</v>
      </c>
      <c r="N22" s="1">
        <v>1218400</v>
      </c>
      <c r="O22" s="1">
        <v>1500000</v>
      </c>
      <c r="P22" s="1">
        <f t="shared" si="6"/>
        <v>1500000</v>
      </c>
      <c r="Q22" s="1">
        <v>1239676</v>
      </c>
      <c r="R22" s="1">
        <v>1500000</v>
      </c>
      <c r="S22" s="1">
        <f t="shared" si="7"/>
        <v>1500000</v>
      </c>
      <c r="T22" s="1">
        <v>1600000</v>
      </c>
      <c r="U22" s="1">
        <f t="shared" si="8"/>
        <v>1600000</v>
      </c>
    </row>
    <row r="23" spans="1:25" s="35" customFormat="1" hidden="1">
      <c r="A23" s="28" t="s">
        <v>13</v>
      </c>
      <c r="B23" s="29">
        <v>11</v>
      </c>
      <c r="C23" s="30" t="s">
        <v>18</v>
      </c>
      <c r="D23" s="31">
        <v>3222</v>
      </c>
      <c r="E23" s="32" t="s">
        <v>114</v>
      </c>
      <c r="F23" s="32"/>
      <c r="G23" s="1">
        <v>16000</v>
      </c>
      <c r="H23" s="1">
        <v>16000</v>
      </c>
      <c r="I23" s="1">
        <v>16000</v>
      </c>
      <c r="J23" s="1">
        <v>16000</v>
      </c>
      <c r="K23" s="1">
        <v>0</v>
      </c>
      <c r="L23" s="33">
        <f t="shared" si="1"/>
        <v>0</v>
      </c>
      <c r="M23" s="1">
        <v>15760</v>
      </c>
      <c r="N23" s="1">
        <v>15760</v>
      </c>
      <c r="O23" s="1">
        <v>0</v>
      </c>
      <c r="P23" s="1">
        <f t="shared" si="6"/>
        <v>0</v>
      </c>
      <c r="Q23" s="1">
        <v>15996</v>
      </c>
      <c r="R23" s="1">
        <v>0</v>
      </c>
      <c r="S23" s="1">
        <f t="shared" si="7"/>
        <v>0</v>
      </c>
      <c r="T23" s="1">
        <v>0</v>
      </c>
      <c r="U23" s="1">
        <f t="shared" si="8"/>
        <v>0</v>
      </c>
      <c r="V23" s="1"/>
      <c r="W23" s="1"/>
      <c r="X23" s="1"/>
      <c r="Y23" s="74"/>
    </row>
    <row r="24" spans="1:25" s="35" customFormat="1" hidden="1">
      <c r="A24" s="28" t="s">
        <v>13</v>
      </c>
      <c r="B24" s="29">
        <v>11</v>
      </c>
      <c r="C24" s="30" t="s">
        <v>18</v>
      </c>
      <c r="D24" s="31">
        <v>3223</v>
      </c>
      <c r="E24" s="32" t="s">
        <v>115</v>
      </c>
      <c r="F24" s="32"/>
      <c r="G24" s="1">
        <v>5500000</v>
      </c>
      <c r="H24" s="1">
        <v>5500000</v>
      </c>
      <c r="I24" s="1">
        <v>5500000</v>
      </c>
      <c r="J24" s="1">
        <v>5500000</v>
      </c>
      <c r="K24" s="1">
        <v>3583285.45</v>
      </c>
      <c r="L24" s="33">
        <f t="shared" si="1"/>
        <v>65.150644545454554</v>
      </c>
      <c r="M24" s="1">
        <v>4035500</v>
      </c>
      <c r="N24" s="1">
        <v>4035500</v>
      </c>
      <c r="O24" s="1">
        <v>5000000</v>
      </c>
      <c r="P24" s="1">
        <f t="shared" si="6"/>
        <v>5000000</v>
      </c>
      <c r="Q24" s="1">
        <v>4949033</v>
      </c>
      <c r="R24" s="1">
        <v>5000000</v>
      </c>
      <c r="S24" s="1">
        <f t="shared" si="7"/>
        <v>5000000</v>
      </c>
      <c r="T24" s="1">
        <v>5000000</v>
      </c>
      <c r="U24" s="1">
        <f t="shared" si="8"/>
        <v>5000000</v>
      </c>
      <c r="V24" s="1"/>
      <c r="W24" s="1"/>
      <c r="X24" s="1"/>
      <c r="Y24" s="74"/>
    </row>
    <row r="25" spans="1:25" s="35" customFormat="1" hidden="1">
      <c r="A25" s="28" t="s">
        <v>13</v>
      </c>
      <c r="B25" s="29">
        <v>11</v>
      </c>
      <c r="C25" s="30" t="s">
        <v>18</v>
      </c>
      <c r="D25" s="31">
        <v>3224</v>
      </c>
      <c r="E25" s="32" t="s">
        <v>116</v>
      </c>
      <c r="F25" s="32"/>
      <c r="G25" s="1">
        <v>110000</v>
      </c>
      <c r="H25" s="1">
        <v>110000</v>
      </c>
      <c r="I25" s="1">
        <v>110000</v>
      </c>
      <c r="J25" s="1">
        <v>110000</v>
      </c>
      <c r="K25" s="1">
        <v>123585.69</v>
      </c>
      <c r="L25" s="33">
        <f t="shared" si="1"/>
        <v>112.35062727272727</v>
      </c>
      <c r="M25" s="1">
        <v>108350</v>
      </c>
      <c r="N25" s="1">
        <v>108350</v>
      </c>
      <c r="O25" s="1">
        <v>200000</v>
      </c>
      <c r="P25" s="1">
        <f t="shared" si="6"/>
        <v>200000</v>
      </c>
      <c r="Q25" s="1">
        <v>109975</v>
      </c>
      <c r="R25" s="1">
        <v>200000</v>
      </c>
      <c r="S25" s="1">
        <f t="shared" si="7"/>
        <v>200000</v>
      </c>
      <c r="T25" s="1">
        <v>200000</v>
      </c>
      <c r="U25" s="1">
        <f t="shared" si="8"/>
        <v>200000</v>
      </c>
      <c r="V25" s="1"/>
      <c r="W25" s="1"/>
      <c r="X25" s="1"/>
      <c r="Y25" s="74"/>
    </row>
    <row r="26" spans="1:25" s="35" customFormat="1" hidden="1">
      <c r="A26" s="28" t="s">
        <v>13</v>
      </c>
      <c r="B26" s="29">
        <v>11</v>
      </c>
      <c r="C26" s="30" t="s">
        <v>18</v>
      </c>
      <c r="D26" s="31">
        <v>3225</v>
      </c>
      <c r="E26" s="32" t="s">
        <v>290</v>
      </c>
      <c r="F26" s="32"/>
      <c r="G26" s="1">
        <v>100000</v>
      </c>
      <c r="H26" s="1">
        <v>100000</v>
      </c>
      <c r="I26" s="1">
        <v>100000</v>
      </c>
      <c r="J26" s="1">
        <v>100000</v>
      </c>
      <c r="K26" s="1">
        <v>23131.899999999998</v>
      </c>
      <c r="L26" s="33">
        <f t="shared" si="1"/>
        <v>23.131899999999998</v>
      </c>
      <c r="M26" s="1">
        <v>98500</v>
      </c>
      <c r="N26" s="1">
        <v>98500</v>
      </c>
      <c r="O26" s="1">
        <v>100000</v>
      </c>
      <c r="P26" s="1">
        <f t="shared" si="6"/>
        <v>100000</v>
      </c>
      <c r="Q26" s="1">
        <v>99978</v>
      </c>
      <c r="R26" s="1">
        <v>120000</v>
      </c>
      <c r="S26" s="1">
        <f t="shared" si="7"/>
        <v>120000</v>
      </c>
      <c r="T26" s="1">
        <v>150000</v>
      </c>
      <c r="U26" s="1">
        <f t="shared" si="8"/>
        <v>150000</v>
      </c>
      <c r="V26" s="1"/>
      <c r="W26" s="1"/>
      <c r="X26" s="1"/>
      <c r="Y26" s="74"/>
    </row>
    <row r="27" spans="1:25" s="35" customFormat="1" hidden="1">
      <c r="A27" s="28" t="s">
        <v>13</v>
      </c>
      <c r="B27" s="29">
        <v>11</v>
      </c>
      <c r="C27" s="30" t="s">
        <v>18</v>
      </c>
      <c r="D27" s="31">
        <v>3227</v>
      </c>
      <c r="E27" s="32" t="s">
        <v>235</v>
      </c>
      <c r="F27" s="32"/>
      <c r="G27" s="1">
        <v>100000</v>
      </c>
      <c r="H27" s="1">
        <v>100000</v>
      </c>
      <c r="I27" s="1">
        <v>100000</v>
      </c>
      <c r="J27" s="1">
        <v>100000</v>
      </c>
      <c r="K27" s="1">
        <v>100000</v>
      </c>
      <c r="L27" s="33">
        <f t="shared" si="1"/>
        <v>100</v>
      </c>
      <c r="M27" s="1">
        <v>98500</v>
      </c>
      <c r="N27" s="1">
        <v>98500</v>
      </c>
      <c r="O27" s="1">
        <v>300000</v>
      </c>
      <c r="P27" s="1">
        <f t="shared" si="6"/>
        <v>300000</v>
      </c>
      <c r="Q27" s="1">
        <v>99978</v>
      </c>
      <c r="R27" s="1">
        <v>350000</v>
      </c>
      <c r="S27" s="1">
        <f t="shared" si="7"/>
        <v>350000</v>
      </c>
      <c r="T27" s="1">
        <v>390000</v>
      </c>
      <c r="U27" s="1">
        <f t="shared" si="8"/>
        <v>390000</v>
      </c>
      <c r="V27" s="1"/>
      <c r="W27" s="1"/>
      <c r="X27" s="1"/>
      <c r="Y27" s="74"/>
    </row>
    <row r="28" spans="1:25" s="36" customFormat="1" ht="15.75" hidden="1">
      <c r="A28" s="24" t="s">
        <v>13</v>
      </c>
      <c r="B28" s="25">
        <v>11</v>
      </c>
      <c r="C28" s="26" t="s">
        <v>18</v>
      </c>
      <c r="D28" s="27">
        <v>323</v>
      </c>
      <c r="E28" s="20"/>
      <c r="F28" s="20"/>
      <c r="G28" s="21">
        <f>SUM(G29:G37)</f>
        <v>15600000</v>
      </c>
      <c r="H28" s="21">
        <f t="shared" ref="H28:U28" si="13">SUM(H29:H37)</f>
        <v>15600000</v>
      </c>
      <c r="I28" s="21">
        <f t="shared" si="13"/>
        <v>17930000</v>
      </c>
      <c r="J28" s="21">
        <f t="shared" si="13"/>
        <v>17930000</v>
      </c>
      <c r="K28" s="21">
        <f t="shared" si="13"/>
        <v>11255575.699999999</v>
      </c>
      <c r="L28" s="22">
        <f t="shared" si="1"/>
        <v>62.775101505856099</v>
      </c>
      <c r="M28" s="21">
        <f t="shared" si="13"/>
        <v>15156750</v>
      </c>
      <c r="N28" s="21">
        <f t="shared" si="13"/>
        <v>15156750</v>
      </c>
      <c r="O28" s="21">
        <f t="shared" si="13"/>
        <v>15300000</v>
      </c>
      <c r="P28" s="21">
        <f t="shared" si="13"/>
        <v>15300000</v>
      </c>
      <c r="Q28" s="21">
        <f t="shared" si="13"/>
        <v>15395601</v>
      </c>
      <c r="R28" s="21">
        <f t="shared" si="13"/>
        <v>15495000</v>
      </c>
      <c r="S28" s="21">
        <f t="shared" si="13"/>
        <v>15495000</v>
      </c>
      <c r="T28" s="21">
        <f t="shared" si="13"/>
        <v>15800000</v>
      </c>
      <c r="U28" s="21">
        <f t="shared" si="13"/>
        <v>15800000</v>
      </c>
      <c r="V28" s="21"/>
      <c r="W28" s="21"/>
      <c r="X28" s="21"/>
      <c r="Y28" s="132"/>
    </row>
    <row r="29" spans="1:25" s="35" customFormat="1" hidden="1">
      <c r="A29" s="28" t="s">
        <v>13</v>
      </c>
      <c r="B29" s="29">
        <v>11</v>
      </c>
      <c r="C29" s="30" t="s">
        <v>18</v>
      </c>
      <c r="D29" s="31">
        <v>3231</v>
      </c>
      <c r="E29" s="32" t="s">
        <v>117</v>
      </c>
      <c r="F29" s="32"/>
      <c r="G29" s="1">
        <v>5200000</v>
      </c>
      <c r="H29" s="1">
        <v>5200000</v>
      </c>
      <c r="I29" s="1">
        <v>5200000</v>
      </c>
      <c r="J29" s="1">
        <v>5200000</v>
      </c>
      <c r="K29" s="1">
        <v>1746094.5099999998</v>
      </c>
      <c r="L29" s="33">
        <f t="shared" si="1"/>
        <v>33.578740576923074</v>
      </c>
      <c r="M29" s="1">
        <v>4825000</v>
      </c>
      <c r="N29" s="1">
        <v>4825000</v>
      </c>
      <c r="O29" s="1">
        <v>4000000</v>
      </c>
      <c r="P29" s="1">
        <f t="shared" si="6"/>
        <v>4000000</v>
      </c>
      <c r="Q29" s="1">
        <v>4898875</v>
      </c>
      <c r="R29" s="1">
        <v>4100000</v>
      </c>
      <c r="S29" s="1">
        <f t="shared" si="7"/>
        <v>4100000</v>
      </c>
      <c r="T29" s="1">
        <v>4200000</v>
      </c>
      <c r="U29" s="1">
        <f t="shared" si="8"/>
        <v>4200000</v>
      </c>
      <c r="V29" s="1"/>
      <c r="W29" s="1"/>
      <c r="X29" s="1"/>
      <c r="Y29" s="74"/>
    </row>
    <row r="30" spans="1:25" s="35" customFormat="1" hidden="1">
      <c r="A30" s="28" t="s">
        <v>13</v>
      </c>
      <c r="B30" s="29">
        <v>11</v>
      </c>
      <c r="C30" s="30" t="s">
        <v>18</v>
      </c>
      <c r="D30" s="31">
        <v>3232</v>
      </c>
      <c r="E30" s="32" t="s">
        <v>118</v>
      </c>
      <c r="F30" s="32"/>
      <c r="G30" s="1">
        <v>300000</v>
      </c>
      <c r="H30" s="1">
        <v>300000</v>
      </c>
      <c r="I30" s="1">
        <v>300000</v>
      </c>
      <c r="J30" s="1">
        <v>300000</v>
      </c>
      <c r="K30" s="1">
        <v>334653.14</v>
      </c>
      <c r="L30" s="33">
        <f t="shared" si="1"/>
        <v>111.55104666666666</v>
      </c>
      <c r="M30" s="1">
        <v>591000</v>
      </c>
      <c r="N30" s="1">
        <v>591000</v>
      </c>
      <c r="O30" s="1">
        <v>400000</v>
      </c>
      <c r="P30" s="1">
        <f t="shared" si="6"/>
        <v>400000</v>
      </c>
      <c r="Q30" s="1">
        <v>599865</v>
      </c>
      <c r="R30" s="1">
        <v>425000</v>
      </c>
      <c r="S30" s="1">
        <f t="shared" si="7"/>
        <v>425000</v>
      </c>
      <c r="T30" s="1">
        <v>450000</v>
      </c>
      <c r="U30" s="1">
        <f t="shared" si="8"/>
        <v>450000</v>
      </c>
      <c r="V30" s="1"/>
      <c r="W30" s="1"/>
      <c r="X30" s="1"/>
      <c r="Y30" s="74"/>
    </row>
    <row r="31" spans="1:25" s="35" customFormat="1" hidden="1">
      <c r="A31" s="28" t="s">
        <v>13</v>
      </c>
      <c r="B31" s="29">
        <v>11</v>
      </c>
      <c r="C31" s="30" t="s">
        <v>18</v>
      </c>
      <c r="D31" s="31">
        <v>3233</v>
      </c>
      <c r="E31" s="32" t="s">
        <v>119</v>
      </c>
      <c r="F31" s="32"/>
      <c r="G31" s="1">
        <v>600000</v>
      </c>
      <c r="H31" s="1">
        <v>600000</v>
      </c>
      <c r="I31" s="1">
        <v>600000</v>
      </c>
      <c r="J31" s="1">
        <v>600000</v>
      </c>
      <c r="K31" s="1">
        <v>512350.42</v>
      </c>
      <c r="L31" s="33">
        <f t="shared" si="1"/>
        <v>85.39173666666666</v>
      </c>
      <c r="M31" s="1">
        <v>591000</v>
      </c>
      <c r="N31" s="1">
        <v>591000</v>
      </c>
      <c r="O31" s="1">
        <v>700000</v>
      </c>
      <c r="P31" s="1">
        <f t="shared" si="6"/>
        <v>700000</v>
      </c>
      <c r="Q31" s="1">
        <v>599865</v>
      </c>
      <c r="R31" s="1">
        <v>700000</v>
      </c>
      <c r="S31" s="1">
        <f t="shared" si="7"/>
        <v>700000</v>
      </c>
      <c r="T31" s="1">
        <v>700000</v>
      </c>
      <c r="U31" s="1">
        <f t="shared" si="8"/>
        <v>700000</v>
      </c>
      <c r="V31" s="1"/>
      <c r="W31" s="1"/>
      <c r="X31" s="1"/>
      <c r="Y31" s="74"/>
    </row>
    <row r="32" spans="1:25" s="35" customFormat="1" hidden="1">
      <c r="A32" s="28" t="s">
        <v>13</v>
      </c>
      <c r="B32" s="29">
        <v>11</v>
      </c>
      <c r="C32" s="30" t="s">
        <v>18</v>
      </c>
      <c r="D32" s="31">
        <v>3234</v>
      </c>
      <c r="E32" s="32" t="s">
        <v>120</v>
      </c>
      <c r="F32" s="32"/>
      <c r="G32" s="1">
        <v>800000</v>
      </c>
      <c r="H32" s="1">
        <v>800000</v>
      </c>
      <c r="I32" s="1">
        <v>800000</v>
      </c>
      <c r="J32" s="1">
        <v>800000</v>
      </c>
      <c r="K32" s="1">
        <v>500613.89</v>
      </c>
      <c r="L32" s="33">
        <f t="shared" si="1"/>
        <v>62.576736249999996</v>
      </c>
      <c r="M32" s="1">
        <v>541750</v>
      </c>
      <c r="N32" s="1">
        <v>541750</v>
      </c>
      <c r="O32" s="1">
        <v>800000</v>
      </c>
      <c r="P32" s="1">
        <f t="shared" si="6"/>
        <v>800000</v>
      </c>
      <c r="Q32" s="1">
        <v>549876</v>
      </c>
      <c r="R32" s="1">
        <v>850000</v>
      </c>
      <c r="S32" s="1">
        <f t="shared" si="7"/>
        <v>850000</v>
      </c>
      <c r="T32" s="1">
        <v>900000</v>
      </c>
      <c r="U32" s="1">
        <f t="shared" si="8"/>
        <v>900000</v>
      </c>
      <c r="V32" s="1"/>
      <c r="W32" s="1"/>
      <c r="X32" s="1"/>
      <c r="Y32" s="74"/>
    </row>
    <row r="33" spans="1:25" s="35" customFormat="1" hidden="1">
      <c r="A33" s="28" t="s">
        <v>13</v>
      </c>
      <c r="B33" s="29">
        <v>11</v>
      </c>
      <c r="C33" s="30" t="s">
        <v>18</v>
      </c>
      <c r="D33" s="31">
        <v>3235</v>
      </c>
      <c r="E33" s="32" t="s">
        <v>42</v>
      </c>
      <c r="F33" s="32"/>
      <c r="G33" s="1">
        <v>550000</v>
      </c>
      <c r="H33" s="1">
        <v>550000</v>
      </c>
      <c r="I33" s="1">
        <v>550000</v>
      </c>
      <c r="J33" s="1">
        <v>550000</v>
      </c>
      <c r="K33" s="1">
        <v>1337961.01</v>
      </c>
      <c r="L33" s="33">
        <f t="shared" si="1"/>
        <v>243.26563818181816</v>
      </c>
      <c r="M33" s="1">
        <v>541750</v>
      </c>
      <c r="N33" s="1">
        <v>541750</v>
      </c>
      <c r="O33" s="1">
        <v>700000</v>
      </c>
      <c r="P33" s="1">
        <f t="shared" si="6"/>
        <v>700000</v>
      </c>
      <c r="Q33" s="1">
        <v>549876</v>
      </c>
      <c r="R33" s="1">
        <v>720000</v>
      </c>
      <c r="S33" s="1">
        <f t="shared" si="7"/>
        <v>720000</v>
      </c>
      <c r="T33" s="1">
        <v>750000</v>
      </c>
      <c r="U33" s="1">
        <f t="shared" si="8"/>
        <v>750000</v>
      </c>
      <c r="V33" s="1"/>
      <c r="W33" s="1"/>
      <c r="X33" s="1"/>
      <c r="Y33" s="74"/>
    </row>
    <row r="34" spans="1:25" s="35" customFormat="1" hidden="1">
      <c r="A34" s="28" t="s">
        <v>13</v>
      </c>
      <c r="B34" s="29">
        <v>11</v>
      </c>
      <c r="C34" s="30" t="s">
        <v>18</v>
      </c>
      <c r="D34" s="31">
        <v>3236</v>
      </c>
      <c r="E34" s="32" t="s">
        <v>121</v>
      </c>
      <c r="F34" s="32"/>
      <c r="G34" s="1">
        <v>150000</v>
      </c>
      <c r="H34" s="1">
        <v>150000</v>
      </c>
      <c r="I34" s="1">
        <v>150000</v>
      </c>
      <c r="J34" s="1">
        <v>150000</v>
      </c>
      <c r="K34" s="1">
        <v>53991.19</v>
      </c>
      <c r="L34" s="33">
        <f t="shared" si="1"/>
        <v>35.994126666666673</v>
      </c>
      <c r="M34" s="1">
        <v>147750</v>
      </c>
      <c r="N34" s="1">
        <v>147750</v>
      </c>
      <c r="O34" s="1">
        <v>300000</v>
      </c>
      <c r="P34" s="1">
        <f t="shared" si="6"/>
        <v>300000</v>
      </c>
      <c r="Q34" s="1">
        <v>149966</v>
      </c>
      <c r="R34" s="1">
        <v>200000</v>
      </c>
      <c r="S34" s="1">
        <f t="shared" si="7"/>
        <v>200000</v>
      </c>
      <c r="T34" s="1">
        <v>200000</v>
      </c>
      <c r="U34" s="1">
        <f t="shared" si="8"/>
        <v>200000</v>
      </c>
      <c r="V34" s="1"/>
      <c r="W34" s="1"/>
      <c r="X34" s="1"/>
      <c r="Y34" s="74"/>
    </row>
    <row r="35" spans="1:25" s="35" customFormat="1" hidden="1">
      <c r="A35" s="28" t="s">
        <v>13</v>
      </c>
      <c r="B35" s="29">
        <v>11</v>
      </c>
      <c r="C35" s="30" t="s">
        <v>18</v>
      </c>
      <c r="D35" s="31">
        <v>3237</v>
      </c>
      <c r="E35" s="32" t="s">
        <v>36</v>
      </c>
      <c r="F35" s="32"/>
      <c r="G35" s="1">
        <v>3900000</v>
      </c>
      <c r="H35" s="1">
        <v>3900000</v>
      </c>
      <c r="I35" s="1">
        <v>5900000</v>
      </c>
      <c r="J35" s="1">
        <v>5900000</v>
      </c>
      <c r="K35" s="1">
        <v>3452511.9099999997</v>
      </c>
      <c r="L35" s="33">
        <f t="shared" si="1"/>
        <v>58.517151016949143</v>
      </c>
      <c r="M35" s="1">
        <v>3811500</v>
      </c>
      <c r="N35" s="1">
        <v>3811500</v>
      </c>
      <c r="O35" s="1">
        <v>4200000</v>
      </c>
      <c r="P35" s="1">
        <f t="shared" si="6"/>
        <v>4200000</v>
      </c>
      <c r="Q35" s="1">
        <v>3848673</v>
      </c>
      <c r="R35" s="1">
        <v>4250000</v>
      </c>
      <c r="S35" s="1">
        <f t="shared" si="7"/>
        <v>4250000</v>
      </c>
      <c r="T35" s="1">
        <v>4300000</v>
      </c>
      <c r="U35" s="1">
        <f t="shared" si="8"/>
        <v>4300000</v>
      </c>
      <c r="V35" s="1"/>
      <c r="W35" s="1"/>
      <c r="X35" s="1"/>
      <c r="Y35" s="74"/>
    </row>
    <row r="36" spans="1:25" s="35" customFormat="1" hidden="1">
      <c r="A36" s="28" t="s">
        <v>13</v>
      </c>
      <c r="B36" s="29">
        <v>11</v>
      </c>
      <c r="C36" s="30" t="s">
        <v>18</v>
      </c>
      <c r="D36" s="31">
        <v>3238</v>
      </c>
      <c r="E36" s="32" t="s">
        <v>122</v>
      </c>
      <c r="F36" s="32"/>
      <c r="G36" s="1">
        <v>0</v>
      </c>
      <c r="H36" s="1">
        <v>0</v>
      </c>
      <c r="I36" s="1">
        <v>330000</v>
      </c>
      <c r="J36" s="1">
        <v>330000</v>
      </c>
      <c r="K36" s="1">
        <v>330000</v>
      </c>
      <c r="L36" s="33">
        <f t="shared" si="1"/>
        <v>100</v>
      </c>
      <c r="M36" s="1"/>
      <c r="N36" s="1"/>
      <c r="O36" s="1">
        <v>0</v>
      </c>
      <c r="P36" s="1">
        <f t="shared" si="6"/>
        <v>0</v>
      </c>
      <c r="Q36" s="1"/>
      <c r="R36" s="1">
        <v>0</v>
      </c>
      <c r="S36" s="1">
        <f t="shared" si="7"/>
        <v>0</v>
      </c>
      <c r="T36" s="1">
        <v>0</v>
      </c>
      <c r="U36" s="1">
        <f t="shared" si="8"/>
        <v>0</v>
      </c>
      <c r="V36" s="1"/>
      <c r="W36" s="1"/>
      <c r="X36" s="1"/>
      <c r="Y36" s="74"/>
    </row>
    <row r="37" spans="1:25" s="35" customFormat="1" hidden="1">
      <c r="A37" s="28" t="s">
        <v>13</v>
      </c>
      <c r="B37" s="29">
        <v>11</v>
      </c>
      <c r="C37" s="30" t="s">
        <v>18</v>
      </c>
      <c r="D37" s="31">
        <v>3239</v>
      </c>
      <c r="E37" s="32" t="s">
        <v>41</v>
      </c>
      <c r="F37" s="32"/>
      <c r="G37" s="1">
        <v>4100000</v>
      </c>
      <c r="H37" s="1">
        <v>4100000</v>
      </c>
      <c r="I37" s="1">
        <v>4100000</v>
      </c>
      <c r="J37" s="1">
        <v>4100000</v>
      </c>
      <c r="K37" s="1">
        <v>2987399.63</v>
      </c>
      <c r="L37" s="33">
        <f t="shared" si="1"/>
        <v>72.8634056097561</v>
      </c>
      <c r="M37" s="1">
        <v>4107000</v>
      </c>
      <c r="N37" s="1">
        <v>4107000</v>
      </c>
      <c r="O37" s="1">
        <v>4200000</v>
      </c>
      <c r="P37" s="1">
        <f t="shared" si="6"/>
        <v>4200000</v>
      </c>
      <c r="Q37" s="1">
        <v>4198605</v>
      </c>
      <c r="R37" s="1">
        <v>4250000</v>
      </c>
      <c r="S37" s="1">
        <f t="shared" si="7"/>
        <v>4250000</v>
      </c>
      <c r="T37" s="1">
        <v>4300000</v>
      </c>
      <c r="U37" s="1">
        <f t="shared" si="8"/>
        <v>4300000</v>
      </c>
      <c r="V37" s="1"/>
      <c r="W37" s="1"/>
      <c r="X37" s="1"/>
      <c r="Y37" s="74"/>
    </row>
    <row r="38" spans="1:25" s="36" customFormat="1" ht="15.75" hidden="1">
      <c r="A38" s="24" t="s">
        <v>13</v>
      </c>
      <c r="B38" s="25">
        <v>11</v>
      </c>
      <c r="C38" s="26" t="s">
        <v>18</v>
      </c>
      <c r="D38" s="27">
        <v>324</v>
      </c>
      <c r="E38" s="20"/>
      <c r="F38" s="20"/>
      <c r="G38" s="21">
        <f>SUM(G39)</f>
        <v>95000</v>
      </c>
      <c r="H38" s="21">
        <f t="shared" ref="H38:U38" si="14">SUM(H39)</f>
        <v>95000</v>
      </c>
      <c r="I38" s="21">
        <f t="shared" si="14"/>
        <v>95000</v>
      </c>
      <c r="J38" s="21">
        <f t="shared" si="14"/>
        <v>95000</v>
      </c>
      <c r="K38" s="21">
        <f t="shared" si="14"/>
        <v>787</v>
      </c>
      <c r="L38" s="22">
        <f t="shared" si="1"/>
        <v>0.82842105263157895</v>
      </c>
      <c r="M38" s="21">
        <f t="shared" si="14"/>
        <v>93575</v>
      </c>
      <c r="N38" s="21">
        <f t="shared" si="14"/>
        <v>93575</v>
      </c>
      <c r="O38" s="21">
        <f t="shared" si="14"/>
        <v>50000</v>
      </c>
      <c r="P38" s="21">
        <f t="shared" si="14"/>
        <v>50000</v>
      </c>
      <c r="Q38" s="21">
        <f t="shared" si="14"/>
        <v>94979</v>
      </c>
      <c r="R38" s="21">
        <f t="shared" si="14"/>
        <v>60000</v>
      </c>
      <c r="S38" s="21">
        <f t="shared" si="14"/>
        <v>60000</v>
      </c>
      <c r="T38" s="21">
        <f t="shared" si="14"/>
        <v>70000</v>
      </c>
      <c r="U38" s="21">
        <f t="shared" si="14"/>
        <v>70000</v>
      </c>
      <c r="V38" s="21"/>
      <c r="W38" s="21"/>
      <c r="X38" s="21"/>
      <c r="Y38" s="132"/>
    </row>
    <row r="39" spans="1:25" s="35" customFormat="1" ht="30" hidden="1">
      <c r="A39" s="28" t="s">
        <v>13</v>
      </c>
      <c r="B39" s="29">
        <v>11</v>
      </c>
      <c r="C39" s="30" t="s">
        <v>18</v>
      </c>
      <c r="D39" s="31">
        <v>3241</v>
      </c>
      <c r="E39" s="32" t="s">
        <v>236</v>
      </c>
      <c r="F39" s="32"/>
      <c r="G39" s="1">
        <v>95000</v>
      </c>
      <c r="H39" s="1">
        <v>95000</v>
      </c>
      <c r="I39" s="1">
        <v>95000</v>
      </c>
      <c r="J39" s="1">
        <v>95000</v>
      </c>
      <c r="K39" s="1">
        <v>787</v>
      </c>
      <c r="L39" s="33">
        <f t="shared" si="1"/>
        <v>0.82842105263157895</v>
      </c>
      <c r="M39" s="1">
        <v>93575</v>
      </c>
      <c r="N39" s="1">
        <v>93575</v>
      </c>
      <c r="O39" s="1">
        <v>50000</v>
      </c>
      <c r="P39" s="1">
        <f t="shared" si="6"/>
        <v>50000</v>
      </c>
      <c r="Q39" s="1">
        <v>94979</v>
      </c>
      <c r="R39" s="1">
        <v>60000</v>
      </c>
      <c r="S39" s="1">
        <f t="shared" si="7"/>
        <v>60000</v>
      </c>
      <c r="T39" s="1">
        <v>70000</v>
      </c>
      <c r="U39" s="1">
        <f t="shared" si="8"/>
        <v>70000</v>
      </c>
      <c r="V39" s="1"/>
      <c r="W39" s="1"/>
      <c r="X39" s="1"/>
      <c r="Y39" s="74"/>
    </row>
    <row r="40" spans="1:25" s="36" customFormat="1" ht="15.75" hidden="1">
      <c r="A40" s="24" t="s">
        <v>13</v>
      </c>
      <c r="B40" s="25">
        <v>11</v>
      </c>
      <c r="C40" s="26" t="s">
        <v>18</v>
      </c>
      <c r="D40" s="27">
        <v>329</v>
      </c>
      <c r="E40" s="20"/>
      <c r="F40" s="20"/>
      <c r="G40" s="21">
        <f>SUM(G41:G46)</f>
        <v>1463000</v>
      </c>
      <c r="H40" s="21">
        <f t="shared" ref="H40:U40" si="15">SUM(H41:H46)</f>
        <v>1463000</v>
      </c>
      <c r="I40" s="21">
        <f t="shared" si="15"/>
        <v>1463000</v>
      </c>
      <c r="J40" s="21">
        <f t="shared" si="15"/>
        <v>1463000</v>
      </c>
      <c r="K40" s="21">
        <f t="shared" si="15"/>
        <v>771406.32000000007</v>
      </c>
      <c r="L40" s="22">
        <f t="shared" si="1"/>
        <v>52.727704716336298</v>
      </c>
      <c r="M40" s="21">
        <f t="shared" si="15"/>
        <v>1441055</v>
      </c>
      <c r="N40" s="21">
        <f t="shared" si="15"/>
        <v>1441055</v>
      </c>
      <c r="O40" s="21">
        <f t="shared" si="15"/>
        <v>1500000</v>
      </c>
      <c r="P40" s="21">
        <f t="shared" si="15"/>
        <v>1500000</v>
      </c>
      <c r="Q40" s="21">
        <f t="shared" si="15"/>
        <v>1462671</v>
      </c>
      <c r="R40" s="21">
        <f t="shared" si="15"/>
        <v>1575000</v>
      </c>
      <c r="S40" s="21">
        <f t="shared" si="15"/>
        <v>1575000</v>
      </c>
      <c r="T40" s="21">
        <f t="shared" si="15"/>
        <v>1670000</v>
      </c>
      <c r="U40" s="21">
        <f t="shared" si="15"/>
        <v>1670000</v>
      </c>
      <c r="V40" s="21"/>
      <c r="W40" s="21"/>
      <c r="X40" s="21"/>
      <c r="Y40" s="132"/>
    </row>
    <row r="41" spans="1:25" s="35" customFormat="1" ht="30" hidden="1">
      <c r="A41" s="28" t="s">
        <v>13</v>
      </c>
      <c r="B41" s="29">
        <v>11</v>
      </c>
      <c r="C41" s="30" t="s">
        <v>18</v>
      </c>
      <c r="D41" s="31">
        <v>3291</v>
      </c>
      <c r="E41" s="32" t="s">
        <v>109</v>
      </c>
      <c r="F41" s="32"/>
      <c r="G41" s="1">
        <v>700000</v>
      </c>
      <c r="H41" s="1">
        <v>700000</v>
      </c>
      <c r="I41" s="1">
        <v>700000</v>
      </c>
      <c r="J41" s="1">
        <v>700000</v>
      </c>
      <c r="K41" s="1">
        <v>416878.25</v>
      </c>
      <c r="L41" s="33">
        <f t="shared" si="1"/>
        <v>59.55403571428571</v>
      </c>
      <c r="M41" s="1">
        <v>689500</v>
      </c>
      <c r="N41" s="1">
        <v>689500</v>
      </c>
      <c r="O41" s="1">
        <v>700000</v>
      </c>
      <c r="P41" s="1">
        <f t="shared" si="6"/>
        <v>700000</v>
      </c>
      <c r="Q41" s="1">
        <v>699843</v>
      </c>
      <c r="R41" s="1">
        <v>750000</v>
      </c>
      <c r="S41" s="1">
        <f t="shared" si="7"/>
        <v>750000</v>
      </c>
      <c r="T41" s="1">
        <v>800000</v>
      </c>
      <c r="U41" s="1">
        <f t="shared" si="8"/>
        <v>800000</v>
      </c>
      <c r="V41" s="1"/>
      <c r="W41" s="1"/>
      <c r="X41" s="1"/>
      <c r="Y41" s="74"/>
    </row>
    <row r="42" spans="1:25" s="35" customFormat="1" hidden="1">
      <c r="A42" s="28" t="s">
        <v>13</v>
      </c>
      <c r="B42" s="29">
        <v>11</v>
      </c>
      <c r="C42" s="30" t="s">
        <v>18</v>
      </c>
      <c r="D42" s="31">
        <v>3292</v>
      </c>
      <c r="E42" s="32" t="s">
        <v>123</v>
      </c>
      <c r="F42" s="32"/>
      <c r="G42" s="1">
        <v>100000</v>
      </c>
      <c r="H42" s="1">
        <v>100000</v>
      </c>
      <c r="I42" s="1">
        <v>100000</v>
      </c>
      <c r="J42" s="1">
        <v>100000</v>
      </c>
      <c r="K42" s="1">
        <v>0</v>
      </c>
      <c r="L42" s="33">
        <f t="shared" si="1"/>
        <v>0</v>
      </c>
      <c r="M42" s="1">
        <v>98500</v>
      </c>
      <c r="N42" s="1">
        <v>98500</v>
      </c>
      <c r="O42" s="1">
        <v>100000</v>
      </c>
      <c r="P42" s="1">
        <f t="shared" si="6"/>
        <v>100000</v>
      </c>
      <c r="Q42" s="1">
        <v>99977</v>
      </c>
      <c r="R42" s="1">
        <v>100000</v>
      </c>
      <c r="S42" s="1">
        <f t="shared" si="7"/>
        <v>100000</v>
      </c>
      <c r="T42" s="1">
        <v>100000</v>
      </c>
      <c r="U42" s="1">
        <f t="shared" si="8"/>
        <v>100000</v>
      </c>
      <c r="V42" s="1"/>
      <c r="W42" s="1"/>
      <c r="X42" s="1"/>
      <c r="Y42" s="74"/>
    </row>
    <row r="43" spans="1:25" s="35" customFormat="1" hidden="1">
      <c r="A43" s="28" t="s">
        <v>13</v>
      </c>
      <c r="B43" s="29">
        <v>11</v>
      </c>
      <c r="C43" s="30" t="s">
        <v>18</v>
      </c>
      <c r="D43" s="31">
        <v>3293</v>
      </c>
      <c r="E43" s="32" t="s">
        <v>124</v>
      </c>
      <c r="F43" s="32"/>
      <c r="G43" s="1">
        <v>220000</v>
      </c>
      <c r="H43" s="1">
        <v>220000</v>
      </c>
      <c r="I43" s="1">
        <v>220000</v>
      </c>
      <c r="J43" s="1">
        <v>220000</v>
      </c>
      <c r="K43" s="1">
        <v>141434.08000000002</v>
      </c>
      <c r="L43" s="33">
        <f t="shared" si="1"/>
        <v>64.288218181818195</v>
      </c>
      <c r="M43" s="1">
        <v>216700</v>
      </c>
      <c r="N43" s="1">
        <v>216700</v>
      </c>
      <c r="O43" s="1">
        <v>290000</v>
      </c>
      <c r="P43" s="1">
        <f t="shared" si="6"/>
        <v>290000</v>
      </c>
      <c r="Q43" s="1">
        <v>219951</v>
      </c>
      <c r="R43" s="1">
        <v>300000</v>
      </c>
      <c r="S43" s="1">
        <f t="shared" si="7"/>
        <v>300000</v>
      </c>
      <c r="T43" s="1">
        <v>330000</v>
      </c>
      <c r="U43" s="1">
        <f t="shared" si="8"/>
        <v>330000</v>
      </c>
      <c r="V43" s="1"/>
      <c r="W43" s="1"/>
      <c r="X43" s="1"/>
      <c r="Y43" s="74"/>
    </row>
    <row r="44" spans="1:25" s="35" customFormat="1" hidden="1">
      <c r="A44" s="28" t="s">
        <v>13</v>
      </c>
      <c r="B44" s="29">
        <v>11</v>
      </c>
      <c r="C44" s="30" t="s">
        <v>18</v>
      </c>
      <c r="D44" s="31">
        <v>3294</v>
      </c>
      <c r="E44" s="32" t="s">
        <v>37</v>
      </c>
      <c r="F44" s="32"/>
      <c r="G44" s="1">
        <v>300000</v>
      </c>
      <c r="H44" s="1">
        <v>300000</v>
      </c>
      <c r="I44" s="1">
        <v>300000</v>
      </c>
      <c r="J44" s="1">
        <v>300000</v>
      </c>
      <c r="K44" s="1">
        <v>167209.51999999999</v>
      </c>
      <c r="L44" s="33">
        <f t="shared" si="1"/>
        <v>55.736506666666664</v>
      </c>
      <c r="M44" s="1">
        <v>295500</v>
      </c>
      <c r="N44" s="1">
        <v>295500</v>
      </c>
      <c r="O44" s="1">
        <v>300000</v>
      </c>
      <c r="P44" s="1">
        <f t="shared" si="6"/>
        <v>300000</v>
      </c>
      <c r="Q44" s="1">
        <v>299933</v>
      </c>
      <c r="R44" s="1">
        <v>300000</v>
      </c>
      <c r="S44" s="1">
        <f t="shared" si="7"/>
        <v>300000</v>
      </c>
      <c r="T44" s="1">
        <v>300000</v>
      </c>
      <c r="U44" s="1">
        <f t="shared" si="8"/>
        <v>300000</v>
      </c>
      <c r="V44" s="1"/>
      <c r="W44" s="1"/>
      <c r="X44" s="1"/>
      <c r="Y44" s="74"/>
    </row>
    <row r="45" spans="1:25" s="35" customFormat="1" hidden="1">
      <c r="A45" s="28" t="s">
        <v>13</v>
      </c>
      <c r="B45" s="29">
        <v>11</v>
      </c>
      <c r="C45" s="30" t="s">
        <v>18</v>
      </c>
      <c r="D45" s="31">
        <v>3295</v>
      </c>
      <c r="E45" s="32" t="s">
        <v>237</v>
      </c>
      <c r="F45" s="32"/>
      <c r="G45" s="1">
        <v>23000</v>
      </c>
      <c r="H45" s="1">
        <v>23000</v>
      </c>
      <c r="I45" s="1">
        <v>23000</v>
      </c>
      <c r="J45" s="1">
        <v>23000</v>
      </c>
      <c r="K45" s="1">
        <v>3620</v>
      </c>
      <c r="L45" s="33">
        <f t="shared" si="1"/>
        <v>15.739130434782608</v>
      </c>
      <c r="M45" s="1">
        <v>22655</v>
      </c>
      <c r="N45" s="1">
        <v>22655</v>
      </c>
      <c r="O45" s="1">
        <v>10000</v>
      </c>
      <c r="P45" s="1">
        <f t="shared" si="6"/>
        <v>10000</v>
      </c>
      <c r="Q45" s="1">
        <v>22994</v>
      </c>
      <c r="R45" s="1">
        <v>15000</v>
      </c>
      <c r="S45" s="1">
        <f t="shared" si="7"/>
        <v>15000</v>
      </c>
      <c r="T45" s="1">
        <v>20000</v>
      </c>
      <c r="U45" s="1">
        <f t="shared" si="8"/>
        <v>20000</v>
      </c>
      <c r="V45" s="1"/>
      <c r="W45" s="1"/>
      <c r="X45" s="1"/>
      <c r="Y45" s="74"/>
    </row>
    <row r="46" spans="1:25" s="35" customFormat="1" hidden="1">
      <c r="A46" s="28" t="s">
        <v>13</v>
      </c>
      <c r="B46" s="29">
        <v>11</v>
      </c>
      <c r="C46" s="30" t="s">
        <v>18</v>
      </c>
      <c r="D46" s="31">
        <v>3299</v>
      </c>
      <c r="E46" s="32" t="s">
        <v>125</v>
      </c>
      <c r="F46" s="32"/>
      <c r="G46" s="1">
        <v>120000</v>
      </c>
      <c r="H46" s="1">
        <v>120000</v>
      </c>
      <c r="I46" s="1">
        <v>120000</v>
      </c>
      <c r="J46" s="1">
        <v>120000</v>
      </c>
      <c r="K46" s="1">
        <v>42264.47</v>
      </c>
      <c r="L46" s="33">
        <f t="shared" si="1"/>
        <v>35.220391666666664</v>
      </c>
      <c r="M46" s="1">
        <v>118200</v>
      </c>
      <c r="N46" s="1">
        <v>118200</v>
      </c>
      <c r="O46" s="1">
        <v>100000</v>
      </c>
      <c r="P46" s="1">
        <f t="shared" si="6"/>
        <v>100000</v>
      </c>
      <c r="Q46" s="1">
        <v>119973</v>
      </c>
      <c r="R46" s="1">
        <v>110000</v>
      </c>
      <c r="S46" s="1">
        <f t="shared" si="7"/>
        <v>110000</v>
      </c>
      <c r="T46" s="1">
        <v>120000</v>
      </c>
      <c r="U46" s="1">
        <f t="shared" si="8"/>
        <v>120000</v>
      </c>
      <c r="V46" s="1"/>
      <c r="W46" s="1"/>
      <c r="X46" s="1"/>
      <c r="Y46" s="74"/>
    </row>
    <row r="47" spans="1:25" s="36" customFormat="1" ht="15.75" hidden="1">
      <c r="A47" s="24" t="s">
        <v>13</v>
      </c>
      <c r="B47" s="25">
        <v>11</v>
      </c>
      <c r="C47" s="26" t="s">
        <v>18</v>
      </c>
      <c r="D47" s="27">
        <v>343</v>
      </c>
      <c r="E47" s="20"/>
      <c r="F47" s="20"/>
      <c r="G47" s="21">
        <f>SUM(G48:G50)</f>
        <v>388000</v>
      </c>
      <c r="H47" s="21">
        <f t="shared" ref="H47:U47" si="16">SUM(H48:H50)</f>
        <v>388000</v>
      </c>
      <c r="I47" s="21">
        <f t="shared" si="16"/>
        <v>388000</v>
      </c>
      <c r="J47" s="21">
        <f t="shared" si="16"/>
        <v>388000</v>
      </c>
      <c r="K47" s="21">
        <f t="shared" si="16"/>
        <v>45682.909999999996</v>
      </c>
      <c r="L47" s="22">
        <f t="shared" si="1"/>
        <v>11.773945876288659</v>
      </c>
      <c r="M47" s="21">
        <f t="shared" si="16"/>
        <v>388000</v>
      </c>
      <c r="N47" s="21">
        <f t="shared" si="16"/>
        <v>388000</v>
      </c>
      <c r="O47" s="21">
        <f t="shared" si="16"/>
        <v>250000</v>
      </c>
      <c r="P47" s="21">
        <f t="shared" si="16"/>
        <v>250000</v>
      </c>
      <c r="Q47" s="21">
        <f t="shared" si="16"/>
        <v>388000</v>
      </c>
      <c r="R47" s="21">
        <f t="shared" si="16"/>
        <v>240000</v>
      </c>
      <c r="S47" s="21">
        <f t="shared" si="16"/>
        <v>240000</v>
      </c>
      <c r="T47" s="21">
        <f t="shared" si="16"/>
        <v>230000</v>
      </c>
      <c r="U47" s="21">
        <f t="shared" si="16"/>
        <v>230000</v>
      </c>
      <c r="V47" s="21"/>
      <c r="W47" s="21"/>
      <c r="X47" s="21"/>
      <c r="Y47" s="132"/>
    </row>
    <row r="48" spans="1:25" hidden="1">
      <c r="A48" s="28" t="s">
        <v>13</v>
      </c>
      <c r="B48" s="29">
        <v>11</v>
      </c>
      <c r="C48" s="30" t="s">
        <v>18</v>
      </c>
      <c r="D48" s="31">
        <v>3431</v>
      </c>
      <c r="E48" s="32" t="s">
        <v>153</v>
      </c>
      <c r="F48" s="32"/>
      <c r="G48" s="1">
        <v>40000</v>
      </c>
      <c r="H48" s="1">
        <v>40000</v>
      </c>
      <c r="I48" s="1">
        <v>40000</v>
      </c>
      <c r="J48" s="1">
        <v>40000</v>
      </c>
      <c r="K48" s="1">
        <v>30634.36</v>
      </c>
      <c r="L48" s="33">
        <f t="shared" si="1"/>
        <v>76.585900000000009</v>
      </c>
      <c r="M48" s="1">
        <v>40000</v>
      </c>
      <c r="N48" s="1">
        <v>40000</v>
      </c>
      <c r="O48" s="1">
        <v>50000</v>
      </c>
      <c r="P48" s="1">
        <f t="shared" si="6"/>
        <v>50000</v>
      </c>
      <c r="Q48" s="1">
        <v>40000</v>
      </c>
      <c r="R48" s="1">
        <v>60000</v>
      </c>
      <c r="S48" s="1">
        <f t="shared" si="7"/>
        <v>60000</v>
      </c>
      <c r="T48" s="1">
        <v>70000</v>
      </c>
      <c r="U48" s="1">
        <f t="shared" si="8"/>
        <v>70000</v>
      </c>
    </row>
    <row r="49" spans="1:25" hidden="1">
      <c r="A49" s="28" t="s">
        <v>13</v>
      </c>
      <c r="B49" s="29">
        <v>11</v>
      </c>
      <c r="C49" s="30" t="s">
        <v>18</v>
      </c>
      <c r="D49" s="31">
        <v>3433</v>
      </c>
      <c r="E49" s="32" t="s">
        <v>126</v>
      </c>
      <c r="F49" s="32"/>
      <c r="G49" s="1">
        <v>268000</v>
      </c>
      <c r="H49" s="1">
        <v>268000</v>
      </c>
      <c r="I49" s="1">
        <v>268000</v>
      </c>
      <c r="J49" s="1">
        <v>268000</v>
      </c>
      <c r="K49" s="1">
        <v>14620.81</v>
      </c>
      <c r="L49" s="33">
        <f t="shared" si="1"/>
        <v>5.4555261194029852</v>
      </c>
      <c r="M49" s="1">
        <v>268000</v>
      </c>
      <c r="N49" s="1">
        <v>268000</v>
      </c>
      <c r="O49" s="1">
        <v>150000</v>
      </c>
      <c r="P49" s="1">
        <f t="shared" si="6"/>
        <v>150000</v>
      </c>
      <c r="Q49" s="1">
        <v>268000</v>
      </c>
      <c r="R49" s="1">
        <v>130000</v>
      </c>
      <c r="S49" s="1">
        <f t="shared" si="7"/>
        <v>130000</v>
      </c>
      <c r="T49" s="1">
        <v>110000</v>
      </c>
      <c r="U49" s="1">
        <f t="shared" si="8"/>
        <v>110000</v>
      </c>
    </row>
    <row r="50" spans="1:25" hidden="1">
      <c r="A50" s="28" t="s">
        <v>13</v>
      </c>
      <c r="B50" s="29">
        <v>11</v>
      </c>
      <c r="C50" s="30" t="s">
        <v>18</v>
      </c>
      <c r="D50" s="31">
        <v>3434</v>
      </c>
      <c r="E50" s="32" t="s">
        <v>127</v>
      </c>
      <c r="F50" s="32"/>
      <c r="G50" s="1">
        <v>80000</v>
      </c>
      <c r="H50" s="1">
        <v>80000</v>
      </c>
      <c r="I50" s="1">
        <v>80000</v>
      </c>
      <c r="J50" s="1">
        <v>80000</v>
      </c>
      <c r="K50" s="1">
        <v>427.74</v>
      </c>
      <c r="L50" s="33">
        <f t="shared" si="1"/>
        <v>0.53467500000000001</v>
      </c>
      <c r="M50" s="1">
        <v>80000</v>
      </c>
      <c r="N50" s="1">
        <v>80000</v>
      </c>
      <c r="O50" s="1">
        <v>50000</v>
      </c>
      <c r="P50" s="1">
        <f t="shared" si="6"/>
        <v>50000</v>
      </c>
      <c r="Q50" s="1">
        <v>80000</v>
      </c>
      <c r="R50" s="1">
        <v>50000</v>
      </c>
      <c r="S50" s="1">
        <f t="shared" si="7"/>
        <v>50000</v>
      </c>
      <c r="T50" s="1">
        <v>50000</v>
      </c>
      <c r="U50" s="1">
        <f t="shared" si="8"/>
        <v>50000</v>
      </c>
    </row>
    <row r="51" spans="1:25" s="23" customFormat="1" ht="15.75" hidden="1">
      <c r="A51" s="24" t="s">
        <v>13</v>
      </c>
      <c r="B51" s="25">
        <v>11</v>
      </c>
      <c r="C51" s="26" t="s">
        <v>18</v>
      </c>
      <c r="D51" s="27">
        <v>363</v>
      </c>
      <c r="E51" s="20"/>
      <c r="F51" s="20"/>
      <c r="G51" s="21">
        <f>SUM(G52)</f>
        <v>5000</v>
      </c>
      <c r="H51" s="21">
        <f t="shared" ref="H51:U51" si="17">SUM(H52)</f>
        <v>5000</v>
      </c>
      <c r="I51" s="21">
        <f t="shared" si="17"/>
        <v>5000</v>
      </c>
      <c r="J51" s="21">
        <f t="shared" si="17"/>
        <v>5000</v>
      </c>
      <c r="K51" s="21">
        <f t="shared" si="17"/>
        <v>0</v>
      </c>
      <c r="L51" s="22">
        <f t="shared" si="1"/>
        <v>0</v>
      </c>
      <c r="M51" s="21">
        <f t="shared" si="17"/>
        <v>5050</v>
      </c>
      <c r="N51" s="21">
        <f t="shared" si="17"/>
        <v>5050</v>
      </c>
      <c r="O51" s="21">
        <f t="shared" si="17"/>
        <v>5000</v>
      </c>
      <c r="P51" s="21">
        <f t="shared" si="17"/>
        <v>5000</v>
      </c>
      <c r="Q51" s="21">
        <f t="shared" si="17"/>
        <v>5303</v>
      </c>
      <c r="R51" s="21">
        <f t="shared" si="17"/>
        <v>7500</v>
      </c>
      <c r="S51" s="21">
        <f t="shared" si="17"/>
        <v>7500</v>
      </c>
      <c r="T51" s="21">
        <f t="shared" si="17"/>
        <v>10000</v>
      </c>
      <c r="U51" s="21">
        <f t="shared" si="17"/>
        <v>10000</v>
      </c>
      <c r="V51" s="57"/>
      <c r="W51" s="57"/>
      <c r="X51" s="57"/>
      <c r="Y51" s="12"/>
    </row>
    <row r="52" spans="1:25" hidden="1">
      <c r="A52" s="28" t="s">
        <v>13</v>
      </c>
      <c r="B52" s="29">
        <v>11</v>
      </c>
      <c r="C52" s="30" t="s">
        <v>18</v>
      </c>
      <c r="D52" s="31">
        <v>3631</v>
      </c>
      <c r="E52" s="32" t="s">
        <v>233</v>
      </c>
      <c r="F52" s="32"/>
      <c r="G52" s="1">
        <v>5000</v>
      </c>
      <c r="H52" s="1">
        <v>5000</v>
      </c>
      <c r="I52" s="1">
        <v>5000</v>
      </c>
      <c r="J52" s="1">
        <v>5000</v>
      </c>
      <c r="K52" s="1">
        <v>0</v>
      </c>
      <c r="L52" s="33">
        <f t="shared" si="1"/>
        <v>0</v>
      </c>
      <c r="M52" s="1">
        <v>5050</v>
      </c>
      <c r="N52" s="1">
        <v>5050</v>
      </c>
      <c r="O52" s="1">
        <v>5000</v>
      </c>
      <c r="P52" s="1">
        <f t="shared" si="6"/>
        <v>5000</v>
      </c>
      <c r="Q52" s="1">
        <v>5303</v>
      </c>
      <c r="R52" s="1">
        <v>7500</v>
      </c>
      <c r="S52" s="1">
        <f t="shared" si="7"/>
        <v>7500</v>
      </c>
      <c r="T52" s="1">
        <v>10000</v>
      </c>
      <c r="U52" s="1">
        <f t="shared" si="8"/>
        <v>10000</v>
      </c>
    </row>
    <row r="53" spans="1:25" s="23" customFormat="1" ht="15.75" hidden="1">
      <c r="A53" s="24" t="s">
        <v>13</v>
      </c>
      <c r="B53" s="25">
        <v>11</v>
      </c>
      <c r="C53" s="26" t="s">
        <v>18</v>
      </c>
      <c r="D53" s="27">
        <v>372</v>
      </c>
      <c r="E53" s="20"/>
      <c r="F53" s="20"/>
      <c r="G53" s="21">
        <f>SUM(G54)</f>
        <v>130000</v>
      </c>
      <c r="H53" s="21">
        <f t="shared" ref="H53:U53" si="18">SUM(H54)</f>
        <v>130000</v>
      </c>
      <c r="I53" s="21">
        <f t="shared" si="18"/>
        <v>130000</v>
      </c>
      <c r="J53" s="21">
        <f t="shared" si="18"/>
        <v>130000</v>
      </c>
      <c r="K53" s="21">
        <f t="shared" si="18"/>
        <v>25772.5</v>
      </c>
      <c r="L53" s="22">
        <f t="shared" si="1"/>
        <v>19.824999999999999</v>
      </c>
      <c r="M53" s="21">
        <f t="shared" si="18"/>
        <v>166000</v>
      </c>
      <c r="N53" s="21">
        <f t="shared" si="18"/>
        <v>166000</v>
      </c>
      <c r="O53" s="21">
        <f t="shared" si="18"/>
        <v>140000</v>
      </c>
      <c r="P53" s="21">
        <f t="shared" si="18"/>
        <v>140000</v>
      </c>
      <c r="Q53" s="21">
        <f t="shared" si="18"/>
        <v>166000</v>
      </c>
      <c r="R53" s="21">
        <f t="shared" si="18"/>
        <v>150000</v>
      </c>
      <c r="S53" s="21">
        <f t="shared" si="18"/>
        <v>150000</v>
      </c>
      <c r="T53" s="21">
        <f t="shared" si="18"/>
        <v>160000</v>
      </c>
      <c r="U53" s="21">
        <f t="shared" si="18"/>
        <v>160000</v>
      </c>
      <c r="V53" s="57"/>
      <c r="W53" s="57"/>
      <c r="X53" s="57"/>
      <c r="Y53" s="12"/>
    </row>
    <row r="54" spans="1:25" hidden="1">
      <c r="A54" s="28" t="s">
        <v>13</v>
      </c>
      <c r="B54" s="29">
        <v>11</v>
      </c>
      <c r="C54" s="30" t="s">
        <v>18</v>
      </c>
      <c r="D54" s="31">
        <v>3721</v>
      </c>
      <c r="E54" s="32" t="s">
        <v>232</v>
      </c>
      <c r="F54" s="32"/>
      <c r="G54" s="1">
        <v>130000</v>
      </c>
      <c r="H54" s="1">
        <v>130000</v>
      </c>
      <c r="I54" s="1">
        <v>130000</v>
      </c>
      <c r="J54" s="1">
        <v>130000</v>
      </c>
      <c r="K54" s="1">
        <v>25772.5</v>
      </c>
      <c r="L54" s="33">
        <f t="shared" si="1"/>
        <v>19.824999999999999</v>
      </c>
      <c r="M54" s="1">
        <v>166000</v>
      </c>
      <c r="N54" s="1">
        <v>166000</v>
      </c>
      <c r="O54" s="1">
        <v>140000</v>
      </c>
      <c r="P54" s="1">
        <f t="shared" si="6"/>
        <v>140000</v>
      </c>
      <c r="Q54" s="1">
        <v>166000</v>
      </c>
      <c r="R54" s="1">
        <v>150000</v>
      </c>
      <c r="S54" s="1">
        <f t="shared" si="7"/>
        <v>150000</v>
      </c>
      <c r="T54" s="1">
        <v>160000</v>
      </c>
      <c r="U54" s="1">
        <f t="shared" si="8"/>
        <v>160000</v>
      </c>
    </row>
    <row r="55" spans="1:25" s="23" customFormat="1" ht="15.75" hidden="1">
      <c r="A55" s="24" t="s">
        <v>13</v>
      </c>
      <c r="B55" s="25">
        <v>11</v>
      </c>
      <c r="C55" s="26" t="s">
        <v>18</v>
      </c>
      <c r="D55" s="27">
        <v>381</v>
      </c>
      <c r="E55" s="20"/>
      <c r="F55" s="20"/>
      <c r="G55" s="21">
        <f>SUM(G56)</f>
        <v>5000</v>
      </c>
      <c r="H55" s="21">
        <f t="shared" ref="H55:U55" si="19">SUM(H56)</f>
        <v>5000</v>
      </c>
      <c r="I55" s="21">
        <f t="shared" si="19"/>
        <v>5000</v>
      </c>
      <c r="J55" s="21">
        <f t="shared" si="19"/>
        <v>5000</v>
      </c>
      <c r="K55" s="21">
        <f t="shared" si="19"/>
        <v>0</v>
      </c>
      <c r="L55" s="22">
        <f t="shared" si="1"/>
        <v>0</v>
      </c>
      <c r="M55" s="21">
        <f t="shared" si="19"/>
        <v>5050</v>
      </c>
      <c r="N55" s="21">
        <f t="shared" si="19"/>
        <v>5050</v>
      </c>
      <c r="O55" s="21">
        <f t="shared" si="19"/>
        <v>5000</v>
      </c>
      <c r="P55" s="21">
        <f t="shared" si="19"/>
        <v>5000</v>
      </c>
      <c r="Q55" s="21">
        <f t="shared" si="19"/>
        <v>5303</v>
      </c>
      <c r="R55" s="21">
        <f t="shared" si="19"/>
        <v>5500</v>
      </c>
      <c r="S55" s="21">
        <f t="shared" si="19"/>
        <v>5500</v>
      </c>
      <c r="T55" s="21">
        <f t="shared" si="19"/>
        <v>10000</v>
      </c>
      <c r="U55" s="21">
        <f t="shared" si="19"/>
        <v>10000</v>
      </c>
      <c r="V55" s="57"/>
      <c r="W55" s="57"/>
      <c r="X55" s="57"/>
      <c r="Y55" s="12"/>
    </row>
    <row r="56" spans="1:25" hidden="1">
      <c r="A56" s="28" t="s">
        <v>13</v>
      </c>
      <c r="B56" s="29">
        <v>11</v>
      </c>
      <c r="C56" s="30" t="s">
        <v>18</v>
      </c>
      <c r="D56" s="31">
        <v>3811</v>
      </c>
      <c r="E56" s="32" t="s">
        <v>141</v>
      </c>
      <c r="F56" s="32"/>
      <c r="G56" s="1">
        <v>5000</v>
      </c>
      <c r="H56" s="1">
        <v>5000</v>
      </c>
      <c r="I56" s="1">
        <v>5000</v>
      </c>
      <c r="J56" s="1">
        <v>5000</v>
      </c>
      <c r="K56" s="1">
        <v>0</v>
      </c>
      <c r="L56" s="33">
        <f t="shared" si="1"/>
        <v>0</v>
      </c>
      <c r="M56" s="1">
        <v>5050</v>
      </c>
      <c r="N56" s="1">
        <v>5050</v>
      </c>
      <c r="O56" s="1">
        <v>5000</v>
      </c>
      <c r="P56" s="1">
        <f t="shared" si="6"/>
        <v>5000</v>
      </c>
      <c r="Q56" s="1">
        <v>5303</v>
      </c>
      <c r="R56" s="1">
        <v>5500</v>
      </c>
      <c r="S56" s="1">
        <f t="shared" si="7"/>
        <v>5500</v>
      </c>
      <c r="T56" s="1">
        <v>10000</v>
      </c>
      <c r="U56" s="1">
        <f t="shared" si="8"/>
        <v>10000</v>
      </c>
    </row>
    <row r="57" spans="1:25" s="23" customFormat="1" ht="15.75" hidden="1">
      <c r="A57" s="24" t="s">
        <v>13</v>
      </c>
      <c r="B57" s="25">
        <v>11</v>
      </c>
      <c r="C57" s="26" t="s">
        <v>18</v>
      </c>
      <c r="D57" s="27">
        <v>422</v>
      </c>
      <c r="E57" s="20"/>
      <c r="F57" s="20"/>
      <c r="G57" s="21">
        <f>SUM(G58:G61)</f>
        <v>825000</v>
      </c>
      <c r="H57" s="21">
        <f t="shared" ref="H57:U57" si="20">SUM(H58:H61)</f>
        <v>825000</v>
      </c>
      <c r="I57" s="21">
        <f t="shared" si="20"/>
        <v>825000</v>
      </c>
      <c r="J57" s="21">
        <f t="shared" si="20"/>
        <v>825000</v>
      </c>
      <c r="K57" s="21">
        <f t="shared" si="20"/>
        <v>100251.13</v>
      </c>
      <c r="L57" s="22">
        <f t="shared" si="1"/>
        <v>12.151652121212122</v>
      </c>
      <c r="M57" s="21">
        <f t="shared" si="20"/>
        <v>935175</v>
      </c>
      <c r="N57" s="21">
        <f t="shared" si="20"/>
        <v>935175</v>
      </c>
      <c r="O57" s="21">
        <f t="shared" si="20"/>
        <v>2000000</v>
      </c>
      <c r="P57" s="21">
        <f t="shared" si="20"/>
        <v>2000000</v>
      </c>
      <c r="Q57" s="21">
        <f t="shared" si="20"/>
        <v>981934</v>
      </c>
      <c r="R57" s="21">
        <f t="shared" si="20"/>
        <v>970000</v>
      </c>
      <c r="S57" s="21">
        <f t="shared" si="20"/>
        <v>970000</v>
      </c>
      <c r="T57" s="21">
        <f t="shared" si="20"/>
        <v>800000</v>
      </c>
      <c r="U57" s="21">
        <f t="shared" si="20"/>
        <v>800000</v>
      </c>
      <c r="V57" s="57"/>
      <c r="W57" s="57"/>
      <c r="X57" s="57"/>
      <c r="Y57" s="12"/>
    </row>
    <row r="58" spans="1:25" hidden="1">
      <c r="A58" s="28" t="s">
        <v>13</v>
      </c>
      <c r="B58" s="29">
        <v>11</v>
      </c>
      <c r="C58" s="30" t="s">
        <v>18</v>
      </c>
      <c r="D58" s="31">
        <v>4221</v>
      </c>
      <c r="E58" s="32" t="s">
        <v>129</v>
      </c>
      <c r="F58" s="32"/>
      <c r="G58" s="1">
        <v>345000</v>
      </c>
      <c r="H58" s="1">
        <v>345000</v>
      </c>
      <c r="I58" s="1">
        <v>345000</v>
      </c>
      <c r="J58" s="1">
        <v>345000</v>
      </c>
      <c r="K58" s="1">
        <v>31543.75</v>
      </c>
      <c r="L58" s="33">
        <f t="shared" si="1"/>
        <v>9.1431159420289863</v>
      </c>
      <c r="M58" s="1">
        <v>348795</v>
      </c>
      <c r="N58" s="1">
        <v>348795</v>
      </c>
      <c r="O58" s="1">
        <v>300000</v>
      </c>
      <c r="P58" s="1">
        <f t="shared" si="6"/>
        <v>300000</v>
      </c>
      <c r="Q58" s="1">
        <v>366235</v>
      </c>
      <c r="R58" s="1">
        <v>350000</v>
      </c>
      <c r="S58" s="1">
        <f t="shared" si="7"/>
        <v>350000</v>
      </c>
      <c r="T58" s="1">
        <v>400000</v>
      </c>
      <c r="U58" s="1">
        <f t="shared" si="8"/>
        <v>400000</v>
      </c>
    </row>
    <row r="59" spans="1:25" hidden="1">
      <c r="A59" s="28" t="s">
        <v>13</v>
      </c>
      <c r="B59" s="29">
        <v>11</v>
      </c>
      <c r="C59" s="30" t="s">
        <v>18</v>
      </c>
      <c r="D59" s="31">
        <v>4222</v>
      </c>
      <c r="E59" s="32" t="s">
        <v>130</v>
      </c>
      <c r="F59" s="32"/>
      <c r="G59" s="1">
        <v>150000</v>
      </c>
      <c r="H59" s="1">
        <v>150000</v>
      </c>
      <c r="I59" s="1">
        <v>150000</v>
      </c>
      <c r="J59" s="1">
        <v>150000</v>
      </c>
      <c r="K59" s="1">
        <v>9005.2199999999993</v>
      </c>
      <c r="L59" s="33">
        <f t="shared" si="1"/>
        <v>6.0034799999999988</v>
      </c>
      <c r="M59" s="1">
        <v>151650</v>
      </c>
      <c r="N59" s="1">
        <v>151650</v>
      </c>
      <c r="O59" s="1">
        <v>1200000</v>
      </c>
      <c r="P59" s="1">
        <f t="shared" si="6"/>
        <v>1200000</v>
      </c>
      <c r="Q59" s="1">
        <v>159233</v>
      </c>
      <c r="R59" s="1">
        <v>300000</v>
      </c>
      <c r="S59" s="1">
        <f t="shared" si="7"/>
        <v>300000</v>
      </c>
      <c r="T59" s="1">
        <v>150000</v>
      </c>
      <c r="U59" s="1">
        <f t="shared" si="8"/>
        <v>150000</v>
      </c>
    </row>
    <row r="60" spans="1:25" hidden="1">
      <c r="A60" s="28" t="s">
        <v>13</v>
      </c>
      <c r="B60" s="29">
        <v>11</v>
      </c>
      <c r="C60" s="30" t="s">
        <v>18</v>
      </c>
      <c r="D60" s="31">
        <v>4223</v>
      </c>
      <c r="E60" s="32" t="s">
        <v>131</v>
      </c>
      <c r="F60" s="32"/>
      <c r="G60" s="1">
        <v>170000</v>
      </c>
      <c r="H60" s="1">
        <v>170000</v>
      </c>
      <c r="I60" s="1">
        <v>170000</v>
      </c>
      <c r="J60" s="1">
        <v>170000</v>
      </c>
      <c r="K60" s="1">
        <v>46907.76</v>
      </c>
      <c r="L60" s="33">
        <f t="shared" si="1"/>
        <v>27.5928</v>
      </c>
      <c r="M60" s="1">
        <v>171870</v>
      </c>
      <c r="N60" s="1">
        <v>171870</v>
      </c>
      <c r="O60" s="1">
        <v>100000</v>
      </c>
      <c r="P60" s="1">
        <f t="shared" si="6"/>
        <v>100000</v>
      </c>
      <c r="Q60" s="1">
        <v>180463</v>
      </c>
      <c r="R60" s="1">
        <v>120000</v>
      </c>
      <c r="S60" s="1">
        <f t="shared" si="7"/>
        <v>120000</v>
      </c>
      <c r="T60" s="1">
        <v>150000</v>
      </c>
      <c r="U60" s="1">
        <f t="shared" si="8"/>
        <v>150000</v>
      </c>
    </row>
    <row r="61" spans="1:25" hidden="1">
      <c r="A61" s="28" t="s">
        <v>13</v>
      </c>
      <c r="B61" s="29">
        <v>11</v>
      </c>
      <c r="C61" s="30" t="s">
        <v>18</v>
      </c>
      <c r="D61" s="31">
        <v>4227</v>
      </c>
      <c r="E61" s="32" t="s">
        <v>132</v>
      </c>
      <c r="F61" s="32"/>
      <c r="G61" s="1">
        <v>160000</v>
      </c>
      <c r="H61" s="1">
        <v>160000</v>
      </c>
      <c r="I61" s="1">
        <v>160000</v>
      </c>
      <c r="J61" s="1">
        <v>160000</v>
      </c>
      <c r="K61" s="1">
        <v>12794.4</v>
      </c>
      <c r="L61" s="33">
        <f t="shared" si="1"/>
        <v>7.9964999999999993</v>
      </c>
      <c r="M61" s="1">
        <v>262860</v>
      </c>
      <c r="N61" s="1">
        <v>262860</v>
      </c>
      <c r="O61" s="1">
        <v>400000</v>
      </c>
      <c r="P61" s="1">
        <f t="shared" si="6"/>
        <v>400000</v>
      </c>
      <c r="Q61" s="1">
        <v>276003</v>
      </c>
      <c r="R61" s="1">
        <v>200000</v>
      </c>
      <c r="S61" s="1">
        <f t="shared" si="7"/>
        <v>200000</v>
      </c>
      <c r="T61" s="1">
        <v>100000</v>
      </c>
      <c r="U61" s="1">
        <f t="shared" si="8"/>
        <v>100000</v>
      </c>
    </row>
    <row r="62" spans="1:25" s="23" customFormat="1" ht="15.75" hidden="1">
      <c r="A62" s="24" t="s">
        <v>13</v>
      </c>
      <c r="B62" s="25">
        <v>61</v>
      </c>
      <c r="C62" s="26" t="s">
        <v>18</v>
      </c>
      <c r="D62" s="27">
        <v>326</v>
      </c>
      <c r="E62" s="20"/>
      <c r="F62" s="20"/>
      <c r="G62" s="21"/>
      <c r="H62" s="21"/>
      <c r="I62" s="21">
        <f>I63</f>
        <v>0</v>
      </c>
      <c r="J62" s="21">
        <f>J63</f>
        <v>0</v>
      </c>
      <c r="K62" s="21">
        <f>K63</f>
        <v>3942274.38</v>
      </c>
      <c r="L62" s="22" t="str">
        <f t="shared" si="1"/>
        <v>-</v>
      </c>
      <c r="M62" s="21"/>
      <c r="N62" s="21"/>
      <c r="O62" s="21">
        <f>O63</f>
        <v>0</v>
      </c>
      <c r="P62" s="21">
        <f t="shared" ref="P62:U62" si="21">P63</f>
        <v>0</v>
      </c>
      <c r="Q62" s="21">
        <f t="shared" si="21"/>
        <v>0</v>
      </c>
      <c r="R62" s="21">
        <f t="shared" si="21"/>
        <v>0</v>
      </c>
      <c r="S62" s="21">
        <f t="shared" si="21"/>
        <v>0</v>
      </c>
      <c r="T62" s="21">
        <f t="shared" si="21"/>
        <v>0</v>
      </c>
      <c r="U62" s="21">
        <f t="shared" si="21"/>
        <v>0</v>
      </c>
      <c r="V62" s="57"/>
      <c r="W62" s="57"/>
      <c r="X62" s="57"/>
      <c r="Y62" s="12"/>
    </row>
    <row r="63" spans="1:25" hidden="1">
      <c r="A63" s="28" t="s">
        <v>13</v>
      </c>
      <c r="B63" s="29">
        <v>61</v>
      </c>
      <c r="C63" s="30" t="s">
        <v>18</v>
      </c>
      <c r="D63" s="31">
        <v>3237</v>
      </c>
      <c r="E63" s="32" t="s">
        <v>36</v>
      </c>
      <c r="F63" s="32"/>
      <c r="G63" s="1"/>
      <c r="H63" s="1"/>
      <c r="I63" s="1">
        <v>0</v>
      </c>
      <c r="J63" s="37"/>
      <c r="K63" s="1">
        <v>3942274.38</v>
      </c>
      <c r="L63" s="33" t="str">
        <f t="shared" si="1"/>
        <v>-</v>
      </c>
      <c r="M63" s="1"/>
      <c r="N63" s="1"/>
      <c r="O63" s="1"/>
      <c r="P63" s="37"/>
      <c r="Q63" s="1"/>
      <c r="R63" s="1"/>
      <c r="S63" s="37"/>
      <c r="T63" s="1"/>
      <c r="U63" s="37"/>
    </row>
    <row r="64" spans="1:25" s="23" customFormat="1" ht="78.75">
      <c r="A64" s="319" t="s">
        <v>39</v>
      </c>
      <c r="B64" s="319"/>
      <c r="C64" s="319"/>
      <c r="D64" s="319"/>
      <c r="E64" s="20" t="s">
        <v>35</v>
      </c>
      <c r="F64" s="20" t="s">
        <v>253</v>
      </c>
      <c r="G64" s="21">
        <f>G65+G67+G71</f>
        <v>1740000</v>
      </c>
      <c r="H64" s="21">
        <f t="shared" ref="H64:U64" si="22">H65+H67+H71</f>
        <v>1740000</v>
      </c>
      <c r="I64" s="21">
        <f t="shared" si="22"/>
        <v>2740000</v>
      </c>
      <c r="J64" s="21">
        <f t="shared" si="22"/>
        <v>2740000</v>
      </c>
      <c r="K64" s="21">
        <f t="shared" si="22"/>
        <v>1388852.3499999999</v>
      </c>
      <c r="L64" s="22">
        <f t="shared" si="1"/>
        <v>50.688041970802914</v>
      </c>
      <c r="M64" s="21">
        <f t="shared" si="22"/>
        <v>1713900</v>
      </c>
      <c r="N64" s="21">
        <f t="shared" si="22"/>
        <v>1713900</v>
      </c>
      <c r="O64" s="21">
        <f t="shared" si="22"/>
        <v>2300000</v>
      </c>
      <c r="P64" s="21">
        <f t="shared" si="22"/>
        <v>2300000</v>
      </c>
      <c r="Q64" s="21">
        <f t="shared" si="22"/>
        <v>1739610</v>
      </c>
      <c r="R64" s="21">
        <f t="shared" si="22"/>
        <v>2400000</v>
      </c>
      <c r="S64" s="21">
        <f t="shared" si="22"/>
        <v>2400000</v>
      </c>
      <c r="T64" s="21">
        <f t="shared" si="22"/>
        <v>2670000</v>
      </c>
      <c r="U64" s="21">
        <f t="shared" si="22"/>
        <v>2670000</v>
      </c>
      <c r="V64" s="57"/>
      <c r="W64" s="57"/>
      <c r="X64" s="57"/>
      <c r="Y64" s="12"/>
    </row>
    <row r="65" spans="1:25" s="23" customFormat="1" ht="15.75" hidden="1">
      <c r="A65" s="24" t="s">
        <v>39</v>
      </c>
      <c r="B65" s="25">
        <v>11</v>
      </c>
      <c r="C65" s="26" t="s">
        <v>18</v>
      </c>
      <c r="D65" s="27">
        <v>322</v>
      </c>
      <c r="E65" s="20"/>
      <c r="F65" s="20"/>
      <c r="G65" s="21">
        <f>SUM(G66)</f>
        <v>180000</v>
      </c>
      <c r="H65" s="21">
        <f t="shared" ref="H65:U65" si="23">SUM(H66)</f>
        <v>180000</v>
      </c>
      <c r="I65" s="21">
        <f t="shared" si="23"/>
        <v>180000</v>
      </c>
      <c r="J65" s="21">
        <f t="shared" si="23"/>
        <v>180000</v>
      </c>
      <c r="K65" s="21">
        <f t="shared" si="23"/>
        <v>79131.960000000006</v>
      </c>
      <c r="L65" s="22">
        <f t="shared" si="1"/>
        <v>43.962200000000003</v>
      </c>
      <c r="M65" s="21">
        <f t="shared" si="23"/>
        <v>177300</v>
      </c>
      <c r="N65" s="21">
        <f t="shared" si="23"/>
        <v>177300</v>
      </c>
      <c r="O65" s="21">
        <f t="shared" si="23"/>
        <v>150000</v>
      </c>
      <c r="P65" s="21">
        <f t="shared" si="23"/>
        <v>150000</v>
      </c>
      <c r="Q65" s="21">
        <f t="shared" si="23"/>
        <v>179960</v>
      </c>
      <c r="R65" s="21">
        <f t="shared" si="23"/>
        <v>150000</v>
      </c>
      <c r="S65" s="21">
        <f t="shared" si="23"/>
        <v>150000</v>
      </c>
      <c r="T65" s="21">
        <f t="shared" si="23"/>
        <v>150000</v>
      </c>
      <c r="U65" s="21">
        <f t="shared" si="23"/>
        <v>150000</v>
      </c>
      <c r="V65" s="57"/>
      <c r="W65" s="57"/>
      <c r="X65" s="57"/>
      <c r="Y65" s="12"/>
    </row>
    <row r="66" spans="1:25" s="39" customFormat="1" hidden="1">
      <c r="A66" s="28" t="s">
        <v>39</v>
      </c>
      <c r="B66" s="29">
        <v>11</v>
      </c>
      <c r="C66" s="30" t="s">
        <v>18</v>
      </c>
      <c r="D66" s="31">
        <v>3225</v>
      </c>
      <c r="E66" s="32" t="s">
        <v>290</v>
      </c>
      <c r="F66" s="38"/>
      <c r="G66" s="1">
        <v>180000</v>
      </c>
      <c r="H66" s="1">
        <v>180000</v>
      </c>
      <c r="I66" s="1">
        <v>180000</v>
      </c>
      <c r="J66" s="1">
        <v>180000</v>
      </c>
      <c r="K66" s="1">
        <v>79131.960000000006</v>
      </c>
      <c r="L66" s="33">
        <f t="shared" si="1"/>
        <v>43.962200000000003</v>
      </c>
      <c r="M66" s="1">
        <v>177300</v>
      </c>
      <c r="N66" s="1">
        <v>177300</v>
      </c>
      <c r="O66" s="1">
        <v>150000</v>
      </c>
      <c r="P66" s="1">
        <f>O66</f>
        <v>150000</v>
      </c>
      <c r="Q66" s="1">
        <v>179960</v>
      </c>
      <c r="R66" s="1">
        <v>150000</v>
      </c>
      <c r="S66" s="1">
        <f>R66</f>
        <v>150000</v>
      </c>
      <c r="T66" s="1">
        <v>150000</v>
      </c>
      <c r="U66" s="1">
        <f>T66</f>
        <v>150000</v>
      </c>
      <c r="V66" s="124"/>
      <c r="W66" s="124"/>
      <c r="X66" s="124"/>
      <c r="Y66" s="133"/>
    </row>
    <row r="67" spans="1:25" s="41" customFormat="1" ht="15.75" hidden="1">
      <c r="A67" s="24" t="s">
        <v>39</v>
      </c>
      <c r="B67" s="25">
        <v>11</v>
      </c>
      <c r="C67" s="26" t="s">
        <v>18</v>
      </c>
      <c r="D67" s="27">
        <v>323</v>
      </c>
      <c r="E67" s="20"/>
      <c r="F67" s="40"/>
      <c r="G67" s="21">
        <f>SUM(G68:G70)</f>
        <v>1360000</v>
      </c>
      <c r="H67" s="21">
        <f t="shared" ref="H67:U67" si="24">SUM(H68:H70)</f>
        <v>1360000</v>
      </c>
      <c r="I67" s="21">
        <f t="shared" si="24"/>
        <v>2360000</v>
      </c>
      <c r="J67" s="21">
        <f t="shared" si="24"/>
        <v>2360000</v>
      </c>
      <c r="K67" s="21">
        <f t="shared" si="24"/>
        <v>1112993.1499999999</v>
      </c>
      <c r="L67" s="22">
        <f t="shared" si="1"/>
        <v>47.160726694915247</v>
      </c>
      <c r="M67" s="21">
        <f t="shared" si="24"/>
        <v>1339600</v>
      </c>
      <c r="N67" s="21">
        <f t="shared" si="24"/>
        <v>1339600</v>
      </c>
      <c r="O67" s="21">
        <f t="shared" si="24"/>
        <v>1800000</v>
      </c>
      <c r="P67" s="21">
        <f t="shared" si="24"/>
        <v>1800000</v>
      </c>
      <c r="Q67" s="21">
        <f t="shared" si="24"/>
        <v>1359695</v>
      </c>
      <c r="R67" s="21">
        <f t="shared" si="24"/>
        <v>1900000</v>
      </c>
      <c r="S67" s="21">
        <f t="shared" si="24"/>
        <v>1900000</v>
      </c>
      <c r="T67" s="21">
        <f t="shared" si="24"/>
        <v>2200000</v>
      </c>
      <c r="U67" s="21">
        <f t="shared" si="24"/>
        <v>2200000</v>
      </c>
      <c r="V67" s="125"/>
      <c r="W67" s="125"/>
      <c r="X67" s="125"/>
      <c r="Y67" s="134"/>
    </row>
    <row r="68" spans="1:25" s="23" customFormat="1" ht="15.75" hidden="1">
      <c r="A68" s="28" t="s">
        <v>39</v>
      </c>
      <c r="B68" s="29">
        <v>11</v>
      </c>
      <c r="C68" s="30" t="s">
        <v>18</v>
      </c>
      <c r="D68" s="31">
        <v>3232</v>
      </c>
      <c r="E68" s="32" t="s">
        <v>118</v>
      </c>
      <c r="F68" s="32"/>
      <c r="G68" s="1">
        <v>680000</v>
      </c>
      <c r="H68" s="1">
        <v>680000</v>
      </c>
      <c r="I68" s="1">
        <v>680000</v>
      </c>
      <c r="J68" s="1">
        <v>680000</v>
      </c>
      <c r="K68" s="1">
        <v>416406.75</v>
      </c>
      <c r="L68" s="33">
        <f t="shared" si="1"/>
        <v>61.236286764705881</v>
      </c>
      <c r="M68" s="1">
        <v>669800</v>
      </c>
      <c r="N68" s="1">
        <v>669800</v>
      </c>
      <c r="O68" s="1">
        <v>600000</v>
      </c>
      <c r="P68" s="1">
        <f>O68</f>
        <v>600000</v>
      </c>
      <c r="Q68" s="1">
        <v>679847</v>
      </c>
      <c r="R68" s="1">
        <v>500000</v>
      </c>
      <c r="S68" s="1">
        <f>R68</f>
        <v>500000</v>
      </c>
      <c r="T68" s="1">
        <v>500000</v>
      </c>
      <c r="U68" s="1">
        <f>T68</f>
        <v>500000</v>
      </c>
      <c r="V68" s="57"/>
      <c r="W68" s="57"/>
      <c r="X68" s="57"/>
      <c r="Y68" s="12"/>
    </row>
    <row r="69" spans="1:25" s="23" customFormat="1" ht="15.75" hidden="1">
      <c r="A69" s="28" t="s">
        <v>39</v>
      </c>
      <c r="B69" s="29">
        <v>11</v>
      </c>
      <c r="C69" s="30" t="s">
        <v>18</v>
      </c>
      <c r="D69" s="31">
        <v>3235</v>
      </c>
      <c r="E69" s="32" t="s">
        <v>42</v>
      </c>
      <c r="F69" s="32"/>
      <c r="G69" s="1">
        <v>500000</v>
      </c>
      <c r="H69" s="1">
        <v>500000</v>
      </c>
      <c r="I69" s="1">
        <v>1500000</v>
      </c>
      <c r="J69" s="1">
        <v>1500000</v>
      </c>
      <c r="K69" s="1">
        <v>599764.25</v>
      </c>
      <c r="L69" s="33">
        <f t="shared" si="1"/>
        <v>39.98428333333333</v>
      </c>
      <c r="M69" s="1">
        <v>492500</v>
      </c>
      <c r="N69" s="1">
        <v>492500</v>
      </c>
      <c r="O69" s="1">
        <v>1000000</v>
      </c>
      <c r="P69" s="1">
        <f>O69</f>
        <v>1000000</v>
      </c>
      <c r="Q69" s="1">
        <v>499888</v>
      </c>
      <c r="R69" s="1">
        <v>1200000</v>
      </c>
      <c r="S69" s="1">
        <f>R69</f>
        <v>1200000</v>
      </c>
      <c r="T69" s="1">
        <v>1500000</v>
      </c>
      <c r="U69" s="1">
        <f>T69</f>
        <v>1500000</v>
      </c>
      <c r="V69" s="57"/>
      <c r="W69" s="57"/>
      <c r="X69" s="57"/>
      <c r="Y69" s="12"/>
    </row>
    <row r="70" spans="1:25" s="41" customFormat="1" ht="15.75" hidden="1">
      <c r="A70" s="28" t="s">
        <v>39</v>
      </c>
      <c r="B70" s="29">
        <v>11</v>
      </c>
      <c r="C70" s="30" t="s">
        <v>18</v>
      </c>
      <c r="D70" s="31">
        <v>3239</v>
      </c>
      <c r="E70" s="32" t="s">
        <v>41</v>
      </c>
      <c r="F70" s="38"/>
      <c r="G70" s="1">
        <v>180000</v>
      </c>
      <c r="H70" s="1">
        <v>180000</v>
      </c>
      <c r="I70" s="1">
        <v>180000</v>
      </c>
      <c r="J70" s="1">
        <v>180000</v>
      </c>
      <c r="K70" s="1">
        <v>96822.15</v>
      </c>
      <c r="L70" s="33">
        <f t="shared" si="1"/>
        <v>53.790083333333328</v>
      </c>
      <c r="M70" s="1">
        <v>177300</v>
      </c>
      <c r="N70" s="1">
        <v>177300</v>
      </c>
      <c r="O70" s="1">
        <v>200000</v>
      </c>
      <c r="P70" s="1">
        <f>O70</f>
        <v>200000</v>
      </c>
      <c r="Q70" s="1">
        <v>179960</v>
      </c>
      <c r="R70" s="1">
        <v>200000</v>
      </c>
      <c r="S70" s="1">
        <f>R70</f>
        <v>200000</v>
      </c>
      <c r="T70" s="1">
        <v>200000</v>
      </c>
      <c r="U70" s="1">
        <f>T70</f>
        <v>200000</v>
      </c>
      <c r="V70" s="125"/>
      <c r="W70" s="125"/>
      <c r="X70" s="125"/>
      <c r="Y70" s="134"/>
    </row>
    <row r="71" spans="1:25" s="41" customFormat="1" ht="15.75" hidden="1">
      <c r="A71" s="24" t="s">
        <v>39</v>
      </c>
      <c r="B71" s="25">
        <v>11</v>
      </c>
      <c r="C71" s="26" t="s">
        <v>18</v>
      </c>
      <c r="D71" s="27">
        <v>329</v>
      </c>
      <c r="E71" s="20"/>
      <c r="F71" s="40"/>
      <c r="G71" s="21">
        <f>SUM(G72)</f>
        <v>200000</v>
      </c>
      <c r="H71" s="21">
        <f t="shared" ref="H71:U71" si="25">SUM(H72)</f>
        <v>200000</v>
      </c>
      <c r="I71" s="21">
        <f t="shared" si="25"/>
        <v>200000</v>
      </c>
      <c r="J71" s="21">
        <f t="shared" si="25"/>
        <v>200000</v>
      </c>
      <c r="K71" s="21">
        <f t="shared" si="25"/>
        <v>196727.24</v>
      </c>
      <c r="L71" s="22">
        <f t="shared" si="1"/>
        <v>98.363619999999997</v>
      </c>
      <c r="M71" s="21">
        <f t="shared" si="25"/>
        <v>197000</v>
      </c>
      <c r="N71" s="21">
        <f t="shared" si="25"/>
        <v>197000</v>
      </c>
      <c r="O71" s="21">
        <f t="shared" si="25"/>
        <v>350000</v>
      </c>
      <c r="P71" s="21">
        <f t="shared" si="25"/>
        <v>350000</v>
      </c>
      <c r="Q71" s="21">
        <f t="shared" si="25"/>
        <v>199955</v>
      </c>
      <c r="R71" s="21">
        <f t="shared" si="25"/>
        <v>350000</v>
      </c>
      <c r="S71" s="21">
        <f t="shared" si="25"/>
        <v>350000</v>
      </c>
      <c r="T71" s="21">
        <f t="shared" si="25"/>
        <v>320000</v>
      </c>
      <c r="U71" s="21">
        <f t="shared" si="25"/>
        <v>320000</v>
      </c>
      <c r="V71" s="125"/>
      <c r="W71" s="125"/>
      <c r="X71" s="125"/>
      <c r="Y71" s="134"/>
    </row>
    <row r="72" spans="1:25" s="23" customFormat="1" ht="15.75" hidden="1">
      <c r="A72" s="28" t="s">
        <v>39</v>
      </c>
      <c r="B72" s="29">
        <v>11</v>
      </c>
      <c r="C72" s="30" t="s">
        <v>18</v>
      </c>
      <c r="D72" s="31">
        <v>3292</v>
      </c>
      <c r="E72" s="32" t="s">
        <v>123</v>
      </c>
      <c r="F72" s="32"/>
      <c r="G72" s="1">
        <v>200000</v>
      </c>
      <c r="H72" s="1">
        <v>200000</v>
      </c>
      <c r="I72" s="1">
        <v>200000</v>
      </c>
      <c r="J72" s="1">
        <v>200000</v>
      </c>
      <c r="K72" s="1">
        <v>196727.24</v>
      </c>
      <c r="L72" s="33">
        <f t="shared" si="1"/>
        <v>98.363619999999997</v>
      </c>
      <c r="M72" s="1">
        <v>197000</v>
      </c>
      <c r="N72" s="1">
        <v>197000</v>
      </c>
      <c r="O72" s="1">
        <v>350000</v>
      </c>
      <c r="P72" s="1">
        <f>O72</f>
        <v>350000</v>
      </c>
      <c r="Q72" s="1">
        <v>199955</v>
      </c>
      <c r="R72" s="1">
        <v>350000</v>
      </c>
      <c r="S72" s="1">
        <f>R72</f>
        <v>350000</v>
      </c>
      <c r="T72" s="1">
        <v>320000</v>
      </c>
      <c r="U72" s="1">
        <f>T72</f>
        <v>320000</v>
      </c>
      <c r="V72" s="57"/>
      <c r="W72" s="57"/>
      <c r="X72" s="57"/>
      <c r="Y72" s="12"/>
    </row>
    <row r="73" spans="1:25" s="36" customFormat="1" ht="78.75">
      <c r="A73" s="319" t="s">
        <v>563</v>
      </c>
      <c r="B73" s="319"/>
      <c r="C73" s="319"/>
      <c r="D73" s="319"/>
      <c r="E73" s="20" t="s">
        <v>242</v>
      </c>
      <c r="F73" s="20" t="s">
        <v>253</v>
      </c>
      <c r="G73" s="21">
        <f>G74+G76+G81+G84+G88</f>
        <v>10257603</v>
      </c>
      <c r="H73" s="21">
        <f t="shared" ref="H73:U73" si="26">H74+H76+H81+H84+H88</f>
        <v>10257603</v>
      </c>
      <c r="I73" s="21">
        <f t="shared" si="26"/>
        <v>10257603</v>
      </c>
      <c r="J73" s="21">
        <f t="shared" si="26"/>
        <v>10257603</v>
      </c>
      <c r="K73" s="21">
        <f t="shared" si="26"/>
        <v>6550421.8300000001</v>
      </c>
      <c r="L73" s="22">
        <f t="shared" si="1"/>
        <v>63.859186498054179</v>
      </c>
      <c r="M73" s="21">
        <f t="shared" si="26"/>
        <v>9035873</v>
      </c>
      <c r="N73" s="21">
        <f t="shared" si="26"/>
        <v>9035873</v>
      </c>
      <c r="O73" s="21">
        <f t="shared" si="26"/>
        <v>15610000</v>
      </c>
      <c r="P73" s="21">
        <f t="shared" si="26"/>
        <v>15610000</v>
      </c>
      <c r="Q73" s="21">
        <f t="shared" si="26"/>
        <v>9345822</v>
      </c>
      <c r="R73" s="21">
        <f t="shared" si="26"/>
        <v>16220000</v>
      </c>
      <c r="S73" s="21">
        <f t="shared" si="26"/>
        <v>16220000</v>
      </c>
      <c r="T73" s="21">
        <f t="shared" si="26"/>
        <v>16730000</v>
      </c>
      <c r="U73" s="21">
        <f t="shared" si="26"/>
        <v>16730000</v>
      </c>
      <c r="V73" s="21"/>
      <c r="W73" s="21"/>
      <c r="X73" s="21"/>
      <c r="Y73" s="132"/>
    </row>
    <row r="74" spans="1:25" s="36" customFormat="1" ht="15.75" hidden="1">
      <c r="A74" s="24" t="s">
        <v>40</v>
      </c>
      <c r="B74" s="25">
        <v>11</v>
      </c>
      <c r="C74" s="115" t="s">
        <v>18</v>
      </c>
      <c r="D74" s="27">
        <v>322</v>
      </c>
      <c r="E74" s="20"/>
      <c r="F74" s="20"/>
      <c r="G74" s="21">
        <f>SUM(G75)</f>
        <v>122000</v>
      </c>
      <c r="H74" s="21">
        <f t="shared" ref="H74:U74" si="27">SUM(H75)</f>
        <v>122000</v>
      </c>
      <c r="I74" s="21">
        <f t="shared" si="27"/>
        <v>122000</v>
      </c>
      <c r="J74" s="21">
        <f t="shared" si="27"/>
        <v>122000</v>
      </c>
      <c r="K74" s="21">
        <f t="shared" si="27"/>
        <v>12258.74</v>
      </c>
      <c r="L74" s="22">
        <f t="shared" si="1"/>
        <v>10.048147540983607</v>
      </c>
      <c r="M74" s="21">
        <f t="shared" si="27"/>
        <v>120170</v>
      </c>
      <c r="N74" s="21">
        <f t="shared" si="27"/>
        <v>120170</v>
      </c>
      <c r="O74" s="21">
        <f t="shared" si="27"/>
        <v>50000</v>
      </c>
      <c r="P74" s="21">
        <f t="shared" si="27"/>
        <v>50000</v>
      </c>
      <c r="Q74" s="21">
        <f t="shared" si="27"/>
        <v>121973</v>
      </c>
      <c r="R74" s="21">
        <f t="shared" si="27"/>
        <v>50000</v>
      </c>
      <c r="S74" s="21">
        <f t="shared" si="27"/>
        <v>50000</v>
      </c>
      <c r="T74" s="21">
        <f t="shared" si="27"/>
        <v>50000</v>
      </c>
      <c r="U74" s="21">
        <f t="shared" si="27"/>
        <v>50000</v>
      </c>
      <c r="V74" s="21"/>
      <c r="W74" s="21"/>
      <c r="X74" s="21"/>
      <c r="Y74" s="132"/>
    </row>
    <row r="75" spans="1:25" s="36" customFormat="1" ht="15.75" hidden="1">
      <c r="A75" s="28" t="s">
        <v>40</v>
      </c>
      <c r="B75" s="29">
        <v>11</v>
      </c>
      <c r="C75" s="116" t="s">
        <v>18</v>
      </c>
      <c r="D75" s="31">
        <v>3224</v>
      </c>
      <c r="E75" s="32" t="s">
        <v>116</v>
      </c>
      <c r="F75" s="32"/>
      <c r="G75" s="1">
        <v>122000</v>
      </c>
      <c r="H75" s="1">
        <v>122000</v>
      </c>
      <c r="I75" s="1">
        <v>122000</v>
      </c>
      <c r="J75" s="1">
        <v>122000</v>
      </c>
      <c r="K75" s="1">
        <v>12258.74</v>
      </c>
      <c r="L75" s="33">
        <f t="shared" si="1"/>
        <v>10.048147540983607</v>
      </c>
      <c r="M75" s="1">
        <v>120170</v>
      </c>
      <c r="N75" s="1">
        <v>120170</v>
      </c>
      <c r="O75" s="1">
        <v>50000</v>
      </c>
      <c r="P75" s="1">
        <f>O75</f>
        <v>50000</v>
      </c>
      <c r="Q75" s="1">
        <v>121973</v>
      </c>
      <c r="R75" s="1">
        <v>50000</v>
      </c>
      <c r="S75" s="1">
        <f>R75</f>
        <v>50000</v>
      </c>
      <c r="T75" s="1">
        <v>50000</v>
      </c>
      <c r="U75" s="1">
        <f>T75</f>
        <v>50000</v>
      </c>
      <c r="V75" s="21"/>
      <c r="W75" s="21"/>
      <c r="X75" s="21"/>
      <c r="Y75" s="132"/>
    </row>
    <row r="76" spans="1:25" s="36" customFormat="1" ht="15.75" hidden="1">
      <c r="A76" s="24" t="s">
        <v>40</v>
      </c>
      <c r="B76" s="25">
        <v>11</v>
      </c>
      <c r="C76" s="115" t="s">
        <v>18</v>
      </c>
      <c r="D76" s="27">
        <v>323</v>
      </c>
      <c r="E76" s="20"/>
      <c r="F76" s="20"/>
      <c r="G76" s="21">
        <f>SUM(G77:G80)</f>
        <v>5868000</v>
      </c>
      <c r="H76" s="21">
        <f t="shared" ref="H76:U76" si="28">SUM(H77:H80)</f>
        <v>5868000</v>
      </c>
      <c r="I76" s="21">
        <f t="shared" si="28"/>
        <v>5868000</v>
      </c>
      <c r="J76" s="21">
        <f t="shared" si="28"/>
        <v>5868000</v>
      </c>
      <c r="K76" s="21">
        <f t="shared" si="28"/>
        <v>4703463.3899999997</v>
      </c>
      <c r="L76" s="22">
        <f t="shared" si="1"/>
        <v>80.154454498977501</v>
      </c>
      <c r="M76" s="21">
        <f t="shared" si="28"/>
        <v>4575480</v>
      </c>
      <c r="N76" s="21">
        <f t="shared" si="28"/>
        <v>4575480</v>
      </c>
      <c r="O76" s="21">
        <f t="shared" si="28"/>
        <v>10950000</v>
      </c>
      <c r="P76" s="21">
        <f t="shared" si="28"/>
        <v>10950000</v>
      </c>
      <c r="Q76" s="21">
        <f t="shared" si="28"/>
        <v>4666613</v>
      </c>
      <c r="R76" s="21">
        <f t="shared" si="28"/>
        <v>12620000</v>
      </c>
      <c r="S76" s="21">
        <f t="shared" si="28"/>
        <v>12620000</v>
      </c>
      <c r="T76" s="21">
        <f t="shared" si="28"/>
        <v>12980000</v>
      </c>
      <c r="U76" s="21">
        <f t="shared" si="28"/>
        <v>12980000</v>
      </c>
      <c r="V76" s="21"/>
      <c r="W76" s="21"/>
      <c r="X76" s="21"/>
      <c r="Y76" s="132"/>
    </row>
    <row r="77" spans="1:25" s="36" customFormat="1" ht="15.75" hidden="1">
      <c r="A77" s="28" t="s">
        <v>40</v>
      </c>
      <c r="B77" s="29">
        <v>11</v>
      </c>
      <c r="C77" s="116" t="s">
        <v>18</v>
      </c>
      <c r="D77" s="31">
        <v>3232</v>
      </c>
      <c r="E77" s="32" t="s">
        <v>118</v>
      </c>
      <c r="F77" s="32"/>
      <c r="G77" s="1">
        <v>362000</v>
      </c>
      <c r="H77" s="1">
        <v>362000</v>
      </c>
      <c r="I77" s="1">
        <v>362000</v>
      </c>
      <c r="J77" s="1">
        <v>362000</v>
      </c>
      <c r="K77" s="1">
        <v>253139.62</v>
      </c>
      <c r="L77" s="33">
        <f t="shared" si="1"/>
        <v>69.928071823204419</v>
      </c>
      <c r="M77" s="1">
        <v>356570</v>
      </c>
      <c r="N77" s="1">
        <v>356570</v>
      </c>
      <c r="O77" s="1">
        <v>400000</v>
      </c>
      <c r="P77" s="1">
        <f t="shared" ref="P77:P89" si="29">O77</f>
        <v>400000</v>
      </c>
      <c r="Q77" s="1">
        <v>361919</v>
      </c>
      <c r="R77" s="1">
        <v>350000</v>
      </c>
      <c r="S77" s="1">
        <f t="shared" ref="S77:S89" si="30">R77</f>
        <v>350000</v>
      </c>
      <c r="T77" s="1">
        <v>350000</v>
      </c>
      <c r="U77" s="1">
        <f t="shared" ref="U77:U89" si="31">T77</f>
        <v>350000</v>
      </c>
      <c r="V77" s="21"/>
      <c r="W77" s="21"/>
      <c r="X77" s="21"/>
      <c r="Y77" s="132"/>
    </row>
    <row r="78" spans="1:25" s="36" customFormat="1" ht="15.75" hidden="1">
      <c r="A78" s="28" t="s">
        <v>40</v>
      </c>
      <c r="B78" s="29">
        <v>11</v>
      </c>
      <c r="C78" s="116" t="s">
        <v>18</v>
      </c>
      <c r="D78" s="31">
        <v>3235</v>
      </c>
      <c r="E78" s="32" t="s">
        <v>42</v>
      </c>
      <c r="F78" s="32"/>
      <c r="G78" s="1">
        <v>20000</v>
      </c>
      <c r="H78" s="1">
        <v>20000</v>
      </c>
      <c r="I78" s="1">
        <v>20000</v>
      </c>
      <c r="J78" s="1">
        <v>20000</v>
      </c>
      <c r="K78" s="1">
        <v>1950</v>
      </c>
      <c r="L78" s="33">
        <f t="shared" si="1"/>
        <v>9.75</v>
      </c>
      <c r="M78" s="1">
        <v>19700</v>
      </c>
      <c r="N78" s="1">
        <v>19700</v>
      </c>
      <c r="O78" s="1">
        <v>3000000</v>
      </c>
      <c r="P78" s="1">
        <f t="shared" si="29"/>
        <v>3000000</v>
      </c>
      <c r="Q78" s="1">
        <v>19996</v>
      </c>
      <c r="R78" s="1">
        <v>4400000</v>
      </c>
      <c r="S78" s="1">
        <f t="shared" si="30"/>
        <v>4400000</v>
      </c>
      <c r="T78" s="1">
        <v>4500000</v>
      </c>
      <c r="U78" s="1">
        <f t="shared" si="31"/>
        <v>4500000</v>
      </c>
      <c r="V78" s="21"/>
      <c r="W78" s="21"/>
      <c r="X78" s="21"/>
      <c r="Y78" s="132"/>
    </row>
    <row r="79" spans="1:25" s="36" customFormat="1" ht="15.75" hidden="1">
      <c r="A79" s="28" t="s">
        <v>40</v>
      </c>
      <c r="B79" s="29">
        <v>11</v>
      </c>
      <c r="C79" s="116" t="s">
        <v>18</v>
      </c>
      <c r="D79" s="31">
        <v>3237</v>
      </c>
      <c r="E79" s="32" t="s">
        <v>36</v>
      </c>
      <c r="F79" s="32"/>
      <c r="G79" s="1">
        <v>86000</v>
      </c>
      <c r="H79" s="1">
        <v>86000</v>
      </c>
      <c r="I79" s="1">
        <v>86000</v>
      </c>
      <c r="J79" s="1">
        <v>86000</v>
      </c>
      <c r="K79" s="1">
        <v>0</v>
      </c>
      <c r="L79" s="33">
        <f t="shared" si="1"/>
        <v>0</v>
      </c>
      <c r="M79" s="1">
        <v>84710</v>
      </c>
      <c r="N79" s="1">
        <v>84710</v>
      </c>
      <c r="O79" s="1">
        <v>50000</v>
      </c>
      <c r="P79" s="1">
        <f t="shared" si="29"/>
        <v>50000</v>
      </c>
      <c r="Q79" s="1">
        <v>85980</v>
      </c>
      <c r="R79" s="1">
        <v>70000</v>
      </c>
      <c r="S79" s="1">
        <f t="shared" si="30"/>
        <v>70000</v>
      </c>
      <c r="T79" s="1">
        <v>80000</v>
      </c>
      <c r="U79" s="1">
        <f t="shared" si="31"/>
        <v>80000</v>
      </c>
      <c r="V79" s="21"/>
      <c r="W79" s="21"/>
      <c r="X79" s="21"/>
      <c r="Y79" s="132"/>
    </row>
    <row r="80" spans="1:25" s="36" customFormat="1" ht="15.75" hidden="1">
      <c r="A80" s="28" t="s">
        <v>40</v>
      </c>
      <c r="B80" s="29">
        <v>11</v>
      </c>
      <c r="C80" s="116" t="s">
        <v>18</v>
      </c>
      <c r="D80" s="31">
        <v>3238</v>
      </c>
      <c r="E80" s="32" t="s">
        <v>122</v>
      </c>
      <c r="F80" s="32"/>
      <c r="G80" s="1">
        <v>5400000</v>
      </c>
      <c r="H80" s="1">
        <v>5400000</v>
      </c>
      <c r="I80" s="1">
        <v>5400000</v>
      </c>
      <c r="J80" s="1">
        <v>5400000</v>
      </c>
      <c r="K80" s="1">
        <v>4448373.7699999996</v>
      </c>
      <c r="L80" s="33">
        <f t="shared" si="1"/>
        <v>82.377292037037037</v>
      </c>
      <c r="M80" s="1">
        <v>4114500</v>
      </c>
      <c r="N80" s="1">
        <v>4114500</v>
      </c>
      <c r="O80" s="1">
        <v>7500000</v>
      </c>
      <c r="P80" s="1">
        <f t="shared" si="29"/>
        <v>7500000</v>
      </c>
      <c r="Q80" s="1">
        <v>4198718</v>
      </c>
      <c r="R80" s="1">
        <v>7800000</v>
      </c>
      <c r="S80" s="1">
        <f t="shared" si="30"/>
        <v>7800000</v>
      </c>
      <c r="T80" s="1">
        <v>8050000</v>
      </c>
      <c r="U80" s="1">
        <f t="shared" si="31"/>
        <v>8050000</v>
      </c>
      <c r="V80" s="21"/>
      <c r="W80" s="21"/>
      <c r="X80" s="21"/>
      <c r="Y80" s="132"/>
    </row>
    <row r="81" spans="1:25" s="36" customFormat="1" ht="15.75" hidden="1">
      <c r="A81" s="24" t="s">
        <v>40</v>
      </c>
      <c r="B81" s="25">
        <v>11</v>
      </c>
      <c r="C81" s="115" t="s">
        <v>18</v>
      </c>
      <c r="D81" s="27">
        <v>412</v>
      </c>
      <c r="E81" s="20"/>
      <c r="F81" s="20"/>
      <c r="G81" s="21">
        <f>SUM(G82:G83)</f>
        <v>1351000</v>
      </c>
      <c r="H81" s="21">
        <f t="shared" ref="H81:U81" si="32">SUM(H82:H83)</f>
        <v>1351000</v>
      </c>
      <c r="I81" s="21">
        <f t="shared" si="32"/>
        <v>1351000</v>
      </c>
      <c r="J81" s="21">
        <f t="shared" si="32"/>
        <v>1351000</v>
      </c>
      <c r="K81" s="21">
        <f t="shared" si="32"/>
        <v>877362.33000000007</v>
      </c>
      <c r="L81" s="22">
        <f t="shared" si="1"/>
        <v>64.941697261287942</v>
      </c>
      <c r="M81" s="21">
        <f t="shared" si="32"/>
        <v>1365861</v>
      </c>
      <c r="N81" s="21">
        <f t="shared" si="32"/>
        <v>1365861</v>
      </c>
      <c r="O81" s="21">
        <f t="shared" si="32"/>
        <v>1610000</v>
      </c>
      <c r="P81" s="21">
        <f t="shared" si="32"/>
        <v>1610000</v>
      </c>
      <c r="Q81" s="21">
        <f t="shared" si="32"/>
        <v>1434155</v>
      </c>
      <c r="R81" s="21">
        <f t="shared" si="32"/>
        <v>400000</v>
      </c>
      <c r="S81" s="21">
        <f t="shared" si="32"/>
        <v>400000</v>
      </c>
      <c r="T81" s="21">
        <f t="shared" si="32"/>
        <v>450000</v>
      </c>
      <c r="U81" s="21">
        <f t="shared" si="32"/>
        <v>450000</v>
      </c>
      <c r="V81" s="21"/>
      <c r="W81" s="21"/>
      <c r="X81" s="21"/>
      <c r="Y81" s="132"/>
    </row>
    <row r="82" spans="1:25" s="36" customFormat="1" ht="15.75" hidden="1">
      <c r="A82" s="28" t="s">
        <v>40</v>
      </c>
      <c r="B82" s="29">
        <v>11</v>
      </c>
      <c r="C82" s="116" t="s">
        <v>18</v>
      </c>
      <c r="D82" s="31">
        <v>4123</v>
      </c>
      <c r="E82" s="32" t="s">
        <v>133</v>
      </c>
      <c r="F82" s="32"/>
      <c r="G82" s="1">
        <v>1350000</v>
      </c>
      <c r="H82" s="1">
        <v>1350000</v>
      </c>
      <c r="I82" s="1">
        <v>1350000</v>
      </c>
      <c r="J82" s="1">
        <v>1350000</v>
      </c>
      <c r="K82" s="1">
        <v>877362.33000000007</v>
      </c>
      <c r="L82" s="33">
        <f t="shared" si="1"/>
        <v>64.989802222222224</v>
      </c>
      <c r="M82" s="1">
        <v>1364850</v>
      </c>
      <c r="N82" s="1">
        <v>1364850</v>
      </c>
      <c r="O82" s="1">
        <v>1610000</v>
      </c>
      <c r="P82" s="1">
        <f t="shared" si="29"/>
        <v>1610000</v>
      </c>
      <c r="Q82" s="1">
        <v>1433093</v>
      </c>
      <c r="R82" s="1">
        <v>400000</v>
      </c>
      <c r="S82" s="1">
        <f t="shared" si="30"/>
        <v>400000</v>
      </c>
      <c r="T82" s="1">
        <v>450000</v>
      </c>
      <c r="U82" s="1">
        <f t="shared" si="31"/>
        <v>450000</v>
      </c>
      <c r="V82" s="21"/>
      <c r="W82" s="21"/>
      <c r="X82" s="21"/>
      <c r="Y82" s="132"/>
    </row>
    <row r="83" spans="1:25" s="36" customFormat="1" ht="15.75" hidden="1">
      <c r="A83" s="28" t="s">
        <v>40</v>
      </c>
      <c r="B83" s="29">
        <v>11</v>
      </c>
      <c r="C83" s="116" t="s">
        <v>18</v>
      </c>
      <c r="D83" s="31">
        <v>4126</v>
      </c>
      <c r="E83" s="32" t="s">
        <v>4</v>
      </c>
      <c r="F83" s="32"/>
      <c r="G83" s="1">
        <v>1000</v>
      </c>
      <c r="H83" s="1">
        <v>1000</v>
      </c>
      <c r="I83" s="1">
        <v>1000</v>
      </c>
      <c r="J83" s="1">
        <v>1000</v>
      </c>
      <c r="K83" s="1">
        <v>0</v>
      </c>
      <c r="L83" s="33">
        <f t="shared" si="1"/>
        <v>0</v>
      </c>
      <c r="M83" s="1">
        <v>1011</v>
      </c>
      <c r="N83" s="1">
        <v>1011</v>
      </c>
      <c r="O83" s="1"/>
      <c r="P83" s="1">
        <f t="shared" si="29"/>
        <v>0</v>
      </c>
      <c r="Q83" s="1">
        <v>1062</v>
      </c>
      <c r="R83" s="1"/>
      <c r="S83" s="1">
        <f t="shared" si="30"/>
        <v>0</v>
      </c>
      <c r="T83" s="1"/>
      <c r="U83" s="1">
        <f t="shared" si="31"/>
        <v>0</v>
      </c>
      <c r="V83" s="21"/>
      <c r="W83" s="21"/>
      <c r="X83" s="21"/>
      <c r="Y83" s="132"/>
    </row>
    <row r="84" spans="1:25" s="36" customFormat="1" ht="15.75" hidden="1">
      <c r="A84" s="24" t="s">
        <v>40</v>
      </c>
      <c r="B84" s="25">
        <v>11</v>
      </c>
      <c r="C84" s="115" t="s">
        <v>18</v>
      </c>
      <c r="D84" s="27">
        <v>422</v>
      </c>
      <c r="E84" s="20"/>
      <c r="F84" s="20"/>
      <c r="G84" s="21">
        <f>SUM(G85:G87)</f>
        <v>2066603</v>
      </c>
      <c r="H84" s="21">
        <f t="shared" ref="H84:U84" si="33">SUM(H85:H87)</f>
        <v>2066603</v>
      </c>
      <c r="I84" s="21">
        <f t="shared" si="33"/>
        <v>2066603</v>
      </c>
      <c r="J84" s="21">
        <f t="shared" si="33"/>
        <v>2066603</v>
      </c>
      <c r="K84" s="21">
        <f t="shared" si="33"/>
        <v>895087.37000000011</v>
      </c>
      <c r="L84" s="22">
        <f t="shared" si="1"/>
        <v>43.312013482996015</v>
      </c>
      <c r="M84" s="21">
        <f t="shared" si="33"/>
        <v>2115012</v>
      </c>
      <c r="N84" s="21">
        <f t="shared" si="33"/>
        <v>2115012</v>
      </c>
      <c r="O84" s="21">
        <f t="shared" si="33"/>
        <v>2100000</v>
      </c>
      <c r="P84" s="21">
        <f t="shared" si="33"/>
        <v>2100000</v>
      </c>
      <c r="Q84" s="21">
        <f t="shared" si="33"/>
        <v>2220763</v>
      </c>
      <c r="R84" s="21">
        <f t="shared" si="33"/>
        <v>2200000</v>
      </c>
      <c r="S84" s="21">
        <f t="shared" si="33"/>
        <v>2200000</v>
      </c>
      <c r="T84" s="21">
        <f t="shared" si="33"/>
        <v>2250000</v>
      </c>
      <c r="U84" s="21">
        <f t="shared" si="33"/>
        <v>2250000</v>
      </c>
      <c r="V84" s="21"/>
      <c r="W84" s="21"/>
      <c r="X84" s="21"/>
      <c r="Y84" s="132"/>
    </row>
    <row r="85" spans="1:25" s="36" customFormat="1" ht="15.75" hidden="1">
      <c r="A85" s="28" t="s">
        <v>40</v>
      </c>
      <c r="B85" s="29">
        <v>11</v>
      </c>
      <c r="C85" s="116" t="s">
        <v>18</v>
      </c>
      <c r="D85" s="31">
        <v>4221</v>
      </c>
      <c r="E85" s="32" t="s">
        <v>129</v>
      </c>
      <c r="F85" s="32"/>
      <c r="G85" s="1">
        <v>1800000</v>
      </c>
      <c r="H85" s="1">
        <v>1800000</v>
      </c>
      <c r="I85" s="1">
        <v>1800000</v>
      </c>
      <c r="J85" s="1">
        <v>1800000</v>
      </c>
      <c r="K85" s="1">
        <v>811476.83000000007</v>
      </c>
      <c r="L85" s="33">
        <f t="shared" si="1"/>
        <v>45.082046111111111</v>
      </c>
      <c r="M85" s="1">
        <v>1819800</v>
      </c>
      <c r="N85" s="1">
        <v>1819800</v>
      </c>
      <c r="O85" s="1">
        <v>1850000</v>
      </c>
      <c r="P85" s="1">
        <f t="shared" si="29"/>
        <v>1850000</v>
      </c>
      <c r="Q85" s="1">
        <v>1910790</v>
      </c>
      <c r="R85" s="1">
        <v>2000000</v>
      </c>
      <c r="S85" s="1">
        <f t="shared" si="30"/>
        <v>2000000</v>
      </c>
      <c r="T85" s="1">
        <v>2000000</v>
      </c>
      <c r="U85" s="1">
        <f t="shared" si="31"/>
        <v>2000000</v>
      </c>
      <c r="V85" s="21"/>
      <c r="W85" s="21"/>
      <c r="X85" s="21"/>
      <c r="Y85" s="132"/>
    </row>
    <row r="86" spans="1:25" s="36" customFormat="1" ht="15.75" hidden="1">
      <c r="A86" s="28" t="s">
        <v>40</v>
      </c>
      <c r="B86" s="29">
        <v>11</v>
      </c>
      <c r="C86" s="116" t="s">
        <v>18</v>
      </c>
      <c r="D86" s="31">
        <v>4222</v>
      </c>
      <c r="E86" s="32" t="s">
        <v>130</v>
      </c>
      <c r="F86" s="32"/>
      <c r="G86" s="1">
        <v>252603</v>
      </c>
      <c r="H86" s="1">
        <v>252603</v>
      </c>
      <c r="I86" s="1">
        <v>252603</v>
      </c>
      <c r="J86" s="1">
        <v>252603</v>
      </c>
      <c r="K86" s="1">
        <v>83610.539999999994</v>
      </c>
      <c r="L86" s="33">
        <f t="shared" si="1"/>
        <v>33.099583140342745</v>
      </c>
      <c r="M86" s="1">
        <v>281058</v>
      </c>
      <c r="N86" s="1">
        <v>281058</v>
      </c>
      <c r="O86" s="1">
        <v>250000</v>
      </c>
      <c r="P86" s="1">
        <f t="shared" si="29"/>
        <v>250000</v>
      </c>
      <c r="Q86" s="1">
        <v>295111</v>
      </c>
      <c r="R86" s="1">
        <v>200000</v>
      </c>
      <c r="S86" s="1">
        <f t="shared" si="30"/>
        <v>200000</v>
      </c>
      <c r="T86" s="1">
        <v>250000</v>
      </c>
      <c r="U86" s="1">
        <f t="shared" si="31"/>
        <v>250000</v>
      </c>
      <c r="V86" s="21"/>
      <c r="W86" s="21"/>
      <c r="X86" s="21"/>
      <c r="Y86" s="132"/>
    </row>
    <row r="87" spans="1:25" s="36" customFormat="1" ht="15.75" hidden="1">
      <c r="A87" s="28" t="s">
        <v>40</v>
      </c>
      <c r="B87" s="29">
        <v>11</v>
      </c>
      <c r="C87" s="116" t="s">
        <v>18</v>
      </c>
      <c r="D87" s="31">
        <v>4225</v>
      </c>
      <c r="E87" s="32" t="s">
        <v>134</v>
      </c>
      <c r="F87" s="32"/>
      <c r="G87" s="1">
        <v>14000</v>
      </c>
      <c r="H87" s="1">
        <v>14000</v>
      </c>
      <c r="I87" s="1">
        <v>14000</v>
      </c>
      <c r="J87" s="1">
        <v>14000</v>
      </c>
      <c r="K87" s="1">
        <v>0</v>
      </c>
      <c r="L87" s="33">
        <f t="shared" si="1"/>
        <v>0</v>
      </c>
      <c r="M87" s="1">
        <v>14154</v>
      </c>
      <c r="N87" s="1">
        <v>14154</v>
      </c>
      <c r="O87" s="1"/>
      <c r="P87" s="1">
        <f t="shared" si="29"/>
        <v>0</v>
      </c>
      <c r="Q87" s="1">
        <v>14862</v>
      </c>
      <c r="R87" s="1"/>
      <c r="S87" s="1">
        <f t="shared" si="30"/>
        <v>0</v>
      </c>
      <c r="T87" s="1"/>
      <c r="U87" s="1">
        <f t="shared" si="31"/>
        <v>0</v>
      </c>
      <c r="V87" s="21"/>
      <c r="W87" s="21"/>
      <c r="X87" s="21"/>
      <c r="Y87" s="132"/>
    </row>
    <row r="88" spans="1:25" s="36" customFormat="1" ht="15.75" hidden="1">
      <c r="A88" s="24" t="s">
        <v>40</v>
      </c>
      <c r="B88" s="25">
        <v>11</v>
      </c>
      <c r="C88" s="115" t="s">
        <v>18</v>
      </c>
      <c r="D88" s="27">
        <v>426</v>
      </c>
      <c r="E88" s="20"/>
      <c r="F88" s="20"/>
      <c r="G88" s="21">
        <f>SUM(G89)</f>
        <v>850000</v>
      </c>
      <c r="H88" s="21">
        <f t="shared" ref="H88:U88" si="34">SUM(H89)</f>
        <v>850000</v>
      </c>
      <c r="I88" s="21">
        <f t="shared" si="34"/>
        <v>850000</v>
      </c>
      <c r="J88" s="21">
        <f t="shared" si="34"/>
        <v>850000</v>
      </c>
      <c r="K88" s="21">
        <f t="shared" si="34"/>
        <v>62250</v>
      </c>
      <c r="L88" s="22">
        <f t="shared" si="1"/>
        <v>7.3235294117647065</v>
      </c>
      <c r="M88" s="21">
        <f t="shared" si="34"/>
        <v>859350</v>
      </c>
      <c r="N88" s="21">
        <f t="shared" si="34"/>
        <v>859350</v>
      </c>
      <c r="O88" s="21">
        <f t="shared" si="34"/>
        <v>900000</v>
      </c>
      <c r="P88" s="21">
        <f t="shared" si="34"/>
        <v>900000</v>
      </c>
      <c r="Q88" s="21">
        <f t="shared" si="34"/>
        <v>902318</v>
      </c>
      <c r="R88" s="21">
        <f t="shared" si="34"/>
        <v>950000</v>
      </c>
      <c r="S88" s="21">
        <f t="shared" si="34"/>
        <v>950000</v>
      </c>
      <c r="T88" s="21">
        <f t="shared" si="34"/>
        <v>1000000</v>
      </c>
      <c r="U88" s="21">
        <f t="shared" si="34"/>
        <v>1000000</v>
      </c>
      <c r="V88" s="21"/>
      <c r="W88" s="21"/>
      <c r="X88" s="21"/>
      <c r="Y88" s="132"/>
    </row>
    <row r="89" spans="1:25" s="36" customFormat="1" ht="15.75" hidden="1">
      <c r="A89" s="28" t="s">
        <v>40</v>
      </c>
      <c r="B89" s="29">
        <v>11</v>
      </c>
      <c r="C89" s="116" t="s">
        <v>18</v>
      </c>
      <c r="D89" s="31">
        <v>4262</v>
      </c>
      <c r="E89" s="32" t="s">
        <v>135</v>
      </c>
      <c r="F89" s="32"/>
      <c r="G89" s="1">
        <v>850000</v>
      </c>
      <c r="H89" s="1">
        <v>850000</v>
      </c>
      <c r="I89" s="1">
        <v>850000</v>
      </c>
      <c r="J89" s="1">
        <v>850000</v>
      </c>
      <c r="K89" s="1">
        <v>62250</v>
      </c>
      <c r="L89" s="33">
        <f t="shared" si="1"/>
        <v>7.3235294117647065</v>
      </c>
      <c r="M89" s="1">
        <v>859350</v>
      </c>
      <c r="N89" s="1">
        <v>859350</v>
      </c>
      <c r="O89" s="1">
        <v>900000</v>
      </c>
      <c r="P89" s="1">
        <f t="shared" si="29"/>
        <v>900000</v>
      </c>
      <c r="Q89" s="1">
        <v>902318</v>
      </c>
      <c r="R89" s="1">
        <v>950000</v>
      </c>
      <c r="S89" s="1">
        <f t="shared" si="30"/>
        <v>950000</v>
      </c>
      <c r="T89" s="1">
        <v>1000000</v>
      </c>
      <c r="U89" s="1">
        <f t="shared" si="31"/>
        <v>1000000</v>
      </c>
      <c r="V89" s="21"/>
      <c r="W89" s="21"/>
      <c r="X89" s="21"/>
      <c r="Y89" s="132"/>
    </row>
    <row r="90" spans="1:25" s="35" customFormat="1" ht="78.75">
      <c r="A90" s="319" t="s">
        <v>81</v>
      </c>
      <c r="B90" s="319"/>
      <c r="C90" s="319"/>
      <c r="D90" s="319"/>
      <c r="E90" s="20" t="s">
        <v>79</v>
      </c>
      <c r="F90" s="20" t="s">
        <v>253</v>
      </c>
      <c r="G90" s="21">
        <f>G91+G93</f>
        <v>4400000</v>
      </c>
      <c r="H90" s="21">
        <f t="shared" ref="H90:U90" si="35">H91+H93</f>
        <v>4400000</v>
      </c>
      <c r="I90" s="21">
        <f t="shared" si="35"/>
        <v>4400000</v>
      </c>
      <c r="J90" s="21">
        <f t="shared" si="35"/>
        <v>4400000</v>
      </c>
      <c r="K90" s="21">
        <f t="shared" si="35"/>
        <v>32664.5</v>
      </c>
      <c r="L90" s="22">
        <f t="shared" si="1"/>
        <v>0.74237500000000001</v>
      </c>
      <c r="M90" s="21">
        <f t="shared" si="35"/>
        <v>2724800</v>
      </c>
      <c r="N90" s="21">
        <f t="shared" si="35"/>
        <v>2724800</v>
      </c>
      <c r="O90" s="21">
        <f t="shared" si="35"/>
        <v>3850000</v>
      </c>
      <c r="P90" s="21">
        <f t="shared" si="35"/>
        <v>3850000</v>
      </c>
      <c r="Q90" s="21">
        <f t="shared" si="35"/>
        <v>2749622</v>
      </c>
      <c r="R90" s="21">
        <f t="shared" si="35"/>
        <v>4070000</v>
      </c>
      <c r="S90" s="21">
        <f t="shared" si="35"/>
        <v>4070000</v>
      </c>
      <c r="T90" s="21">
        <f t="shared" si="35"/>
        <v>4000000</v>
      </c>
      <c r="U90" s="21">
        <f t="shared" si="35"/>
        <v>4000000</v>
      </c>
      <c r="V90" s="1"/>
      <c r="W90" s="1"/>
      <c r="X90" s="1"/>
      <c r="Y90" s="74"/>
    </row>
    <row r="91" spans="1:25" s="36" customFormat="1" ht="15.75" hidden="1">
      <c r="A91" s="24" t="s">
        <v>81</v>
      </c>
      <c r="B91" s="25">
        <v>11</v>
      </c>
      <c r="C91" s="26" t="s">
        <v>18</v>
      </c>
      <c r="D91" s="27">
        <v>329</v>
      </c>
      <c r="E91" s="20"/>
      <c r="F91" s="20"/>
      <c r="G91" s="21">
        <f>SUM(G92)</f>
        <v>2000000</v>
      </c>
      <c r="H91" s="21">
        <f t="shared" ref="H91:U91" si="36">SUM(H92)</f>
        <v>2000000</v>
      </c>
      <c r="I91" s="21">
        <f t="shared" si="36"/>
        <v>2000000</v>
      </c>
      <c r="J91" s="21">
        <f t="shared" si="36"/>
        <v>2000000</v>
      </c>
      <c r="K91" s="21">
        <f t="shared" si="36"/>
        <v>32664.5</v>
      </c>
      <c r="L91" s="22">
        <f t="shared" ref="L91:L156" si="37">IF(I91=0, "-", K91/I91*100)</f>
        <v>1.6332249999999999</v>
      </c>
      <c r="M91" s="21">
        <f t="shared" si="36"/>
        <v>654800</v>
      </c>
      <c r="N91" s="21">
        <f t="shared" si="36"/>
        <v>654800</v>
      </c>
      <c r="O91" s="21">
        <f t="shared" si="36"/>
        <v>1850000</v>
      </c>
      <c r="P91" s="21">
        <f t="shared" si="36"/>
        <v>1850000</v>
      </c>
      <c r="Q91" s="21">
        <f t="shared" si="36"/>
        <v>679622</v>
      </c>
      <c r="R91" s="21">
        <f t="shared" si="36"/>
        <v>2000000</v>
      </c>
      <c r="S91" s="21">
        <f t="shared" si="36"/>
        <v>2000000</v>
      </c>
      <c r="T91" s="21">
        <f t="shared" si="36"/>
        <v>2000000</v>
      </c>
      <c r="U91" s="21">
        <f t="shared" si="36"/>
        <v>2000000</v>
      </c>
      <c r="V91" s="21"/>
      <c r="W91" s="21"/>
      <c r="X91" s="21"/>
      <c r="Y91" s="132"/>
    </row>
    <row r="92" spans="1:25" s="35" customFormat="1" hidden="1">
      <c r="A92" s="28" t="s">
        <v>81</v>
      </c>
      <c r="B92" s="29">
        <v>11</v>
      </c>
      <c r="C92" s="30" t="s">
        <v>18</v>
      </c>
      <c r="D92" s="31">
        <v>3299</v>
      </c>
      <c r="E92" s="32" t="s">
        <v>125</v>
      </c>
      <c r="F92" s="32"/>
      <c r="G92" s="1">
        <v>2000000</v>
      </c>
      <c r="H92" s="1">
        <v>2000000</v>
      </c>
      <c r="I92" s="1">
        <v>2000000</v>
      </c>
      <c r="J92" s="1">
        <v>2000000</v>
      </c>
      <c r="K92" s="1">
        <v>32664.5</v>
      </c>
      <c r="L92" s="33">
        <f t="shared" si="37"/>
        <v>1.6332249999999999</v>
      </c>
      <c r="M92" s="1">
        <v>654800</v>
      </c>
      <c r="N92" s="1">
        <v>654800</v>
      </c>
      <c r="O92" s="1">
        <v>1850000</v>
      </c>
      <c r="P92" s="1">
        <f>O92</f>
        <v>1850000</v>
      </c>
      <c r="Q92" s="1">
        <v>679622</v>
      </c>
      <c r="R92" s="1">
        <v>2000000</v>
      </c>
      <c r="S92" s="1">
        <f>R92</f>
        <v>2000000</v>
      </c>
      <c r="T92" s="1">
        <v>2000000</v>
      </c>
      <c r="U92" s="1">
        <f>T92</f>
        <v>2000000</v>
      </c>
      <c r="V92" s="1"/>
      <c r="W92" s="1"/>
      <c r="X92" s="1"/>
      <c r="Y92" s="74"/>
    </row>
    <row r="93" spans="1:25" s="36" customFormat="1" ht="15.75" hidden="1">
      <c r="A93" s="24" t="s">
        <v>81</v>
      </c>
      <c r="B93" s="25">
        <v>11</v>
      </c>
      <c r="C93" s="26" t="s">
        <v>18</v>
      </c>
      <c r="D93" s="27">
        <v>343</v>
      </c>
      <c r="E93" s="20"/>
      <c r="F93" s="20"/>
      <c r="G93" s="21">
        <f>SUM(G94)</f>
        <v>2400000</v>
      </c>
      <c r="H93" s="21">
        <f t="shared" ref="H93:U93" si="38">SUM(H94)</f>
        <v>2400000</v>
      </c>
      <c r="I93" s="21">
        <f t="shared" si="38"/>
        <v>2400000</v>
      </c>
      <c r="J93" s="21">
        <f t="shared" si="38"/>
        <v>2400000</v>
      </c>
      <c r="K93" s="21">
        <f t="shared" si="38"/>
        <v>0</v>
      </c>
      <c r="L93" s="22">
        <f t="shared" si="37"/>
        <v>0</v>
      </c>
      <c r="M93" s="21">
        <f t="shared" si="38"/>
        <v>2070000</v>
      </c>
      <c r="N93" s="21">
        <f t="shared" si="38"/>
        <v>2070000</v>
      </c>
      <c r="O93" s="21">
        <f t="shared" si="38"/>
        <v>2000000</v>
      </c>
      <c r="P93" s="21">
        <f t="shared" si="38"/>
        <v>2000000</v>
      </c>
      <c r="Q93" s="21">
        <f t="shared" si="38"/>
        <v>2070000</v>
      </c>
      <c r="R93" s="21">
        <f t="shared" si="38"/>
        <v>2070000</v>
      </c>
      <c r="S93" s="21">
        <f t="shared" si="38"/>
        <v>2070000</v>
      </c>
      <c r="T93" s="21">
        <f t="shared" si="38"/>
        <v>2000000</v>
      </c>
      <c r="U93" s="21">
        <f t="shared" si="38"/>
        <v>2000000</v>
      </c>
      <c r="V93" s="21"/>
      <c r="W93" s="21"/>
      <c r="X93" s="21"/>
      <c r="Y93" s="132"/>
    </row>
    <row r="94" spans="1:25" s="35" customFormat="1" hidden="1">
      <c r="A94" s="28" t="s">
        <v>81</v>
      </c>
      <c r="B94" s="29">
        <v>11</v>
      </c>
      <c r="C94" s="30" t="s">
        <v>18</v>
      </c>
      <c r="D94" s="31">
        <v>3433</v>
      </c>
      <c r="E94" s="32" t="s">
        <v>126</v>
      </c>
      <c r="F94" s="32"/>
      <c r="G94" s="1">
        <v>2400000</v>
      </c>
      <c r="H94" s="1">
        <v>2400000</v>
      </c>
      <c r="I94" s="1">
        <v>2400000</v>
      </c>
      <c r="J94" s="1">
        <v>2400000</v>
      </c>
      <c r="K94" s="1">
        <v>0</v>
      </c>
      <c r="L94" s="33">
        <f t="shared" si="37"/>
        <v>0</v>
      </c>
      <c r="M94" s="1">
        <v>2070000</v>
      </c>
      <c r="N94" s="1">
        <v>2070000</v>
      </c>
      <c r="O94" s="1">
        <v>2000000</v>
      </c>
      <c r="P94" s="1">
        <f>O94</f>
        <v>2000000</v>
      </c>
      <c r="Q94" s="1">
        <v>2070000</v>
      </c>
      <c r="R94" s="1">
        <v>2070000</v>
      </c>
      <c r="S94" s="1">
        <f>R94</f>
        <v>2070000</v>
      </c>
      <c r="T94" s="1">
        <v>2000000</v>
      </c>
      <c r="U94" s="1">
        <f>T94</f>
        <v>2000000</v>
      </c>
      <c r="V94" s="1"/>
      <c r="W94" s="1"/>
      <c r="X94" s="1"/>
      <c r="Y94" s="74"/>
    </row>
    <row r="95" spans="1:25" s="36" customFormat="1" ht="78.75">
      <c r="A95" s="319" t="s">
        <v>274</v>
      </c>
      <c r="B95" s="320"/>
      <c r="C95" s="320"/>
      <c r="D95" s="320"/>
      <c r="E95" s="20" t="s">
        <v>231</v>
      </c>
      <c r="F95" s="20" t="s">
        <v>253</v>
      </c>
      <c r="G95" s="21">
        <f>G96+G99+G101+G103</f>
        <v>1566000</v>
      </c>
      <c r="H95" s="21">
        <f t="shared" ref="H95:U95" si="39">H96+H99+H101+H103</f>
        <v>1566000</v>
      </c>
      <c r="I95" s="21">
        <f t="shared" si="39"/>
        <v>1566000</v>
      </c>
      <c r="J95" s="21">
        <f t="shared" si="39"/>
        <v>1566000</v>
      </c>
      <c r="K95" s="21">
        <f t="shared" si="39"/>
        <v>1184767.29</v>
      </c>
      <c r="L95" s="22">
        <f t="shared" si="37"/>
        <v>75.655637931034477</v>
      </c>
      <c r="M95" s="21">
        <f t="shared" si="39"/>
        <v>1156154</v>
      </c>
      <c r="N95" s="21">
        <f t="shared" si="39"/>
        <v>1156154</v>
      </c>
      <c r="O95" s="21">
        <f t="shared" si="39"/>
        <v>18100000</v>
      </c>
      <c r="P95" s="21">
        <f t="shared" si="39"/>
        <v>18100000</v>
      </c>
      <c r="Q95" s="21">
        <f t="shared" si="39"/>
        <v>1183900</v>
      </c>
      <c r="R95" s="21">
        <f t="shared" si="39"/>
        <v>30000000</v>
      </c>
      <c r="S95" s="21">
        <f t="shared" si="39"/>
        <v>30000000</v>
      </c>
      <c r="T95" s="21">
        <f t="shared" si="39"/>
        <v>23650000</v>
      </c>
      <c r="U95" s="21">
        <f t="shared" si="39"/>
        <v>23650000</v>
      </c>
      <c r="V95" s="21"/>
      <c r="W95" s="21"/>
      <c r="X95" s="21"/>
      <c r="Y95" s="132"/>
    </row>
    <row r="96" spans="1:25" s="36" customFormat="1" ht="15.75" hidden="1">
      <c r="A96" s="24" t="s">
        <v>274</v>
      </c>
      <c r="B96" s="25">
        <v>11</v>
      </c>
      <c r="C96" s="26" t="s">
        <v>18</v>
      </c>
      <c r="D96" s="42">
        <v>323</v>
      </c>
      <c r="E96" s="20"/>
      <c r="F96" s="20"/>
      <c r="G96" s="21">
        <f>SUM(G97:G98)</f>
        <v>872000</v>
      </c>
      <c r="H96" s="21">
        <f t="shared" ref="H96:U96" si="40">SUM(H97:H98)</f>
        <v>872000</v>
      </c>
      <c r="I96" s="21">
        <f t="shared" si="40"/>
        <v>872000</v>
      </c>
      <c r="J96" s="21">
        <f t="shared" si="40"/>
        <v>872000</v>
      </c>
      <c r="K96" s="21">
        <f t="shared" si="40"/>
        <v>809983.26</v>
      </c>
      <c r="L96" s="22">
        <f t="shared" si="37"/>
        <v>92.887988532110086</v>
      </c>
      <c r="M96" s="21">
        <f t="shared" si="40"/>
        <v>858920</v>
      </c>
      <c r="N96" s="21">
        <f t="shared" si="40"/>
        <v>858920</v>
      </c>
      <c r="O96" s="21">
        <f t="shared" si="40"/>
        <v>4000000</v>
      </c>
      <c r="P96" s="21">
        <f t="shared" si="40"/>
        <v>4000000</v>
      </c>
      <c r="Q96" s="21">
        <f t="shared" si="40"/>
        <v>871804</v>
      </c>
      <c r="R96" s="21">
        <f t="shared" si="40"/>
        <v>4000000</v>
      </c>
      <c r="S96" s="21">
        <f t="shared" si="40"/>
        <v>4000000</v>
      </c>
      <c r="T96" s="21">
        <f t="shared" si="40"/>
        <v>3500000</v>
      </c>
      <c r="U96" s="21">
        <f t="shared" si="40"/>
        <v>3500000</v>
      </c>
      <c r="V96" s="21"/>
      <c r="W96" s="21"/>
      <c r="X96" s="21"/>
      <c r="Y96" s="132"/>
    </row>
    <row r="97" spans="1:25" s="35" customFormat="1" hidden="1">
      <c r="A97" s="28" t="s">
        <v>274</v>
      </c>
      <c r="B97" s="29">
        <v>11</v>
      </c>
      <c r="C97" s="30" t="s">
        <v>18</v>
      </c>
      <c r="D97" s="31">
        <v>3232</v>
      </c>
      <c r="E97" s="32" t="s">
        <v>118</v>
      </c>
      <c r="F97" s="32"/>
      <c r="G97" s="1">
        <v>855000</v>
      </c>
      <c r="H97" s="1">
        <v>855000</v>
      </c>
      <c r="I97" s="1">
        <v>855000</v>
      </c>
      <c r="J97" s="1">
        <v>855000</v>
      </c>
      <c r="K97" s="1">
        <v>807483.26</v>
      </c>
      <c r="L97" s="33">
        <f t="shared" si="37"/>
        <v>94.44248654970761</v>
      </c>
      <c r="M97" s="1">
        <v>842175</v>
      </c>
      <c r="N97" s="1">
        <v>842175</v>
      </c>
      <c r="O97" s="1">
        <v>2000000</v>
      </c>
      <c r="P97" s="1">
        <f>O97</f>
        <v>2000000</v>
      </c>
      <c r="Q97" s="1">
        <v>854808</v>
      </c>
      <c r="R97" s="1">
        <v>1000000</v>
      </c>
      <c r="S97" s="1">
        <f>R97</f>
        <v>1000000</v>
      </c>
      <c r="T97" s="1">
        <v>1000000</v>
      </c>
      <c r="U97" s="1">
        <f>T97</f>
        <v>1000000</v>
      </c>
      <c r="V97" s="1"/>
      <c r="W97" s="1"/>
      <c r="X97" s="1"/>
      <c r="Y97" s="74"/>
    </row>
    <row r="98" spans="1:25" s="35" customFormat="1" hidden="1">
      <c r="A98" s="28" t="s">
        <v>274</v>
      </c>
      <c r="B98" s="29">
        <v>11</v>
      </c>
      <c r="C98" s="30" t="s">
        <v>18</v>
      </c>
      <c r="D98" s="31">
        <v>3237</v>
      </c>
      <c r="E98" s="32" t="s">
        <v>36</v>
      </c>
      <c r="F98" s="32"/>
      <c r="G98" s="1">
        <v>17000</v>
      </c>
      <c r="H98" s="1">
        <v>17000</v>
      </c>
      <c r="I98" s="1">
        <v>17000</v>
      </c>
      <c r="J98" s="1">
        <v>17000</v>
      </c>
      <c r="K98" s="1">
        <v>2500</v>
      </c>
      <c r="L98" s="33">
        <f t="shared" si="37"/>
        <v>14.705882352941178</v>
      </c>
      <c r="M98" s="1">
        <v>16745</v>
      </c>
      <c r="N98" s="1">
        <v>16745</v>
      </c>
      <c r="O98" s="1">
        <v>2000000</v>
      </c>
      <c r="P98" s="1">
        <f>O98</f>
        <v>2000000</v>
      </c>
      <c r="Q98" s="1">
        <v>16996</v>
      </c>
      <c r="R98" s="1">
        <v>3000000</v>
      </c>
      <c r="S98" s="1">
        <f>R98</f>
        <v>3000000</v>
      </c>
      <c r="T98" s="1">
        <v>2500000</v>
      </c>
      <c r="U98" s="1">
        <f>T98</f>
        <v>2500000</v>
      </c>
      <c r="V98" s="1"/>
      <c r="W98" s="1"/>
      <c r="X98" s="1"/>
      <c r="Y98" s="74"/>
    </row>
    <row r="99" spans="1:25" s="36" customFormat="1" ht="15.75" hidden="1">
      <c r="A99" s="24" t="s">
        <v>274</v>
      </c>
      <c r="B99" s="25">
        <v>11</v>
      </c>
      <c r="C99" s="26" t="s">
        <v>18</v>
      </c>
      <c r="D99" s="27">
        <v>412</v>
      </c>
      <c r="E99" s="20"/>
      <c r="F99" s="20"/>
      <c r="G99" s="21">
        <f>SUM(G100)</f>
        <v>18000</v>
      </c>
      <c r="H99" s="21">
        <f t="shared" ref="H99:U99" si="41">SUM(H100)</f>
        <v>18000</v>
      </c>
      <c r="I99" s="21">
        <f t="shared" si="41"/>
        <v>18000</v>
      </c>
      <c r="J99" s="21">
        <f t="shared" si="41"/>
        <v>18000</v>
      </c>
      <c r="K99" s="21">
        <f t="shared" si="41"/>
        <v>0</v>
      </c>
      <c r="L99" s="22">
        <f t="shared" si="37"/>
        <v>0</v>
      </c>
      <c r="M99" s="21">
        <f t="shared" si="41"/>
        <v>18198</v>
      </c>
      <c r="N99" s="21">
        <f t="shared" si="41"/>
        <v>18198</v>
      </c>
      <c r="O99" s="21">
        <f t="shared" si="41"/>
        <v>2000000</v>
      </c>
      <c r="P99" s="21">
        <f t="shared" si="41"/>
        <v>2000000</v>
      </c>
      <c r="Q99" s="21">
        <f t="shared" si="41"/>
        <v>19108</v>
      </c>
      <c r="R99" s="21">
        <f t="shared" si="41"/>
        <v>3500000</v>
      </c>
      <c r="S99" s="21">
        <f t="shared" si="41"/>
        <v>3500000</v>
      </c>
      <c r="T99" s="21">
        <f t="shared" si="41"/>
        <v>50000</v>
      </c>
      <c r="U99" s="21">
        <f t="shared" si="41"/>
        <v>50000</v>
      </c>
      <c r="V99" s="21"/>
      <c r="W99" s="21"/>
      <c r="X99" s="21"/>
      <c r="Y99" s="132"/>
    </row>
    <row r="100" spans="1:25" s="35" customFormat="1" hidden="1">
      <c r="A100" s="28" t="s">
        <v>274</v>
      </c>
      <c r="B100" s="29">
        <v>11</v>
      </c>
      <c r="C100" s="30" t="s">
        <v>18</v>
      </c>
      <c r="D100" s="31">
        <v>4126</v>
      </c>
      <c r="E100" s="32" t="s">
        <v>4</v>
      </c>
      <c r="F100" s="32"/>
      <c r="G100" s="1">
        <v>18000</v>
      </c>
      <c r="H100" s="1">
        <v>18000</v>
      </c>
      <c r="I100" s="1">
        <v>18000</v>
      </c>
      <c r="J100" s="1">
        <v>18000</v>
      </c>
      <c r="K100" s="1"/>
      <c r="L100" s="33">
        <f t="shared" si="37"/>
        <v>0</v>
      </c>
      <c r="M100" s="1">
        <v>18198</v>
      </c>
      <c r="N100" s="1">
        <v>18198</v>
      </c>
      <c r="O100" s="1">
        <v>2000000</v>
      </c>
      <c r="P100" s="1">
        <f>O100</f>
        <v>2000000</v>
      </c>
      <c r="Q100" s="1">
        <v>19108</v>
      </c>
      <c r="R100" s="1">
        <v>3500000</v>
      </c>
      <c r="S100" s="1">
        <f>R100</f>
        <v>3500000</v>
      </c>
      <c r="T100" s="1">
        <v>50000</v>
      </c>
      <c r="U100" s="1">
        <f>T100</f>
        <v>50000</v>
      </c>
      <c r="V100" s="1"/>
      <c r="W100" s="1"/>
      <c r="X100" s="1"/>
      <c r="Y100" s="74"/>
    </row>
    <row r="101" spans="1:25" s="36" customFormat="1" ht="15.75" hidden="1">
      <c r="A101" s="24" t="s">
        <v>274</v>
      </c>
      <c r="B101" s="25">
        <v>11</v>
      </c>
      <c r="C101" s="26" t="s">
        <v>18</v>
      </c>
      <c r="D101" s="27">
        <v>451</v>
      </c>
      <c r="E101" s="20"/>
      <c r="F101" s="20"/>
      <c r="G101" s="21">
        <f>SUM(G102)</f>
        <v>484000</v>
      </c>
      <c r="H101" s="21">
        <f t="shared" ref="H101:U101" si="42">SUM(H102)</f>
        <v>484000</v>
      </c>
      <c r="I101" s="21">
        <f t="shared" si="42"/>
        <v>484000</v>
      </c>
      <c r="J101" s="21">
        <f t="shared" si="42"/>
        <v>484000</v>
      </c>
      <c r="K101" s="21">
        <f t="shared" si="42"/>
        <v>374784.03</v>
      </c>
      <c r="L101" s="22">
        <f t="shared" si="37"/>
        <v>77.434716942148768</v>
      </c>
      <c r="M101" s="21">
        <f t="shared" si="42"/>
        <v>186024</v>
      </c>
      <c r="N101" s="21">
        <f t="shared" si="42"/>
        <v>186024</v>
      </c>
      <c r="O101" s="21">
        <f t="shared" si="42"/>
        <v>12000000</v>
      </c>
      <c r="P101" s="21">
        <f t="shared" si="42"/>
        <v>12000000</v>
      </c>
      <c r="Q101" s="21">
        <f t="shared" si="42"/>
        <v>195325</v>
      </c>
      <c r="R101" s="21">
        <f t="shared" si="42"/>
        <v>22000000</v>
      </c>
      <c r="S101" s="21">
        <f t="shared" si="42"/>
        <v>22000000</v>
      </c>
      <c r="T101" s="21">
        <f t="shared" si="42"/>
        <v>20000000</v>
      </c>
      <c r="U101" s="21">
        <f t="shared" si="42"/>
        <v>20000000</v>
      </c>
      <c r="V101" s="21"/>
      <c r="W101" s="21"/>
      <c r="X101" s="21"/>
      <c r="Y101" s="132"/>
    </row>
    <row r="102" spans="1:25" s="35" customFormat="1" hidden="1">
      <c r="A102" s="28" t="s">
        <v>274</v>
      </c>
      <c r="B102" s="29">
        <v>11</v>
      </c>
      <c r="C102" s="30" t="s">
        <v>18</v>
      </c>
      <c r="D102" s="31">
        <v>4511</v>
      </c>
      <c r="E102" s="32" t="s">
        <v>136</v>
      </c>
      <c r="F102" s="32"/>
      <c r="G102" s="1">
        <v>484000</v>
      </c>
      <c r="H102" s="1">
        <v>484000</v>
      </c>
      <c r="I102" s="1">
        <v>484000</v>
      </c>
      <c r="J102" s="1">
        <v>484000</v>
      </c>
      <c r="K102" s="1">
        <v>374784.03</v>
      </c>
      <c r="L102" s="33">
        <f t="shared" si="37"/>
        <v>77.434716942148768</v>
      </c>
      <c r="M102" s="1">
        <v>186024</v>
      </c>
      <c r="N102" s="1">
        <v>186024</v>
      </c>
      <c r="O102" s="1">
        <v>12000000</v>
      </c>
      <c r="P102" s="1">
        <f>O102</f>
        <v>12000000</v>
      </c>
      <c r="Q102" s="1">
        <v>195325</v>
      </c>
      <c r="R102" s="1">
        <v>22000000</v>
      </c>
      <c r="S102" s="1">
        <f>R102</f>
        <v>22000000</v>
      </c>
      <c r="T102" s="1">
        <v>20000000</v>
      </c>
      <c r="U102" s="1">
        <f>T102</f>
        <v>20000000</v>
      </c>
      <c r="V102" s="1"/>
      <c r="W102" s="1"/>
      <c r="X102" s="1"/>
      <c r="Y102" s="74"/>
    </row>
    <row r="103" spans="1:25" s="36" customFormat="1" ht="15.75" hidden="1">
      <c r="A103" s="24" t="s">
        <v>274</v>
      </c>
      <c r="B103" s="25">
        <v>11</v>
      </c>
      <c r="C103" s="26" t="s">
        <v>18</v>
      </c>
      <c r="D103" s="27">
        <v>452</v>
      </c>
      <c r="E103" s="20"/>
      <c r="F103" s="20"/>
      <c r="G103" s="21">
        <f>SUM(G104)</f>
        <v>192000</v>
      </c>
      <c r="H103" s="21">
        <f t="shared" ref="H103:U103" si="43">SUM(H104)</f>
        <v>192000</v>
      </c>
      <c r="I103" s="21">
        <f t="shared" si="43"/>
        <v>192000</v>
      </c>
      <c r="J103" s="21">
        <f t="shared" si="43"/>
        <v>192000</v>
      </c>
      <c r="K103" s="21">
        <f t="shared" si="43"/>
        <v>0</v>
      </c>
      <c r="L103" s="22">
        <f t="shared" si="37"/>
        <v>0</v>
      </c>
      <c r="M103" s="21">
        <f t="shared" si="43"/>
        <v>93012</v>
      </c>
      <c r="N103" s="21">
        <f t="shared" si="43"/>
        <v>93012</v>
      </c>
      <c r="O103" s="21">
        <f t="shared" si="43"/>
        <v>100000</v>
      </c>
      <c r="P103" s="21">
        <f t="shared" si="43"/>
        <v>100000</v>
      </c>
      <c r="Q103" s="21">
        <f t="shared" si="43"/>
        <v>97663</v>
      </c>
      <c r="R103" s="21">
        <f t="shared" si="43"/>
        <v>500000</v>
      </c>
      <c r="S103" s="21">
        <f t="shared" si="43"/>
        <v>500000</v>
      </c>
      <c r="T103" s="21">
        <f t="shared" si="43"/>
        <v>100000</v>
      </c>
      <c r="U103" s="21">
        <f t="shared" si="43"/>
        <v>100000</v>
      </c>
      <c r="V103" s="21"/>
      <c r="W103" s="21"/>
      <c r="X103" s="21"/>
      <c r="Y103" s="132"/>
    </row>
    <row r="104" spans="1:25" s="35" customFormat="1" hidden="1">
      <c r="A104" s="28" t="s">
        <v>274</v>
      </c>
      <c r="B104" s="29">
        <v>11</v>
      </c>
      <c r="C104" s="30" t="s">
        <v>18</v>
      </c>
      <c r="D104" s="31">
        <v>4521</v>
      </c>
      <c r="E104" s="32" t="s">
        <v>137</v>
      </c>
      <c r="F104" s="32"/>
      <c r="G104" s="1">
        <v>192000</v>
      </c>
      <c r="H104" s="1">
        <v>192000</v>
      </c>
      <c r="I104" s="1">
        <v>192000</v>
      </c>
      <c r="J104" s="1">
        <v>192000</v>
      </c>
      <c r="K104" s="1"/>
      <c r="L104" s="33">
        <f t="shared" si="37"/>
        <v>0</v>
      </c>
      <c r="M104" s="1">
        <v>93012</v>
      </c>
      <c r="N104" s="1">
        <v>93012</v>
      </c>
      <c r="O104" s="1">
        <v>100000</v>
      </c>
      <c r="P104" s="1">
        <f>O104</f>
        <v>100000</v>
      </c>
      <c r="Q104" s="1">
        <v>97663</v>
      </c>
      <c r="R104" s="1">
        <v>500000</v>
      </c>
      <c r="S104" s="1">
        <f>R104</f>
        <v>500000</v>
      </c>
      <c r="T104" s="1">
        <v>100000</v>
      </c>
      <c r="U104" s="1">
        <f>T104</f>
        <v>100000</v>
      </c>
      <c r="V104" s="1"/>
      <c r="W104" s="1"/>
      <c r="X104" s="1"/>
      <c r="Y104" s="74"/>
    </row>
    <row r="105" spans="1:25" s="36" customFormat="1" ht="78.75">
      <c r="A105" s="336" t="s">
        <v>415</v>
      </c>
      <c r="B105" s="336"/>
      <c r="C105" s="336"/>
      <c r="D105" s="336"/>
      <c r="E105" s="40" t="s">
        <v>428</v>
      </c>
      <c r="F105" s="20" t="s">
        <v>253</v>
      </c>
      <c r="G105" s="21">
        <f>SUM(G108)</f>
        <v>0</v>
      </c>
      <c r="H105" s="21">
        <f>SUM(H108)</f>
        <v>0</v>
      </c>
      <c r="I105" s="21">
        <f>SUM(I108+I106)</f>
        <v>0</v>
      </c>
      <c r="J105" s="21">
        <f t="shared" ref="J105:U105" si="44">SUM(J108+J106)</f>
        <v>0</v>
      </c>
      <c r="K105" s="21">
        <f t="shared" si="44"/>
        <v>0</v>
      </c>
      <c r="L105" s="22" t="str">
        <f t="shared" si="37"/>
        <v>-</v>
      </c>
      <c r="M105" s="21">
        <f t="shared" si="44"/>
        <v>0</v>
      </c>
      <c r="N105" s="21">
        <f t="shared" si="44"/>
        <v>0</v>
      </c>
      <c r="O105" s="21">
        <f t="shared" si="44"/>
        <v>250000</v>
      </c>
      <c r="P105" s="21">
        <f t="shared" si="44"/>
        <v>250000</v>
      </c>
      <c r="Q105" s="21">
        <f t="shared" si="44"/>
        <v>0</v>
      </c>
      <c r="R105" s="21">
        <f t="shared" si="44"/>
        <v>700000</v>
      </c>
      <c r="S105" s="21">
        <f t="shared" si="44"/>
        <v>700000</v>
      </c>
      <c r="T105" s="21">
        <f t="shared" si="44"/>
        <v>500000</v>
      </c>
      <c r="U105" s="21">
        <f t="shared" si="44"/>
        <v>500000</v>
      </c>
      <c r="V105" s="21"/>
      <c r="W105" s="21"/>
      <c r="X105" s="21"/>
      <c r="Y105" s="132"/>
    </row>
    <row r="106" spans="1:25" s="36" customFormat="1" ht="15.75" hidden="1">
      <c r="A106" s="143"/>
      <c r="B106" s="24">
        <v>11</v>
      </c>
      <c r="C106" s="26" t="s">
        <v>18</v>
      </c>
      <c r="D106" s="42">
        <v>323</v>
      </c>
      <c r="E106" s="40"/>
      <c r="F106" s="20"/>
      <c r="G106" s="21"/>
      <c r="H106" s="21"/>
      <c r="I106" s="21">
        <f>I107</f>
        <v>0</v>
      </c>
      <c r="J106" s="21">
        <f t="shared" ref="J106:U106" si="45">J107</f>
        <v>0</v>
      </c>
      <c r="K106" s="21">
        <f t="shared" si="45"/>
        <v>0</v>
      </c>
      <c r="L106" s="22" t="str">
        <f t="shared" si="37"/>
        <v>-</v>
      </c>
      <c r="M106" s="21">
        <f t="shared" si="45"/>
        <v>0</v>
      </c>
      <c r="N106" s="21">
        <f t="shared" si="45"/>
        <v>0</v>
      </c>
      <c r="O106" s="21">
        <f t="shared" si="45"/>
        <v>100000</v>
      </c>
      <c r="P106" s="21">
        <f t="shared" si="45"/>
        <v>100000</v>
      </c>
      <c r="Q106" s="21">
        <f t="shared" si="45"/>
        <v>0</v>
      </c>
      <c r="R106" s="21">
        <f t="shared" si="45"/>
        <v>200000</v>
      </c>
      <c r="S106" s="21">
        <f t="shared" si="45"/>
        <v>200000</v>
      </c>
      <c r="T106" s="21">
        <f t="shared" si="45"/>
        <v>200000</v>
      </c>
      <c r="U106" s="21">
        <f t="shared" si="45"/>
        <v>200000</v>
      </c>
      <c r="V106" s="21"/>
      <c r="W106" s="21"/>
      <c r="X106" s="21"/>
      <c r="Y106" s="132"/>
    </row>
    <row r="107" spans="1:25" s="35" customFormat="1" ht="15.75" hidden="1">
      <c r="A107" s="123"/>
      <c r="B107" s="29">
        <v>11</v>
      </c>
      <c r="C107" s="30" t="s">
        <v>18</v>
      </c>
      <c r="D107" s="31">
        <v>3238</v>
      </c>
      <c r="E107" s="32" t="s">
        <v>122</v>
      </c>
      <c r="F107" s="32"/>
      <c r="G107" s="1"/>
      <c r="H107" s="1"/>
      <c r="I107" s="1"/>
      <c r="J107" s="1"/>
      <c r="K107" s="1"/>
      <c r="L107" s="22" t="str">
        <f t="shared" si="37"/>
        <v>-</v>
      </c>
      <c r="M107" s="1"/>
      <c r="N107" s="1"/>
      <c r="O107" s="1">
        <v>100000</v>
      </c>
      <c r="P107" s="1">
        <f>O107</f>
        <v>100000</v>
      </c>
      <c r="Q107" s="1"/>
      <c r="R107" s="1">
        <v>200000</v>
      </c>
      <c r="S107" s="1">
        <f>R107</f>
        <v>200000</v>
      </c>
      <c r="T107" s="1">
        <v>200000</v>
      </c>
      <c r="U107" s="1">
        <f>T107</f>
        <v>200000</v>
      </c>
      <c r="V107" s="1"/>
      <c r="W107" s="1"/>
      <c r="X107" s="1"/>
      <c r="Y107" s="74"/>
    </row>
    <row r="108" spans="1:25" s="36" customFormat="1" ht="15.75" hidden="1">
      <c r="A108" s="24"/>
      <c r="B108" s="24">
        <v>11</v>
      </c>
      <c r="C108" s="26" t="s">
        <v>18</v>
      </c>
      <c r="D108" s="42">
        <v>426</v>
      </c>
      <c r="E108" s="20"/>
      <c r="F108" s="20"/>
      <c r="G108" s="21">
        <f>SUM(G109)</f>
        <v>0</v>
      </c>
      <c r="H108" s="21">
        <f t="shared" ref="H108:U108" si="46">SUM(H109)</f>
        <v>0</v>
      </c>
      <c r="I108" s="21">
        <f t="shared" si="46"/>
        <v>0</v>
      </c>
      <c r="J108" s="21">
        <f t="shared" si="46"/>
        <v>0</v>
      </c>
      <c r="K108" s="21">
        <f t="shared" si="46"/>
        <v>0</v>
      </c>
      <c r="L108" s="22" t="str">
        <f t="shared" si="37"/>
        <v>-</v>
      </c>
      <c r="M108" s="21">
        <f t="shared" si="46"/>
        <v>0</v>
      </c>
      <c r="N108" s="21">
        <f t="shared" si="46"/>
        <v>0</v>
      </c>
      <c r="O108" s="21">
        <f t="shared" si="46"/>
        <v>150000</v>
      </c>
      <c r="P108" s="21">
        <f t="shared" si="46"/>
        <v>150000</v>
      </c>
      <c r="Q108" s="21">
        <f t="shared" si="46"/>
        <v>0</v>
      </c>
      <c r="R108" s="21">
        <f t="shared" si="46"/>
        <v>500000</v>
      </c>
      <c r="S108" s="21">
        <f t="shared" si="46"/>
        <v>500000</v>
      </c>
      <c r="T108" s="21">
        <f t="shared" si="46"/>
        <v>300000</v>
      </c>
      <c r="U108" s="21">
        <f t="shared" si="46"/>
        <v>300000</v>
      </c>
      <c r="V108" s="21"/>
      <c r="W108" s="21"/>
      <c r="X108" s="21"/>
      <c r="Y108" s="132"/>
    </row>
    <row r="109" spans="1:25" s="35" customFormat="1" hidden="1">
      <c r="A109" s="28"/>
      <c r="B109" s="29">
        <v>11</v>
      </c>
      <c r="C109" s="30" t="s">
        <v>18</v>
      </c>
      <c r="D109" s="31">
        <v>4262</v>
      </c>
      <c r="E109" s="38" t="s">
        <v>135</v>
      </c>
      <c r="F109" s="32"/>
      <c r="G109" s="1"/>
      <c r="H109" s="1"/>
      <c r="I109" s="1"/>
      <c r="J109" s="1"/>
      <c r="K109" s="1"/>
      <c r="L109" s="33" t="str">
        <f t="shared" si="37"/>
        <v>-</v>
      </c>
      <c r="M109" s="1"/>
      <c r="N109" s="1"/>
      <c r="O109" s="1">
        <v>150000</v>
      </c>
      <c r="P109" s="1">
        <f>O109</f>
        <v>150000</v>
      </c>
      <c r="Q109" s="1"/>
      <c r="R109" s="1">
        <v>500000</v>
      </c>
      <c r="S109" s="1">
        <f>R109</f>
        <v>500000</v>
      </c>
      <c r="T109" s="1">
        <v>300000</v>
      </c>
      <c r="U109" s="1">
        <f>T109</f>
        <v>300000</v>
      </c>
      <c r="V109" s="1"/>
      <c r="W109" s="1"/>
      <c r="X109" s="1"/>
      <c r="Y109" s="74"/>
    </row>
    <row r="110" spans="1:25" s="49" customFormat="1" ht="15.75">
      <c r="A110" s="338" t="s">
        <v>318</v>
      </c>
      <c r="B110" s="338"/>
      <c r="C110" s="338"/>
      <c r="D110" s="338"/>
      <c r="E110" s="338"/>
      <c r="F110" s="338"/>
      <c r="G110" s="47">
        <f>G111+G355</f>
        <v>326771633</v>
      </c>
      <c r="H110" s="47">
        <f>H111+H355</f>
        <v>320019633</v>
      </c>
      <c r="I110" s="47">
        <f>I111+I355</f>
        <v>510057895</v>
      </c>
      <c r="J110" s="47">
        <f>J111+J355</f>
        <v>503305895</v>
      </c>
      <c r="K110" s="47">
        <f>K111+K355</f>
        <v>450658077.79999989</v>
      </c>
      <c r="L110" s="48">
        <f t="shared" si="37"/>
        <v>88.354299035014421</v>
      </c>
      <c r="M110" s="47">
        <f t="shared" ref="M110:U110" si="47">M111+M355</f>
        <v>294503132</v>
      </c>
      <c r="N110" s="47">
        <f t="shared" si="47"/>
        <v>290273132</v>
      </c>
      <c r="O110" s="47">
        <f t="shared" si="47"/>
        <v>615538763</v>
      </c>
      <c r="P110" s="47">
        <f t="shared" si="47"/>
        <v>612411263</v>
      </c>
      <c r="Q110" s="47">
        <f t="shared" si="47"/>
        <v>288672766</v>
      </c>
      <c r="R110" s="47">
        <f t="shared" si="47"/>
        <v>538737182</v>
      </c>
      <c r="S110" s="47">
        <f t="shared" si="47"/>
        <v>535737182</v>
      </c>
      <c r="T110" s="47">
        <f t="shared" si="47"/>
        <v>508683395</v>
      </c>
      <c r="U110" s="47">
        <f t="shared" si="47"/>
        <v>505683395</v>
      </c>
      <c r="V110" s="126"/>
      <c r="W110" s="126"/>
      <c r="X110" s="126"/>
      <c r="Y110" s="135"/>
    </row>
    <row r="111" spans="1:25" ht="15.75">
      <c r="A111" s="324" t="s">
        <v>387</v>
      </c>
      <c r="B111" s="324"/>
      <c r="C111" s="324"/>
      <c r="D111" s="324"/>
      <c r="E111" s="324"/>
      <c r="F111" s="324"/>
      <c r="G111" s="18">
        <f>G112+G115+G118+G121+G126+G129+G134+G137+G142+G145+G154+G157+G160+G168+G171+G175+G181+G186+G189+G194+G202+G236+G240+G248+G251+G266+G276+G290+G296+G309+G312+G317+G332+G339+G342+G349+G352+G207+G210+G233</f>
        <v>236063709</v>
      </c>
      <c r="H111" s="18">
        <f>H112+H115+H118+H121+H126+H129+H134+H137+H142+H145+H154+H157+H160+H168+H171+H175+H181+H186+H189+H194+H202+H236+H240+H248+H251+H266+H276+H290+H296+H309+H312+H317+H332+H339+H342+H349+H352+H207+H210+H233</f>
        <v>232311709</v>
      </c>
      <c r="I111" s="18">
        <f t="shared" ref="I111:N111" si="48">I112+I115+I118+I121+I126+I129+I134+I137+I142+I145+I154+I157+I160+I168+I171+I175+I181+I186+I189+I194+I202+I236+I240+I248+I251+I266+I276+I290+I296+I309+I312+I317+I332+I339+I342+I349+I352+I207+I210+I233+I245</f>
        <v>420089473</v>
      </c>
      <c r="J111" s="18">
        <f t="shared" si="48"/>
        <v>416337473</v>
      </c>
      <c r="K111" s="18">
        <f t="shared" si="48"/>
        <v>389121511.21999991</v>
      </c>
      <c r="L111" s="50">
        <f t="shared" si="37"/>
        <v>92.62824617840397</v>
      </c>
      <c r="M111" s="18">
        <f t="shared" si="48"/>
        <v>202795559</v>
      </c>
      <c r="N111" s="18">
        <f t="shared" si="48"/>
        <v>201565559</v>
      </c>
      <c r="O111" s="18">
        <f>O112+O115+O118+O121+O126+O129+O134+O137+O142+O145+O154+O157+O160+O168+O171+O175+O181+O186+O189+O194+O202+O236+O240+O248+O251+O266+O276+O290+O296+O309+O312+O317+O332+O339+O342+O349+O352+O207+O210+O233+O245</f>
        <v>519592183</v>
      </c>
      <c r="P111" s="18">
        <f t="shared" ref="P111:U111" si="49">P112+P115+P118+P121+P126+P129+P134+P137+P142+P145+P154+P157+P160+P168+P171+P175+P181+P186+P189+P194+P202+P236+P240+P248+P251+P266+P276+P290+P296+P309+P312+P317+P332+P339+P342+P349+P352+P207+P210+P233+P245</f>
        <v>519464683</v>
      </c>
      <c r="Q111" s="18">
        <f t="shared" si="49"/>
        <v>194402220</v>
      </c>
      <c r="R111" s="18">
        <f t="shared" si="49"/>
        <v>440491773</v>
      </c>
      <c r="S111" s="18">
        <f t="shared" si="49"/>
        <v>440491773</v>
      </c>
      <c r="T111" s="18">
        <f t="shared" si="49"/>
        <v>409400409</v>
      </c>
      <c r="U111" s="18">
        <f t="shared" si="49"/>
        <v>409400409</v>
      </c>
    </row>
    <row r="112" spans="1:25" s="23" customFormat="1" ht="141.75">
      <c r="A112" s="319" t="s">
        <v>446</v>
      </c>
      <c r="B112" s="319"/>
      <c r="C112" s="319"/>
      <c r="D112" s="319"/>
      <c r="E112" s="20" t="s">
        <v>313</v>
      </c>
      <c r="F112" s="51" t="s">
        <v>447</v>
      </c>
      <c r="G112" s="21">
        <f>SUM(G113)</f>
        <v>1000000</v>
      </c>
      <c r="H112" s="21">
        <f t="shared" ref="H112:U113" si="50">SUM(H113)</f>
        <v>1000000</v>
      </c>
      <c r="I112" s="21">
        <f t="shared" si="50"/>
        <v>31000000</v>
      </c>
      <c r="J112" s="21">
        <f t="shared" si="50"/>
        <v>31000000</v>
      </c>
      <c r="K112" s="21">
        <f t="shared" si="50"/>
        <v>31000000</v>
      </c>
      <c r="L112" s="22">
        <f t="shared" si="37"/>
        <v>100</v>
      </c>
      <c r="M112" s="21">
        <f t="shared" si="50"/>
        <v>1972000</v>
      </c>
      <c r="N112" s="21">
        <f t="shared" si="50"/>
        <v>1972000</v>
      </c>
      <c r="O112" s="21">
        <f t="shared" si="50"/>
        <v>44392500</v>
      </c>
      <c r="P112" s="21">
        <f t="shared" si="50"/>
        <v>44392500</v>
      </c>
      <c r="Q112" s="21">
        <f t="shared" si="50"/>
        <v>0</v>
      </c>
      <c r="R112" s="21">
        <f t="shared" si="50"/>
        <v>6000000</v>
      </c>
      <c r="S112" s="21">
        <f t="shared" si="50"/>
        <v>6000000</v>
      </c>
      <c r="T112" s="21">
        <f t="shared" si="50"/>
        <v>0</v>
      </c>
      <c r="U112" s="21">
        <f t="shared" si="50"/>
        <v>0</v>
      </c>
      <c r="V112" s="57"/>
      <c r="W112" s="57"/>
      <c r="X112" s="57"/>
      <c r="Y112" s="12"/>
    </row>
    <row r="113" spans="1:25" s="23" customFormat="1" ht="15.75" hidden="1">
      <c r="A113" s="24" t="s">
        <v>64</v>
      </c>
      <c r="B113" s="25">
        <v>11</v>
      </c>
      <c r="C113" s="26" t="s">
        <v>25</v>
      </c>
      <c r="D113" s="27">
        <v>382</v>
      </c>
      <c r="E113" s="20"/>
      <c r="F113" s="20"/>
      <c r="G113" s="21">
        <f>SUM(G114)</f>
        <v>1000000</v>
      </c>
      <c r="H113" s="21">
        <f t="shared" si="50"/>
        <v>1000000</v>
      </c>
      <c r="I113" s="21">
        <f t="shared" si="50"/>
        <v>31000000</v>
      </c>
      <c r="J113" s="21">
        <f t="shared" si="50"/>
        <v>31000000</v>
      </c>
      <c r="K113" s="21">
        <f t="shared" si="50"/>
        <v>31000000</v>
      </c>
      <c r="L113" s="22">
        <f t="shared" si="37"/>
        <v>100</v>
      </c>
      <c r="M113" s="21">
        <f t="shared" si="50"/>
        <v>1972000</v>
      </c>
      <c r="N113" s="21">
        <f t="shared" si="50"/>
        <v>1972000</v>
      </c>
      <c r="O113" s="21">
        <f t="shared" si="50"/>
        <v>44392500</v>
      </c>
      <c r="P113" s="21">
        <f t="shared" si="50"/>
        <v>44392500</v>
      </c>
      <c r="Q113" s="21">
        <f t="shared" si="50"/>
        <v>0</v>
      </c>
      <c r="R113" s="21">
        <f t="shared" si="50"/>
        <v>6000000</v>
      </c>
      <c r="S113" s="21">
        <f t="shared" si="50"/>
        <v>6000000</v>
      </c>
      <c r="T113" s="21">
        <f t="shared" si="50"/>
        <v>0</v>
      </c>
      <c r="U113" s="21">
        <f t="shared" si="50"/>
        <v>0</v>
      </c>
      <c r="V113" s="57"/>
      <c r="W113" s="57"/>
      <c r="X113" s="57"/>
      <c r="Y113" s="12"/>
    </row>
    <row r="114" spans="1:25" s="35" customFormat="1" ht="30" hidden="1" customHeight="1">
      <c r="A114" s="28" t="s">
        <v>64</v>
      </c>
      <c r="B114" s="29">
        <v>11</v>
      </c>
      <c r="C114" s="30" t="s">
        <v>25</v>
      </c>
      <c r="D114" s="31">
        <v>3821</v>
      </c>
      <c r="E114" s="32" t="s">
        <v>38</v>
      </c>
      <c r="F114" s="32"/>
      <c r="G114" s="1">
        <v>1000000</v>
      </c>
      <c r="H114" s="1">
        <v>1000000</v>
      </c>
      <c r="I114" s="1">
        <v>31000000</v>
      </c>
      <c r="J114" s="1">
        <v>31000000</v>
      </c>
      <c r="K114" s="1">
        <v>31000000</v>
      </c>
      <c r="L114" s="33">
        <f t="shared" si="37"/>
        <v>100</v>
      </c>
      <c r="M114" s="1">
        <v>1972000</v>
      </c>
      <c r="N114" s="1">
        <v>1972000</v>
      </c>
      <c r="O114" s="1">
        <v>44392500</v>
      </c>
      <c r="P114" s="1">
        <f>O114</f>
        <v>44392500</v>
      </c>
      <c r="Q114" s="1">
        <v>0</v>
      </c>
      <c r="R114" s="1">
        <v>6000000</v>
      </c>
      <c r="S114" s="1">
        <f>R114</f>
        <v>6000000</v>
      </c>
      <c r="T114" s="1">
        <v>0</v>
      </c>
      <c r="U114" s="1">
        <f>T114</f>
        <v>0</v>
      </c>
      <c r="V114" s="1"/>
      <c r="W114" s="1"/>
      <c r="X114" s="1"/>
      <c r="Y114" s="74"/>
    </row>
    <row r="115" spans="1:25" s="36" customFormat="1" ht="141.75">
      <c r="A115" s="319" t="s">
        <v>448</v>
      </c>
      <c r="B115" s="319"/>
      <c r="C115" s="319"/>
      <c r="D115" s="319"/>
      <c r="E115" s="20" t="s">
        <v>294</v>
      </c>
      <c r="F115" s="51" t="s">
        <v>447</v>
      </c>
      <c r="G115" s="21">
        <f>SUM(G116)</f>
        <v>20000000</v>
      </c>
      <c r="H115" s="21">
        <f t="shared" ref="H115:U116" si="51">SUM(H116)</f>
        <v>20000000</v>
      </c>
      <c r="I115" s="21">
        <f t="shared" si="51"/>
        <v>20000000</v>
      </c>
      <c r="J115" s="21">
        <f t="shared" si="51"/>
        <v>20000000</v>
      </c>
      <c r="K115" s="21">
        <f t="shared" si="51"/>
        <v>20000000</v>
      </c>
      <c r="L115" s="22">
        <f t="shared" si="37"/>
        <v>100</v>
      </c>
      <c r="M115" s="21">
        <f t="shared" si="51"/>
        <v>22000000</v>
      </c>
      <c r="N115" s="21">
        <f t="shared" si="51"/>
        <v>22000000</v>
      </c>
      <c r="O115" s="21">
        <f t="shared" si="51"/>
        <v>35000000</v>
      </c>
      <c r="P115" s="21">
        <f t="shared" si="51"/>
        <v>35000000</v>
      </c>
      <c r="Q115" s="21">
        <f t="shared" si="51"/>
        <v>21650000</v>
      </c>
      <c r="R115" s="21">
        <f t="shared" si="51"/>
        <v>43000000</v>
      </c>
      <c r="S115" s="21">
        <f t="shared" si="51"/>
        <v>43000000</v>
      </c>
      <c r="T115" s="21">
        <f t="shared" si="51"/>
        <v>51000000</v>
      </c>
      <c r="U115" s="21">
        <f t="shared" si="51"/>
        <v>51000000</v>
      </c>
      <c r="V115" s="21"/>
      <c r="W115" s="21"/>
      <c r="X115" s="21"/>
      <c r="Y115" s="132"/>
    </row>
    <row r="116" spans="1:25" s="36" customFormat="1" ht="15.75" hidden="1">
      <c r="A116" s="24" t="s">
        <v>293</v>
      </c>
      <c r="B116" s="25">
        <v>11</v>
      </c>
      <c r="C116" s="26" t="s">
        <v>25</v>
      </c>
      <c r="D116" s="27">
        <v>381</v>
      </c>
      <c r="E116" s="20"/>
      <c r="F116" s="20"/>
      <c r="G116" s="21">
        <f>SUM(G117)</f>
        <v>20000000</v>
      </c>
      <c r="H116" s="21">
        <f t="shared" si="51"/>
        <v>20000000</v>
      </c>
      <c r="I116" s="21">
        <f t="shared" si="51"/>
        <v>20000000</v>
      </c>
      <c r="J116" s="21">
        <f t="shared" si="51"/>
        <v>20000000</v>
      </c>
      <c r="K116" s="21">
        <f t="shared" si="51"/>
        <v>20000000</v>
      </c>
      <c r="L116" s="22">
        <f t="shared" si="37"/>
        <v>100</v>
      </c>
      <c r="M116" s="21">
        <f t="shared" si="51"/>
        <v>22000000</v>
      </c>
      <c r="N116" s="21">
        <f t="shared" si="51"/>
        <v>22000000</v>
      </c>
      <c r="O116" s="21">
        <f t="shared" si="51"/>
        <v>35000000</v>
      </c>
      <c r="P116" s="21">
        <f t="shared" si="51"/>
        <v>35000000</v>
      </c>
      <c r="Q116" s="21">
        <f t="shared" si="51"/>
        <v>21650000</v>
      </c>
      <c r="R116" s="21">
        <f t="shared" si="51"/>
        <v>43000000</v>
      </c>
      <c r="S116" s="21">
        <f t="shared" si="51"/>
        <v>43000000</v>
      </c>
      <c r="T116" s="21">
        <f t="shared" si="51"/>
        <v>51000000</v>
      </c>
      <c r="U116" s="21">
        <f t="shared" si="51"/>
        <v>51000000</v>
      </c>
      <c r="V116" s="21"/>
      <c r="W116" s="21"/>
      <c r="X116" s="21"/>
      <c r="Y116" s="132"/>
    </row>
    <row r="117" spans="1:25" s="35" customFormat="1" hidden="1">
      <c r="A117" s="28" t="s">
        <v>293</v>
      </c>
      <c r="B117" s="29">
        <v>11</v>
      </c>
      <c r="C117" s="30" t="s">
        <v>25</v>
      </c>
      <c r="D117" s="31">
        <v>3811</v>
      </c>
      <c r="E117" s="32" t="s">
        <v>141</v>
      </c>
      <c r="F117" s="32"/>
      <c r="G117" s="1">
        <v>20000000</v>
      </c>
      <c r="H117" s="1">
        <v>20000000</v>
      </c>
      <c r="I117" s="1">
        <v>20000000</v>
      </c>
      <c r="J117" s="1">
        <v>20000000</v>
      </c>
      <c r="K117" s="1">
        <v>20000000</v>
      </c>
      <c r="L117" s="33">
        <f t="shared" si="37"/>
        <v>100</v>
      </c>
      <c r="M117" s="1">
        <v>22000000</v>
      </c>
      <c r="N117" s="1">
        <v>22000000</v>
      </c>
      <c r="O117" s="1">
        <v>35000000</v>
      </c>
      <c r="P117" s="1">
        <f>O117</f>
        <v>35000000</v>
      </c>
      <c r="Q117" s="1">
        <v>21650000</v>
      </c>
      <c r="R117" s="1">
        <v>43000000</v>
      </c>
      <c r="S117" s="1">
        <f>R117</f>
        <v>43000000</v>
      </c>
      <c r="T117" s="1">
        <v>51000000</v>
      </c>
      <c r="U117" s="1">
        <f>T117</f>
        <v>51000000</v>
      </c>
      <c r="V117" s="1"/>
      <c r="W117" s="1"/>
      <c r="X117" s="1"/>
      <c r="Y117" s="74"/>
    </row>
    <row r="118" spans="1:25" s="23" customFormat="1" ht="141.75">
      <c r="A118" s="319" t="s">
        <v>555</v>
      </c>
      <c r="B118" s="319"/>
      <c r="C118" s="319"/>
      <c r="D118" s="319"/>
      <c r="E118" s="20" t="s">
        <v>356</v>
      </c>
      <c r="F118" s="51" t="s">
        <v>447</v>
      </c>
      <c r="G118" s="21">
        <f>SUM(G119)</f>
        <v>9500000</v>
      </c>
      <c r="H118" s="21">
        <f t="shared" ref="H118:U119" si="52">SUM(H119)</f>
        <v>9500000</v>
      </c>
      <c r="I118" s="21">
        <f t="shared" si="52"/>
        <v>136095764</v>
      </c>
      <c r="J118" s="21">
        <f t="shared" si="52"/>
        <v>136095764</v>
      </c>
      <c r="K118" s="21">
        <f t="shared" si="52"/>
        <v>136095764</v>
      </c>
      <c r="L118" s="22">
        <f t="shared" si="37"/>
        <v>100</v>
      </c>
      <c r="M118" s="21">
        <f t="shared" si="52"/>
        <v>0</v>
      </c>
      <c r="N118" s="21">
        <f t="shared" si="52"/>
        <v>0</v>
      </c>
      <c r="O118" s="21">
        <f t="shared" si="52"/>
        <v>0</v>
      </c>
      <c r="P118" s="21">
        <f t="shared" si="52"/>
        <v>0</v>
      </c>
      <c r="Q118" s="21">
        <f t="shared" si="52"/>
        <v>0</v>
      </c>
      <c r="R118" s="21">
        <f t="shared" si="52"/>
        <v>0</v>
      </c>
      <c r="S118" s="21">
        <f t="shared" si="52"/>
        <v>0</v>
      </c>
      <c r="T118" s="21">
        <f t="shared" si="52"/>
        <v>0</v>
      </c>
      <c r="U118" s="21">
        <f t="shared" si="52"/>
        <v>0</v>
      </c>
      <c r="V118" s="57"/>
      <c r="W118" s="57"/>
      <c r="X118" s="57"/>
      <c r="Y118" s="12"/>
    </row>
    <row r="119" spans="1:25" s="23" customFormat="1" ht="15.75" hidden="1">
      <c r="A119" s="25" t="s">
        <v>160</v>
      </c>
      <c r="B119" s="25">
        <v>11</v>
      </c>
      <c r="C119" s="52" t="s">
        <v>25</v>
      </c>
      <c r="D119" s="27">
        <v>386</v>
      </c>
      <c r="E119" s="20"/>
      <c r="F119" s="20"/>
      <c r="G119" s="21">
        <f>SUM(G120)</f>
        <v>9500000</v>
      </c>
      <c r="H119" s="21">
        <f t="shared" si="52"/>
        <v>9500000</v>
      </c>
      <c r="I119" s="21">
        <f t="shared" si="52"/>
        <v>136095764</v>
      </c>
      <c r="J119" s="21">
        <f t="shared" si="52"/>
        <v>136095764</v>
      </c>
      <c r="K119" s="21">
        <f t="shared" si="52"/>
        <v>136095764</v>
      </c>
      <c r="L119" s="22">
        <f t="shared" si="37"/>
        <v>100</v>
      </c>
      <c r="M119" s="21">
        <f t="shared" si="52"/>
        <v>0</v>
      </c>
      <c r="N119" s="21">
        <f t="shared" si="52"/>
        <v>0</v>
      </c>
      <c r="O119" s="21">
        <f t="shared" si="52"/>
        <v>0</v>
      </c>
      <c r="P119" s="21">
        <f t="shared" si="52"/>
        <v>0</v>
      </c>
      <c r="Q119" s="21">
        <f t="shared" si="52"/>
        <v>0</v>
      </c>
      <c r="R119" s="21">
        <f t="shared" si="52"/>
        <v>0</v>
      </c>
      <c r="S119" s="21">
        <f t="shared" si="52"/>
        <v>0</v>
      </c>
      <c r="T119" s="21">
        <f t="shared" si="52"/>
        <v>0</v>
      </c>
      <c r="U119" s="21">
        <f t="shared" si="52"/>
        <v>0</v>
      </c>
      <c r="V119" s="57"/>
      <c r="W119" s="57"/>
      <c r="X119" s="57"/>
      <c r="Y119" s="12"/>
    </row>
    <row r="120" spans="1:25" ht="45" hidden="1">
      <c r="A120" s="29" t="s">
        <v>160</v>
      </c>
      <c r="B120" s="29">
        <v>11</v>
      </c>
      <c r="C120" s="53" t="s">
        <v>25</v>
      </c>
      <c r="D120" s="31">
        <v>3862</v>
      </c>
      <c r="E120" s="32" t="s">
        <v>286</v>
      </c>
      <c r="F120" s="32"/>
      <c r="G120" s="1">
        <v>9500000</v>
      </c>
      <c r="H120" s="1">
        <v>9500000</v>
      </c>
      <c r="I120" s="1">
        <v>136095764</v>
      </c>
      <c r="J120" s="1">
        <v>136095764</v>
      </c>
      <c r="K120" s="1">
        <v>136095764</v>
      </c>
      <c r="L120" s="33">
        <f t="shared" si="37"/>
        <v>100</v>
      </c>
      <c r="M120" s="1">
        <v>0</v>
      </c>
      <c r="N120" s="1">
        <v>0</v>
      </c>
      <c r="O120" s="1"/>
      <c r="P120" s="1">
        <f>O120</f>
        <v>0</v>
      </c>
      <c r="Q120" s="1">
        <v>0</v>
      </c>
      <c r="R120" s="1"/>
      <c r="S120" s="1">
        <f>R120</f>
        <v>0</v>
      </c>
      <c r="T120" s="1"/>
      <c r="U120" s="1">
        <f>T120</f>
        <v>0</v>
      </c>
    </row>
    <row r="121" spans="1:25" s="23" customFormat="1" ht="141.75">
      <c r="A121" s="319" t="s">
        <v>477</v>
      </c>
      <c r="B121" s="319"/>
      <c r="C121" s="319"/>
      <c r="D121" s="319"/>
      <c r="E121" s="20" t="s">
        <v>322</v>
      </c>
      <c r="F121" s="51" t="s">
        <v>447</v>
      </c>
      <c r="G121" s="21">
        <f>G122+G124</f>
        <v>120000</v>
      </c>
      <c r="H121" s="21">
        <f t="shared" ref="H121:U121" si="53">H122+H124</f>
        <v>120000</v>
      </c>
      <c r="I121" s="21">
        <f t="shared" si="53"/>
        <v>120000</v>
      </c>
      <c r="J121" s="21">
        <f t="shared" si="53"/>
        <v>120000</v>
      </c>
      <c r="K121" s="21">
        <f t="shared" si="53"/>
        <v>0</v>
      </c>
      <c r="L121" s="22">
        <f t="shared" si="37"/>
        <v>0</v>
      </c>
      <c r="M121" s="21">
        <f t="shared" si="53"/>
        <v>0</v>
      </c>
      <c r="N121" s="21">
        <f t="shared" si="53"/>
        <v>0</v>
      </c>
      <c r="O121" s="21">
        <f t="shared" si="53"/>
        <v>50000</v>
      </c>
      <c r="P121" s="21">
        <f t="shared" si="53"/>
        <v>50000</v>
      </c>
      <c r="Q121" s="21">
        <f t="shared" si="53"/>
        <v>0</v>
      </c>
      <c r="R121" s="21">
        <f t="shared" si="53"/>
        <v>50000</v>
      </c>
      <c r="S121" s="21">
        <f t="shared" si="53"/>
        <v>50000</v>
      </c>
      <c r="T121" s="21">
        <f t="shared" si="53"/>
        <v>50000</v>
      </c>
      <c r="U121" s="21">
        <f t="shared" si="53"/>
        <v>50000</v>
      </c>
      <c r="V121" s="57"/>
      <c r="W121" s="57"/>
      <c r="X121" s="57"/>
      <c r="Y121" s="12"/>
    </row>
    <row r="122" spans="1:25" s="23" customFormat="1" ht="15.75" hidden="1">
      <c r="A122" s="24" t="s">
        <v>161</v>
      </c>
      <c r="B122" s="25">
        <v>11</v>
      </c>
      <c r="C122" s="52" t="s">
        <v>25</v>
      </c>
      <c r="D122" s="27">
        <v>323</v>
      </c>
      <c r="E122" s="20"/>
      <c r="F122" s="20"/>
      <c r="G122" s="21">
        <f>SUM(G123)</f>
        <v>60000</v>
      </c>
      <c r="H122" s="21">
        <f t="shared" ref="H122:U122" si="54">SUM(H123)</f>
        <v>60000</v>
      </c>
      <c r="I122" s="21">
        <f t="shared" si="54"/>
        <v>60000</v>
      </c>
      <c r="J122" s="21">
        <f t="shared" si="54"/>
        <v>60000</v>
      </c>
      <c r="K122" s="21">
        <f t="shared" si="54"/>
        <v>0</v>
      </c>
      <c r="L122" s="22">
        <f t="shared" si="37"/>
        <v>0</v>
      </c>
      <c r="M122" s="21">
        <f t="shared" si="54"/>
        <v>0</v>
      </c>
      <c r="N122" s="21">
        <f t="shared" si="54"/>
        <v>0</v>
      </c>
      <c r="O122" s="21">
        <f t="shared" si="54"/>
        <v>50000</v>
      </c>
      <c r="P122" s="21">
        <f t="shared" si="54"/>
        <v>50000</v>
      </c>
      <c r="Q122" s="21">
        <f t="shared" si="54"/>
        <v>0</v>
      </c>
      <c r="R122" s="21">
        <f t="shared" si="54"/>
        <v>50000</v>
      </c>
      <c r="S122" s="21">
        <f t="shared" si="54"/>
        <v>50000</v>
      </c>
      <c r="T122" s="21">
        <f t="shared" si="54"/>
        <v>50000</v>
      </c>
      <c r="U122" s="21">
        <f t="shared" si="54"/>
        <v>50000</v>
      </c>
      <c r="V122" s="57"/>
      <c r="W122" s="57"/>
      <c r="X122" s="57"/>
      <c r="Y122" s="12"/>
    </row>
    <row r="123" spans="1:25" hidden="1">
      <c r="A123" s="28" t="s">
        <v>161</v>
      </c>
      <c r="B123" s="29">
        <v>11</v>
      </c>
      <c r="C123" s="53" t="s">
        <v>25</v>
      </c>
      <c r="D123" s="31">
        <v>3233</v>
      </c>
      <c r="E123" s="32" t="s">
        <v>119</v>
      </c>
      <c r="F123" s="32"/>
      <c r="G123" s="1">
        <v>60000</v>
      </c>
      <c r="H123" s="1">
        <v>60000</v>
      </c>
      <c r="I123" s="1">
        <v>60000</v>
      </c>
      <c r="J123" s="1">
        <v>60000</v>
      </c>
      <c r="K123" s="1">
        <v>0</v>
      </c>
      <c r="L123" s="33">
        <f t="shared" si="37"/>
        <v>0</v>
      </c>
      <c r="M123" s="1">
        <v>0</v>
      </c>
      <c r="N123" s="1">
        <v>0</v>
      </c>
      <c r="O123" s="1">
        <v>50000</v>
      </c>
      <c r="P123" s="1">
        <f>O123</f>
        <v>50000</v>
      </c>
      <c r="Q123" s="1">
        <v>0</v>
      </c>
      <c r="R123" s="1">
        <v>50000</v>
      </c>
      <c r="S123" s="1">
        <v>50000</v>
      </c>
      <c r="T123" s="1">
        <v>50000</v>
      </c>
      <c r="U123" s="1">
        <f>T123</f>
        <v>50000</v>
      </c>
    </row>
    <row r="124" spans="1:25" s="23" customFormat="1" ht="15.75" hidden="1">
      <c r="A124" s="24" t="s">
        <v>161</v>
      </c>
      <c r="B124" s="25">
        <v>11</v>
      </c>
      <c r="C124" s="52" t="s">
        <v>25</v>
      </c>
      <c r="D124" s="27">
        <v>363</v>
      </c>
      <c r="E124" s="20"/>
      <c r="F124" s="20"/>
      <c r="G124" s="21">
        <f>SUM(G125)</f>
        <v>60000</v>
      </c>
      <c r="H124" s="21">
        <f t="shared" ref="H124:U124" si="55">SUM(H125)</f>
        <v>60000</v>
      </c>
      <c r="I124" s="21">
        <f t="shared" si="55"/>
        <v>60000</v>
      </c>
      <c r="J124" s="21">
        <f t="shared" si="55"/>
        <v>60000</v>
      </c>
      <c r="K124" s="21">
        <f t="shared" si="55"/>
        <v>0</v>
      </c>
      <c r="L124" s="22">
        <f t="shared" si="37"/>
        <v>0</v>
      </c>
      <c r="M124" s="21">
        <f t="shared" si="55"/>
        <v>0</v>
      </c>
      <c r="N124" s="21">
        <f t="shared" si="55"/>
        <v>0</v>
      </c>
      <c r="O124" s="21">
        <f t="shared" si="55"/>
        <v>0</v>
      </c>
      <c r="P124" s="21">
        <f t="shared" si="55"/>
        <v>0</v>
      </c>
      <c r="Q124" s="21">
        <f t="shared" si="55"/>
        <v>0</v>
      </c>
      <c r="R124" s="21">
        <f t="shared" si="55"/>
        <v>0</v>
      </c>
      <c r="S124" s="21">
        <f t="shared" si="55"/>
        <v>0</v>
      </c>
      <c r="T124" s="21">
        <f t="shared" si="55"/>
        <v>0</v>
      </c>
      <c r="U124" s="21">
        <f t="shared" si="55"/>
        <v>0</v>
      </c>
      <c r="V124" s="57"/>
      <c r="W124" s="57"/>
      <c r="X124" s="57"/>
      <c r="Y124" s="12"/>
    </row>
    <row r="125" spans="1:25" hidden="1">
      <c r="A125" s="28" t="s">
        <v>161</v>
      </c>
      <c r="B125" s="29">
        <v>11</v>
      </c>
      <c r="C125" s="53" t="s">
        <v>25</v>
      </c>
      <c r="D125" s="31">
        <v>3631</v>
      </c>
      <c r="E125" s="32" t="s">
        <v>233</v>
      </c>
      <c r="F125" s="32"/>
      <c r="G125" s="1">
        <v>60000</v>
      </c>
      <c r="H125" s="1">
        <v>60000</v>
      </c>
      <c r="I125" s="1">
        <v>60000</v>
      </c>
      <c r="J125" s="1">
        <v>60000</v>
      </c>
      <c r="K125" s="1">
        <v>0</v>
      </c>
      <c r="L125" s="33">
        <f t="shared" si="37"/>
        <v>0</v>
      </c>
      <c r="M125" s="1">
        <v>0</v>
      </c>
      <c r="N125" s="1">
        <v>0</v>
      </c>
      <c r="O125" s="1"/>
      <c r="P125" s="1">
        <f>O125</f>
        <v>0</v>
      </c>
      <c r="Q125" s="1">
        <v>0</v>
      </c>
      <c r="R125" s="1"/>
      <c r="S125" s="1">
        <f>R125</f>
        <v>0</v>
      </c>
      <c r="T125" s="1"/>
      <c r="U125" s="1">
        <f>T125</f>
        <v>0</v>
      </c>
    </row>
    <row r="126" spans="1:25" s="23" customFormat="1" ht="141.75">
      <c r="A126" s="319" t="s">
        <v>476</v>
      </c>
      <c r="B126" s="319"/>
      <c r="C126" s="319"/>
      <c r="D126" s="319"/>
      <c r="E126" s="20" t="s">
        <v>84</v>
      </c>
      <c r="F126" s="51" t="s">
        <v>447</v>
      </c>
      <c r="G126" s="21">
        <f>SUM(G127)</f>
        <v>3000000</v>
      </c>
      <c r="H126" s="21">
        <f t="shared" ref="H126:U127" si="56">SUM(H127)</f>
        <v>3000000</v>
      </c>
      <c r="I126" s="21">
        <f t="shared" si="56"/>
        <v>3000000</v>
      </c>
      <c r="J126" s="21">
        <f t="shared" si="56"/>
        <v>3000000</v>
      </c>
      <c r="K126" s="21">
        <f t="shared" si="56"/>
        <v>3000000</v>
      </c>
      <c r="L126" s="22">
        <f t="shared" si="37"/>
        <v>100</v>
      </c>
      <c r="M126" s="21">
        <f t="shared" si="56"/>
        <v>5000000</v>
      </c>
      <c r="N126" s="21">
        <f t="shared" si="56"/>
        <v>5000000</v>
      </c>
      <c r="O126" s="21">
        <f t="shared" si="56"/>
        <v>4000000</v>
      </c>
      <c r="P126" s="21">
        <f t="shared" si="56"/>
        <v>4000000</v>
      </c>
      <c r="Q126" s="21">
        <f t="shared" si="56"/>
        <v>5000000</v>
      </c>
      <c r="R126" s="21">
        <f t="shared" si="56"/>
        <v>4000000</v>
      </c>
      <c r="S126" s="21">
        <f t="shared" si="56"/>
        <v>4000000</v>
      </c>
      <c r="T126" s="21">
        <f t="shared" si="56"/>
        <v>4000000</v>
      </c>
      <c r="U126" s="21">
        <f t="shared" si="56"/>
        <v>4000000</v>
      </c>
      <c r="V126" s="57"/>
      <c r="W126" s="57"/>
      <c r="X126" s="57"/>
      <c r="Y126" s="12"/>
    </row>
    <row r="127" spans="1:25" s="23" customFormat="1" ht="15.75" hidden="1">
      <c r="A127" s="24" t="s">
        <v>162</v>
      </c>
      <c r="B127" s="25">
        <v>11</v>
      </c>
      <c r="C127" s="52" t="s">
        <v>25</v>
      </c>
      <c r="D127" s="27">
        <v>381</v>
      </c>
      <c r="E127" s="20"/>
      <c r="F127" s="20"/>
      <c r="G127" s="21">
        <f>SUM(G128)</f>
        <v>3000000</v>
      </c>
      <c r="H127" s="21">
        <f t="shared" si="56"/>
        <v>3000000</v>
      </c>
      <c r="I127" s="21">
        <f t="shared" si="56"/>
        <v>3000000</v>
      </c>
      <c r="J127" s="21">
        <f t="shared" si="56"/>
        <v>3000000</v>
      </c>
      <c r="K127" s="21">
        <f t="shared" si="56"/>
        <v>3000000</v>
      </c>
      <c r="L127" s="22">
        <f t="shared" si="37"/>
        <v>100</v>
      </c>
      <c r="M127" s="21">
        <f t="shared" si="56"/>
        <v>5000000</v>
      </c>
      <c r="N127" s="21">
        <f t="shared" si="56"/>
        <v>5000000</v>
      </c>
      <c r="O127" s="21">
        <f t="shared" si="56"/>
        <v>4000000</v>
      </c>
      <c r="P127" s="21">
        <f t="shared" si="56"/>
        <v>4000000</v>
      </c>
      <c r="Q127" s="21">
        <f t="shared" si="56"/>
        <v>5000000</v>
      </c>
      <c r="R127" s="21">
        <f t="shared" si="56"/>
        <v>4000000</v>
      </c>
      <c r="S127" s="21">
        <f t="shared" si="56"/>
        <v>4000000</v>
      </c>
      <c r="T127" s="21">
        <f t="shared" si="56"/>
        <v>4000000</v>
      </c>
      <c r="U127" s="21">
        <f t="shared" si="56"/>
        <v>4000000</v>
      </c>
      <c r="V127" s="57"/>
      <c r="W127" s="57"/>
      <c r="X127" s="57"/>
      <c r="Y127" s="12"/>
    </row>
    <row r="128" spans="1:25" hidden="1">
      <c r="A128" s="28" t="s">
        <v>162</v>
      </c>
      <c r="B128" s="29">
        <v>11</v>
      </c>
      <c r="C128" s="53" t="s">
        <v>25</v>
      </c>
      <c r="D128" s="31">
        <v>3811</v>
      </c>
      <c r="E128" s="32" t="s">
        <v>141</v>
      </c>
      <c r="F128" s="32"/>
      <c r="G128" s="1">
        <v>3000000</v>
      </c>
      <c r="H128" s="1">
        <v>3000000</v>
      </c>
      <c r="I128" s="1">
        <v>3000000</v>
      </c>
      <c r="J128" s="1">
        <v>3000000</v>
      </c>
      <c r="K128" s="1">
        <v>3000000</v>
      </c>
      <c r="L128" s="33">
        <f t="shared" si="37"/>
        <v>100</v>
      </c>
      <c r="M128" s="1">
        <v>5000000</v>
      </c>
      <c r="N128" s="1">
        <v>5000000</v>
      </c>
      <c r="O128" s="1">
        <v>4000000</v>
      </c>
      <c r="P128" s="1">
        <f>O128</f>
        <v>4000000</v>
      </c>
      <c r="Q128" s="1">
        <v>5000000</v>
      </c>
      <c r="R128" s="1">
        <v>4000000</v>
      </c>
      <c r="S128" s="1">
        <f>R128</f>
        <v>4000000</v>
      </c>
      <c r="T128" s="1">
        <v>4000000</v>
      </c>
      <c r="U128" s="1">
        <f>T128</f>
        <v>4000000</v>
      </c>
    </row>
    <row r="129" spans="1:25" s="23" customFormat="1" ht="141.75">
      <c r="A129" s="319" t="s">
        <v>475</v>
      </c>
      <c r="B129" s="319"/>
      <c r="C129" s="319"/>
      <c r="D129" s="319"/>
      <c r="E129" s="20" t="s">
        <v>254</v>
      </c>
      <c r="F129" s="51" t="s">
        <v>447</v>
      </c>
      <c r="G129" s="21">
        <f>G130+G132</f>
        <v>52900000</v>
      </c>
      <c r="H129" s="21">
        <f t="shared" ref="H129:U129" si="57">H130+H132</f>
        <v>52900000</v>
      </c>
      <c r="I129" s="21">
        <f t="shared" si="57"/>
        <v>53900000</v>
      </c>
      <c r="J129" s="21">
        <f t="shared" si="57"/>
        <v>53900000</v>
      </c>
      <c r="K129" s="21">
        <f t="shared" si="57"/>
        <v>52900000</v>
      </c>
      <c r="L129" s="22">
        <f t="shared" si="37"/>
        <v>98.144712430426722</v>
      </c>
      <c r="M129" s="21">
        <f t="shared" si="57"/>
        <v>51400000</v>
      </c>
      <c r="N129" s="21">
        <f t="shared" si="57"/>
        <v>51400000</v>
      </c>
      <c r="O129" s="21">
        <f t="shared" si="57"/>
        <v>105900000</v>
      </c>
      <c r="P129" s="21">
        <f t="shared" si="57"/>
        <v>105900000</v>
      </c>
      <c r="Q129" s="21">
        <f t="shared" si="57"/>
        <v>48000000</v>
      </c>
      <c r="R129" s="21">
        <f t="shared" si="57"/>
        <v>108900000</v>
      </c>
      <c r="S129" s="21">
        <f t="shared" si="57"/>
        <v>108900000</v>
      </c>
      <c r="T129" s="21">
        <f t="shared" si="57"/>
        <v>105900000</v>
      </c>
      <c r="U129" s="21">
        <f t="shared" si="57"/>
        <v>105900000</v>
      </c>
      <c r="V129" s="57"/>
      <c r="W129" s="57"/>
      <c r="X129" s="57"/>
      <c r="Y129" s="12"/>
    </row>
    <row r="130" spans="1:25" s="23" customFormat="1" ht="15.75" hidden="1">
      <c r="A130" s="24" t="s">
        <v>163</v>
      </c>
      <c r="B130" s="25">
        <v>11</v>
      </c>
      <c r="C130" s="52" t="s">
        <v>25</v>
      </c>
      <c r="D130" s="27">
        <v>381</v>
      </c>
      <c r="E130" s="20"/>
      <c r="F130" s="20"/>
      <c r="G130" s="21">
        <f>SUM(G131)</f>
        <v>35900000</v>
      </c>
      <c r="H130" s="21">
        <f t="shared" ref="H130:U130" si="58">SUM(H131)</f>
        <v>35900000</v>
      </c>
      <c r="I130" s="21">
        <f t="shared" si="58"/>
        <v>35900000</v>
      </c>
      <c r="J130" s="21">
        <f t="shared" si="58"/>
        <v>35900000</v>
      </c>
      <c r="K130" s="21">
        <f t="shared" si="58"/>
        <v>35900000</v>
      </c>
      <c r="L130" s="22">
        <f t="shared" si="37"/>
        <v>100</v>
      </c>
      <c r="M130" s="21">
        <f t="shared" si="58"/>
        <v>34400000</v>
      </c>
      <c r="N130" s="21">
        <f t="shared" si="58"/>
        <v>34400000</v>
      </c>
      <c r="O130" s="21">
        <f t="shared" si="58"/>
        <v>45900000</v>
      </c>
      <c r="P130" s="21">
        <f t="shared" si="58"/>
        <v>45900000</v>
      </c>
      <c r="Q130" s="21">
        <f t="shared" si="58"/>
        <v>31000000</v>
      </c>
      <c r="R130" s="21">
        <f t="shared" si="58"/>
        <v>45400000</v>
      </c>
      <c r="S130" s="21">
        <f t="shared" si="58"/>
        <v>45400000</v>
      </c>
      <c r="T130" s="21">
        <f t="shared" si="58"/>
        <v>43900000</v>
      </c>
      <c r="U130" s="21">
        <f t="shared" si="58"/>
        <v>43900000</v>
      </c>
      <c r="V130" s="57"/>
      <c r="W130" s="57"/>
      <c r="X130" s="57"/>
      <c r="Y130" s="12"/>
    </row>
    <row r="131" spans="1:25" hidden="1">
      <c r="A131" s="28" t="s">
        <v>163</v>
      </c>
      <c r="B131" s="29">
        <v>11</v>
      </c>
      <c r="C131" s="53" t="s">
        <v>25</v>
      </c>
      <c r="D131" s="31">
        <v>3811</v>
      </c>
      <c r="E131" s="32" t="s">
        <v>141</v>
      </c>
      <c r="F131" s="32"/>
      <c r="G131" s="54">
        <v>35900000</v>
      </c>
      <c r="H131" s="54">
        <v>35900000</v>
      </c>
      <c r="I131" s="54">
        <v>35900000</v>
      </c>
      <c r="J131" s="54">
        <v>35900000</v>
      </c>
      <c r="K131" s="54">
        <v>35900000</v>
      </c>
      <c r="L131" s="33">
        <f t="shared" si="37"/>
        <v>100</v>
      </c>
      <c r="M131" s="54">
        <v>34400000</v>
      </c>
      <c r="N131" s="54">
        <v>34400000</v>
      </c>
      <c r="O131" s="54">
        <v>45900000</v>
      </c>
      <c r="P131" s="54">
        <f>O131</f>
        <v>45900000</v>
      </c>
      <c r="Q131" s="54">
        <v>31000000</v>
      </c>
      <c r="R131" s="54">
        <v>45400000</v>
      </c>
      <c r="S131" s="54">
        <f>R131</f>
        <v>45400000</v>
      </c>
      <c r="T131" s="54">
        <v>43900000</v>
      </c>
      <c r="U131" s="54">
        <f>T131</f>
        <v>43900000</v>
      </c>
    </row>
    <row r="132" spans="1:25" s="23" customFormat="1" ht="15.75" hidden="1">
      <c r="A132" s="24" t="s">
        <v>163</v>
      </c>
      <c r="B132" s="25">
        <v>11</v>
      </c>
      <c r="C132" s="52" t="s">
        <v>25</v>
      </c>
      <c r="D132" s="27">
        <v>382</v>
      </c>
      <c r="E132" s="20"/>
      <c r="F132" s="20"/>
      <c r="G132" s="55">
        <f>SUM(G133)</f>
        <v>17000000</v>
      </c>
      <c r="H132" s="55">
        <f t="shared" ref="H132:U132" si="59">SUM(H133)</f>
        <v>17000000</v>
      </c>
      <c r="I132" s="55">
        <f t="shared" si="59"/>
        <v>18000000</v>
      </c>
      <c r="J132" s="55">
        <f t="shared" si="59"/>
        <v>18000000</v>
      </c>
      <c r="K132" s="55">
        <f t="shared" si="59"/>
        <v>17000000</v>
      </c>
      <c r="L132" s="22">
        <f t="shared" si="37"/>
        <v>94.444444444444443</v>
      </c>
      <c r="M132" s="55">
        <f t="shared" si="59"/>
        <v>17000000</v>
      </c>
      <c r="N132" s="55">
        <f t="shared" si="59"/>
        <v>17000000</v>
      </c>
      <c r="O132" s="55">
        <f t="shared" si="59"/>
        <v>60000000</v>
      </c>
      <c r="P132" s="55">
        <f t="shared" si="59"/>
        <v>60000000</v>
      </c>
      <c r="Q132" s="55">
        <f t="shared" si="59"/>
        <v>17000000</v>
      </c>
      <c r="R132" s="55">
        <f t="shared" si="59"/>
        <v>63500000</v>
      </c>
      <c r="S132" s="55">
        <f t="shared" si="59"/>
        <v>63500000</v>
      </c>
      <c r="T132" s="55">
        <f t="shared" si="59"/>
        <v>62000000</v>
      </c>
      <c r="U132" s="55">
        <f t="shared" si="59"/>
        <v>62000000</v>
      </c>
      <c r="V132" s="57"/>
      <c r="W132" s="57"/>
      <c r="X132" s="57"/>
      <c r="Y132" s="12"/>
    </row>
    <row r="133" spans="1:25" ht="32.25" hidden="1" customHeight="1">
      <c r="A133" s="28" t="s">
        <v>163</v>
      </c>
      <c r="B133" s="29">
        <v>11</v>
      </c>
      <c r="C133" s="53" t="s">
        <v>25</v>
      </c>
      <c r="D133" s="31">
        <v>3821</v>
      </c>
      <c r="E133" s="32" t="s">
        <v>38</v>
      </c>
      <c r="F133" s="32"/>
      <c r="G133" s="54">
        <v>17000000</v>
      </c>
      <c r="H133" s="54">
        <v>17000000</v>
      </c>
      <c r="I133" s="54">
        <v>18000000</v>
      </c>
      <c r="J133" s="54">
        <v>18000000</v>
      </c>
      <c r="K133" s="54">
        <v>17000000</v>
      </c>
      <c r="L133" s="33">
        <f t="shared" si="37"/>
        <v>94.444444444444443</v>
      </c>
      <c r="M133" s="54">
        <v>17000000</v>
      </c>
      <c r="N133" s="54">
        <v>17000000</v>
      </c>
      <c r="O133" s="54">
        <v>60000000</v>
      </c>
      <c r="P133" s="54">
        <f>O133</f>
        <v>60000000</v>
      </c>
      <c r="Q133" s="54">
        <v>17000000</v>
      </c>
      <c r="R133" s="54">
        <v>63500000</v>
      </c>
      <c r="S133" s="54">
        <f>R133</f>
        <v>63500000</v>
      </c>
      <c r="T133" s="54">
        <v>62000000</v>
      </c>
      <c r="U133" s="54">
        <f>T133</f>
        <v>62000000</v>
      </c>
    </row>
    <row r="134" spans="1:25" s="23" customFormat="1" ht="141.75">
      <c r="A134" s="319" t="s">
        <v>474</v>
      </c>
      <c r="B134" s="319"/>
      <c r="C134" s="319"/>
      <c r="D134" s="319"/>
      <c r="E134" s="20" t="s">
        <v>314</v>
      </c>
      <c r="F134" s="51" t="s">
        <v>447</v>
      </c>
      <c r="G134" s="21">
        <f>SUM(G135)</f>
        <v>26500000</v>
      </c>
      <c r="H134" s="21">
        <f t="shared" ref="H134:U135" si="60">SUM(H135)</f>
        <v>26500000</v>
      </c>
      <c r="I134" s="21">
        <f t="shared" si="60"/>
        <v>26500000</v>
      </c>
      <c r="J134" s="21">
        <f t="shared" si="60"/>
        <v>26500000</v>
      </c>
      <c r="K134" s="21">
        <f t="shared" si="60"/>
        <v>17430000</v>
      </c>
      <c r="L134" s="22">
        <f t="shared" si="37"/>
        <v>65.773584905660371</v>
      </c>
      <c r="M134" s="21">
        <f t="shared" si="60"/>
        <v>26500000</v>
      </c>
      <c r="N134" s="21">
        <f t="shared" si="60"/>
        <v>26500000</v>
      </c>
      <c r="O134" s="21">
        <f t="shared" si="60"/>
        <v>27000000</v>
      </c>
      <c r="P134" s="21">
        <f t="shared" si="60"/>
        <v>27000000</v>
      </c>
      <c r="Q134" s="21">
        <f t="shared" si="60"/>
        <v>26500000</v>
      </c>
      <c r="R134" s="21">
        <f t="shared" si="60"/>
        <v>27000000</v>
      </c>
      <c r="S134" s="21">
        <f t="shared" si="60"/>
        <v>27000000</v>
      </c>
      <c r="T134" s="21">
        <f t="shared" si="60"/>
        <v>27000000</v>
      </c>
      <c r="U134" s="21">
        <f t="shared" si="60"/>
        <v>27000000</v>
      </c>
      <c r="V134" s="57"/>
      <c r="W134" s="57"/>
      <c r="X134" s="57"/>
      <c r="Y134" s="12"/>
    </row>
    <row r="135" spans="1:25" s="23" customFormat="1" ht="15.75" hidden="1">
      <c r="A135" s="24" t="s">
        <v>167</v>
      </c>
      <c r="B135" s="25">
        <v>11</v>
      </c>
      <c r="C135" s="52" t="s">
        <v>25</v>
      </c>
      <c r="D135" s="27">
        <v>382</v>
      </c>
      <c r="E135" s="20"/>
      <c r="F135" s="20"/>
      <c r="G135" s="21">
        <f>SUM(G136)</f>
        <v>26500000</v>
      </c>
      <c r="H135" s="21">
        <f t="shared" si="60"/>
        <v>26500000</v>
      </c>
      <c r="I135" s="21">
        <f t="shared" si="60"/>
        <v>26500000</v>
      </c>
      <c r="J135" s="21">
        <f t="shared" si="60"/>
        <v>26500000</v>
      </c>
      <c r="K135" s="21">
        <f t="shared" si="60"/>
        <v>17430000</v>
      </c>
      <c r="L135" s="22">
        <f t="shared" si="37"/>
        <v>65.773584905660371</v>
      </c>
      <c r="M135" s="21">
        <f t="shared" si="60"/>
        <v>26500000</v>
      </c>
      <c r="N135" s="21">
        <f t="shared" si="60"/>
        <v>26500000</v>
      </c>
      <c r="O135" s="21">
        <f t="shared" si="60"/>
        <v>27000000</v>
      </c>
      <c r="P135" s="21">
        <f t="shared" si="60"/>
        <v>27000000</v>
      </c>
      <c r="Q135" s="21">
        <f t="shared" si="60"/>
        <v>26500000</v>
      </c>
      <c r="R135" s="21">
        <f t="shared" si="60"/>
        <v>27000000</v>
      </c>
      <c r="S135" s="21">
        <f t="shared" si="60"/>
        <v>27000000</v>
      </c>
      <c r="T135" s="21">
        <f t="shared" si="60"/>
        <v>27000000</v>
      </c>
      <c r="U135" s="21">
        <f t="shared" si="60"/>
        <v>27000000</v>
      </c>
      <c r="V135" s="57"/>
      <c r="W135" s="57"/>
      <c r="X135" s="57"/>
      <c r="Y135" s="12"/>
    </row>
    <row r="136" spans="1:25" ht="33" hidden="1" customHeight="1">
      <c r="A136" s="28" t="s">
        <v>167</v>
      </c>
      <c r="B136" s="29">
        <v>11</v>
      </c>
      <c r="C136" s="53" t="s">
        <v>25</v>
      </c>
      <c r="D136" s="31">
        <v>3821</v>
      </c>
      <c r="E136" s="32" t="s">
        <v>38</v>
      </c>
      <c r="F136" s="32"/>
      <c r="G136" s="1">
        <v>26500000</v>
      </c>
      <c r="H136" s="1">
        <v>26500000</v>
      </c>
      <c r="I136" s="1">
        <v>26500000</v>
      </c>
      <c r="J136" s="1">
        <v>26500000</v>
      </c>
      <c r="K136" s="1">
        <v>17430000</v>
      </c>
      <c r="L136" s="33">
        <f t="shared" si="37"/>
        <v>65.773584905660371</v>
      </c>
      <c r="M136" s="1">
        <v>26500000</v>
      </c>
      <c r="N136" s="1">
        <v>26500000</v>
      </c>
      <c r="O136" s="1">
        <v>27000000</v>
      </c>
      <c r="P136" s="1">
        <f>O136</f>
        <v>27000000</v>
      </c>
      <c r="Q136" s="1">
        <v>26500000</v>
      </c>
      <c r="R136" s="1">
        <v>27000000</v>
      </c>
      <c r="S136" s="1">
        <f>R136</f>
        <v>27000000</v>
      </c>
      <c r="T136" s="1">
        <v>27000000</v>
      </c>
      <c r="U136" s="1">
        <f>T136</f>
        <v>27000000</v>
      </c>
    </row>
    <row r="137" spans="1:25" s="36" customFormat="1" ht="141.75">
      <c r="A137" s="319" t="s">
        <v>473</v>
      </c>
      <c r="B137" s="319"/>
      <c r="C137" s="319"/>
      <c r="D137" s="319"/>
      <c r="E137" s="20" t="s">
        <v>59</v>
      </c>
      <c r="F137" s="51" t="s">
        <v>447</v>
      </c>
      <c r="G137" s="21">
        <f>G138+G140</f>
        <v>48257709</v>
      </c>
      <c r="H137" s="21">
        <f t="shared" ref="H137:U137" si="61">H138+H140</f>
        <v>48257709</v>
      </c>
      <c r="I137" s="21">
        <f t="shared" si="61"/>
        <v>73257709</v>
      </c>
      <c r="J137" s="21">
        <f t="shared" si="61"/>
        <v>73257709</v>
      </c>
      <c r="K137" s="21">
        <f t="shared" si="61"/>
        <v>73257709</v>
      </c>
      <c r="L137" s="22">
        <f t="shared" si="37"/>
        <v>100</v>
      </c>
      <c r="M137" s="21">
        <f t="shared" si="61"/>
        <v>25980000</v>
      </c>
      <c r="N137" s="21">
        <f t="shared" si="61"/>
        <v>25980000</v>
      </c>
      <c r="O137" s="21">
        <f t="shared" si="61"/>
        <v>223060000</v>
      </c>
      <c r="P137" s="21">
        <f t="shared" si="61"/>
        <v>223060000</v>
      </c>
      <c r="Q137" s="21">
        <f t="shared" si="61"/>
        <v>28680000</v>
      </c>
      <c r="R137" s="21">
        <f t="shared" si="61"/>
        <v>176000000</v>
      </c>
      <c r="S137" s="21">
        <f t="shared" si="61"/>
        <v>176000000</v>
      </c>
      <c r="T137" s="21">
        <f t="shared" si="61"/>
        <v>152000000</v>
      </c>
      <c r="U137" s="21">
        <f t="shared" si="61"/>
        <v>152000000</v>
      </c>
      <c r="V137" s="21"/>
      <c r="W137" s="21"/>
      <c r="X137" s="21"/>
      <c r="Y137" s="132"/>
    </row>
    <row r="138" spans="1:25" s="36" customFormat="1" ht="15.75" hidden="1">
      <c r="A138" s="24" t="s">
        <v>73</v>
      </c>
      <c r="B138" s="25">
        <v>11</v>
      </c>
      <c r="C138" s="52" t="s">
        <v>25</v>
      </c>
      <c r="D138" s="27">
        <v>381</v>
      </c>
      <c r="E138" s="20"/>
      <c r="F138" s="20"/>
      <c r="G138" s="21">
        <f>SUM(G139)</f>
        <v>33250000</v>
      </c>
      <c r="H138" s="21">
        <f t="shared" ref="H138:U138" si="62">SUM(H139)</f>
        <v>33250000</v>
      </c>
      <c r="I138" s="21">
        <f t="shared" si="62"/>
        <v>33250000</v>
      </c>
      <c r="J138" s="21">
        <f t="shared" si="62"/>
        <v>33250000</v>
      </c>
      <c r="K138" s="21">
        <f t="shared" si="62"/>
        <v>33250000</v>
      </c>
      <c r="L138" s="22">
        <f t="shared" si="37"/>
        <v>100</v>
      </c>
      <c r="M138" s="21">
        <f t="shared" si="62"/>
        <v>25980000</v>
      </c>
      <c r="N138" s="21">
        <f t="shared" si="62"/>
        <v>25980000</v>
      </c>
      <c r="O138" s="21">
        <f t="shared" si="62"/>
        <v>161500000</v>
      </c>
      <c r="P138" s="21">
        <f t="shared" si="62"/>
        <v>161500000</v>
      </c>
      <c r="Q138" s="21">
        <f t="shared" si="62"/>
        <v>28680000</v>
      </c>
      <c r="R138" s="21">
        <f t="shared" si="62"/>
        <v>175000000</v>
      </c>
      <c r="S138" s="21">
        <f t="shared" si="62"/>
        <v>175000000</v>
      </c>
      <c r="T138" s="21">
        <f t="shared" si="62"/>
        <v>151000000</v>
      </c>
      <c r="U138" s="21">
        <f t="shared" si="62"/>
        <v>151000000</v>
      </c>
      <c r="V138" s="21"/>
      <c r="W138" s="21"/>
      <c r="X138" s="21"/>
      <c r="Y138" s="132"/>
    </row>
    <row r="139" spans="1:25" s="35" customFormat="1" hidden="1">
      <c r="A139" s="28" t="s">
        <v>73</v>
      </c>
      <c r="B139" s="29">
        <v>11</v>
      </c>
      <c r="C139" s="53" t="s">
        <v>25</v>
      </c>
      <c r="D139" s="31">
        <v>3811</v>
      </c>
      <c r="E139" s="32" t="s">
        <v>141</v>
      </c>
      <c r="F139" s="32"/>
      <c r="G139" s="1">
        <v>33250000</v>
      </c>
      <c r="H139" s="1">
        <v>33250000</v>
      </c>
      <c r="I139" s="1">
        <v>33250000</v>
      </c>
      <c r="J139" s="1">
        <v>33250000</v>
      </c>
      <c r="K139" s="1">
        <v>33250000</v>
      </c>
      <c r="L139" s="33">
        <f t="shared" si="37"/>
        <v>100</v>
      </c>
      <c r="M139" s="1">
        <v>25980000</v>
      </c>
      <c r="N139" s="1">
        <v>25980000</v>
      </c>
      <c r="O139" s="1">
        <v>161500000</v>
      </c>
      <c r="P139" s="1">
        <f>O139</f>
        <v>161500000</v>
      </c>
      <c r="Q139" s="1">
        <v>28680000</v>
      </c>
      <c r="R139" s="1">
        <v>175000000</v>
      </c>
      <c r="S139" s="1">
        <f>R139</f>
        <v>175000000</v>
      </c>
      <c r="T139" s="1">
        <v>151000000</v>
      </c>
      <c r="U139" s="1">
        <f>T139</f>
        <v>151000000</v>
      </c>
      <c r="V139" s="1"/>
      <c r="W139" s="1"/>
      <c r="X139" s="1"/>
      <c r="Y139" s="74"/>
    </row>
    <row r="140" spans="1:25" s="36" customFormat="1" ht="15.75" hidden="1">
      <c r="A140" s="24" t="s">
        <v>73</v>
      </c>
      <c r="B140" s="25">
        <v>11</v>
      </c>
      <c r="C140" s="52" t="s">
        <v>25</v>
      </c>
      <c r="D140" s="27">
        <v>382</v>
      </c>
      <c r="E140" s="20"/>
      <c r="F140" s="20"/>
      <c r="G140" s="21">
        <f>SUM(G141)</f>
        <v>15007709</v>
      </c>
      <c r="H140" s="21">
        <f t="shared" ref="H140:U140" si="63">SUM(H141)</f>
        <v>15007709</v>
      </c>
      <c r="I140" s="21">
        <f t="shared" si="63"/>
        <v>40007709</v>
      </c>
      <c r="J140" s="21">
        <f t="shared" si="63"/>
        <v>40007709</v>
      </c>
      <c r="K140" s="21">
        <f t="shared" si="63"/>
        <v>40007709</v>
      </c>
      <c r="L140" s="22">
        <f t="shared" si="37"/>
        <v>100</v>
      </c>
      <c r="M140" s="21">
        <f t="shared" si="63"/>
        <v>0</v>
      </c>
      <c r="N140" s="21">
        <f t="shared" si="63"/>
        <v>0</v>
      </c>
      <c r="O140" s="21">
        <f t="shared" si="63"/>
        <v>61560000</v>
      </c>
      <c r="P140" s="21">
        <f t="shared" si="63"/>
        <v>61560000</v>
      </c>
      <c r="Q140" s="21">
        <f t="shared" si="63"/>
        <v>0</v>
      </c>
      <c r="R140" s="21">
        <f t="shared" si="63"/>
        <v>1000000</v>
      </c>
      <c r="S140" s="21">
        <f t="shared" si="63"/>
        <v>1000000</v>
      </c>
      <c r="T140" s="21">
        <f t="shared" si="63"/>
        <v>1000000</v>
      </c>
      <c r="U140" s="21">
        <f t="shared" si="63"/>
        <v>1000000</v>
      </c>
      <c r="V140" s="21"/>
      <c r="W140" s="21"/>
      <c r="X140" s="21"/>
      <c r="Y140" s="132"/>
    </row>
    <row r="141" spans="1:25" s="35" customFormat="1" ht="33" hidden="1" customHeight="1">
      <c r="A141" s="28" t="s">
        <v>73</v>
      </c>
      <c r="B141" s="29">
        <v>11</v>
      </c>
      <c r="C141" s="53" t="s">
        <v>25</v>
      </c>
      <c r="D141" s="56">
        <v>3821</v>
      </c>
      <c r="E141" s="32" t="s">
        <v>38</v>
      </c>
      <c r="F141" s="32"/>
      <c r="G141" s="1">
        <v>15007709</v>
      </c>
      <c r="H141" s="1">
        <v>15007709</v>
      </c>
      <c r="I141" s="1">
        <v>40007709</v>
      </c>
      <c r="J141" s="1">
        <v>40007709</v>
      </c>
      <c r="K141" s="1">
        <v>40007709</v>
      </c>
      <c r="L141" s="33">
        <f t="shared" si="37"/>
        <v>100</v>
      </c>
      <c r="M141" s="1">
        <v>0</v>
      </c>
      <c r="N141" s="1">
        <v>0</v>
      </c>
      <c r="O141" s="1">
        <v>61560000</v>
      </c>
      <c r="P141" s="1">
        <f>O141</f>
        <v>61560000</v>
      </c>
      <c r="Q141" s="1">
        <v>0</v>
      </c>
      <c r="R141" s="1">
        <v>1000000</v>
      </c>
      <c r="S141" s="1">
        <f>R141</f>
        <v>1000000</v>
      </c>
      <c r="T141" s="1">
        <v>1000000</v>
      </c>
      <c r="U141" s="1">
        <f>T141</f>
        <v>1000000</v>
      </c>
      <c r="V141" s="1"/>
      <c r="W141" s="1"/>
      <c r="X141" s="1"/>
      <c r="Y141" s="74"/>
    </row>
    <row r="142" spans="1:25" ht="141.75">
      <c r="A142" s="319" t="s">
        <v>472</v>
      </c>
      <c r="B142" s="319"/>
      <c r="C142" s="319"/>
      <c r="D142" s="319"/>
      <c r="E142" s="20" t="s">
        <v>343</v>
      </c>
      <c r="F142" s="51" t="s">
        <v>447</v>
      </c>
      <c r="G142" s="21">
        <f>SUM(G143)</f>
        <v>12000000</v>
      </c>
      <c r="H142" s="21">
        <f t="shared" ref="H142:U143" si="64">SUM(H143)</f>
        <v>12000000</v>
      </c>
      <c r="I142" s="21">
        <f t="shared" si="64"/>
        <v>12000000</v>
      </c>
      <c r="J142" s="21">
        <f t="shared" si="64"/>
        <v>12000000</v>
      </c>
      <c r="K142" s="21">
        <f t="shared" si="64"/>
        <v>12000000</v>
      </c>
      <c r="L142" s="22">
        <f t="shared" si="37"/>
        <v>100</v>
      </c>
      <c r="M142" s="21">
        <f t="shared" si="64"/>
        <v>12000000</v>
      </c>
      <c r="N142" s="21">
        <f t="shared" si="64"/>
        <v>12000000</v>
      </c>
      <c r="O142" s="21">
        <f t="shared" si="64"/>
        <v>15000000</v>
      </c>
      <c r="P142" s="21">
        <f t="shared" si="64"/>
        <v>15000000</v>
      </c>
      <c r="Q142" s="21">
        <f t="shared" si="64"/>
        <v>12000000</v>
      </c>
      <c r="R142" s="21">
        <f t="shared" si="64"/>
        <v>22000000</v>
      </c>
      <c r="S142" s="21">
        <f t="shared" si="64"/>
        <v>22000000</v>
      </c>
      <c r="T142" s="21">
        <f t="shared" si="64"/>
        <v>22000000</v>
      </c>
      <c r="U142" s="21">
        <f t="shared" si="64"/>
        <v>22000000</v>
      </c>
    </row>
    <row r="143" spans="1:25" s="23" customFormat="1" ht="15.75" hidden="1">
      <c r="A143" s="24" t="s">
        <v>164</v>
      </c>
      <c r="B143" s="25">
        <v>11</v>
      </c>
      <c r="C143" s="52" t="s">
        <v>25</v>
      </c>
      <c r="D143" s="27">
        <v>381</v>
      </c>
      <c r="E143" s="20"/>
      <c r="F143" s="20"/>
      <c r="G143" s="21">
        <f>SUM(G144)</f>
        <v>12000000</v>
      </c>
      <c r="H143" s="21">
        <f t="shared" si="64"/>
        <v>12000000</v>
      </c>
      <c r="I143" s="21">
        <f t="shared" si="64"/>
        <v>12000000</v>
      </c>
      <c r="J143" s="21">
        <f t="shared" si="64"/>
        <v>12000000</v>
      </c>
      <c r="K143" s="21">
        <f t="shared" si="64"/>
        <v>12000000</v>
      </c>
      <c r="L143" s="22">
        <f t="shared" si="37"/>
        <v>100</v>
      </c>
      <c r="M143" s="21">
        <f t="shared" si="64"/>
        <v>12000000</v>
      </c>
      <c r="N143" s="21">
        <f t="shared" si="64"/>
        <v>12000000</v>
      </c>
      <c r="O143" s="21">
        <f t="shared" si="64"/>
        <v>15000000</v>
      </c>
      <c r="P143" s="21">
        <f t="shared" si="64"/>
        <v>15000000</v>
      </c>
      <c r="Q143" s="21">
        <f t="shared" si="64"/>
        <v>12000000</v>
      </c>
      <c r="R143" s="21">
        <f t="shared" si="64"/>
        <v>22000000</v>
      </c>
      <c r="S143" s="21">
        <f t="shared" si="64"/>
        <v>22000000</v>
      </c>
      <c r="T143" s="21">
        <f t="shared" si="64"/>
        <v>22000000</v>
      </c>
      <c r="U143" s="21">
        <f t="shared" si="64"/>
        <v>22000000</v>
      </c>
      <c r="V143" s="57"/>
      <c r="W143" s="57"/>
      <c r="X143" s="57"/>
      <c r="Y143" s="12"/>
    </row>
    <row r="144" spans="1:25" hidden="1">
      <c r="A144" s="28" t="s">
        <v>164</v>
      </c>
      <c r="B144" s="29">
        <v>11</v>
      </c>
      <c r="C144" s="53" t="s">
        <v>25</v>
      </c>
      <c r="D144" s="56">
        <v>3811</v>
      </c>
      <c r="E144" s="32" t="s">
        <v>141</v>
      </c>
      <c r="F144" s="32"/>
      <c r="G144" s="1">
        <v>12000000</v>
      </c>
      <c r="H144" s="1">
        <v>12000000</v>
      </c>
      <c r="I144" s="1">
        <v>12000000</v>
      </c>
      <c r="J144" s="1">
        <v>12000000</v>
      </c>
      <c r="K144" s="1">
        <v>12000000</v>
      </c>
      <c r="L144" s="33">
        <f t="shared" si="37"/>
        <v>100</v>
      </c>
      <c r="M144" s="1">
        <v>12000000</v>
      </c>
      <c r="N144" s="1">
        <v>12000000</v>
      </c>
      <c r="O144" s="1">
        <v>15000000</v>
      </c>
      <c r="P144" s="1">
        <f>O144</f>
        <v>15000000</v>
      </c>
      <c r="Q144" s="1">
        <v>12000000</v>
      </c>
      <c r="R144" s="1">
        <v>22000000</v>
      </c>
      <c r="S144" s="1">
        <f>R144</f>
        <v>22000000</v>
      </c>
      <c r="T144" s="1">
        <v>22000000</v>
      </c>
      <c r="U144" s="1">
        <f>T144</f>
        <v>22000000</v>
      </c>
    </row>
    <row r="145" spans="1:25" s="57" customFormat="1" ht="141.75">
      <c r="A145" s="319" t="s">
        <v>471</v>
      </c>
      <c r="B145" s="319"/>
      <c r="C145" s="319"/>
      <c r="D145" s="319"/>
      <c r="E145" s="20" t="s">
        <v>255</v>
      </c>
      <c r="F145" s="51" t="s">
        <v>447</v>
      </c>
      <c r="G145" s="21">
        <f>G146+G148+G150+G152</f>
        <v>2500000</v>
      </c>
      <c r="H145" s="21">
        <f t="shared" ref="H145:U145" si="65">H146+H148+H150+H152</f>
        <v>2500000</v>
      </c>
      <c r="I145" s="21">
        <f t="shared" si="65"/>
        <v>2500000</v>
      </c>
      <c r="J145" s="21">
        <f t="shared" si="65"/>
        <v>2500000</v>
      </c>
      <c r="K145" s="21">
        <f t="shared" si="65"/>
        <v>160283.95000000001</v>
      </c>
      <c r="L145" s="22">
        <f t="shared" si="37"/>
        <v>6.4113579999999999</v>
      </c>
      <c r="M145" s="21">
        <f t="shared" si="65"/>
        <v>4000000</v>
      </c>
      <c r="N145" s="21">
        <f t="shared" si="65"/>
        <v>4000000</v>
      </c>
      <c r="O145" s="21">
        <f t="shared" si="65"/>
        <v>1500000</v>
      </c>
      <c r="P145" s="21">
        <f t="shared" si="65"/>
        <v>1500000</v>
      </c>
      <c r="Q145" s="21">
        <f t="shared" si="65"/>
        <v>4000000</v>
      </c>
      <c r="R145" s="21">
        <f t="shared" si="65"/>
        <v>1500000</v>
      </c>
      <c r="S145" s="21">
        <f t="shared" si="65"/>
        <v>1500000</v>
      </c>
      <c r="T145" s="21">
        <f t="shared" si="65"/>
        <v>1500000</v>
      </c>
      <c r="U145" s="21">
        <f t="shared" si="65"/>
        <v>1500000</v>
      </c>
      <c r="Y145" s="12"/>
    </row>
    <row r="146" spans="1:25" s="57" customFormat="1" ht="15.75" hidden="1">
      <c r="A146" s="25" t="s">
        <v>65</v>
      </c>
      <c r="B146" s="25">
        <v>11</v>
      </c>
      <c r="C146" s="52" t="s">
        <v>25</v>
      </c>
      <c r="D146" s="27">
        <v>323</v>
      </c>
      <c r="E146" s="20"/>
      <c r="F146" s="20"/>
      <c r="G146" s="21">
        <f>SUM(G147)</f>
        <v>200000</v>
      </c>
      <c r="H146" s="21">
        <f t="shared" ref="H146:U146" si="66">SUM(H147)</f>
        <v>200000</v>
      </c>
      <c r="I146" s="21">
        <f t="shared" si="66"/>
        <v>200000</v>
      </c>
      <c r="J146" s="21">
        <f t="shared" si="66"/>
        <v>200000</v>
      </c>
      <c r="K146" s="21">
        <f t="shared" si="66"/>
        <v>160283.95000000001</v>
      </c>
      <c r="L146" s="22">
        <f t="shared" si="37"/>
        <v>80.141975000000016</v>
      </c>
      <c r="M146" s="21">
        <f t="shared" si="66"/>
        <v>200000</v>
      </c>
      <c r="N146" s="21">
        <f t="shared" si="66"/>
        <v>200000</v>
      </c>
      <c r="O146" s="21">
        <f t="shared" si="66"/>
        <v>800000</v>
      </c>
      <c r="P146" s="21">
        <f t="shared" si="66"/>
        <v>800000</v>
      </c>
      <c r="Q146" s="21">
        <f t="shared" si="66"/>
        <v>200000</v>
      </c>
      <c r="R146" s="21">
        <f t="shared" si="66"/>
        <v>800000</v>
      </c>
      <c r="S146" s="21">
        <f t="shared" si="66"/>
        <v>800000</v>
      </c>
      <c r="T146" s="21">
        <f t="shared" si="66"/>
        <v>800000</v>
      </c>
      <c r="U146" s="21">
        <f t="shared" si="66"/>
        <v>800000</v>
      </c>
      <c r="Y146" s="12"/>
    </row>
    <row r="147" spans="1:25" hidden="1">
      <c r="A147" s="29" t="s">
        <v>65</v>
      </c>
      <c r="B147" s="29">
        <v>11</v>
      </c>
      <c r="C147" s="53" t="s">
        <v>25</v>
      </c>
      <c r="D147" s="31">
        <v>3237</v>
      </c>
      <c r="E147" s="32" t="s">
        <v>36</v>
      </c>
      <c r="F147" s="32"/>
      <c r="G147" s="1">
        <v>200000</v>
      </c>
      <c r="H147" s="1">
        <v>200000</v>
      </c>
      <c r="I147" s="1">
        <v>200000</v>
      </c>
      <c r="J147" s="1">
        <v>200000</v>
      </c>
      <c r="K147" s="1">
        <v>160283.95000000001</v>
      </c>
      <c r="L147" s="33">
        <f t="shared" si="37"/>
        <v>80.141975000000016</v>
      </c>
      <c r="M147" s="1">
        <v>200000</v>
      </c>
      <c r="N147" s="1">
        <v>200000</v>
      </c>
      <c r="O147" s="1">
        <v>800000</v>
      </c>
      <c r="P147" s="1">
        <f>O147</f>
        <v>800000</v>
      </c>
      <c r="Q147" s="1">
        <v>200000</v>
      </c>
      <c r="R147" s="1">
        <v>800000</v>
      </c>
      <c r="S147" s="1">
        <f>R147</f>
        <v>800000</v>
      </c>
      <c r="T147" s="1">
        <v>800000</v>
      </c>
      <c r="U147" s="1">
        <f>T147</f>
        <v>800000</v>
      </c>
    </row>
    <row r="148" spans="1:25" s="23" customFormat="1" ht="15.75" hidden="1">
      <c r="A148" s="25" t="s">
        <v>65</v>
      </c>
      <c r="B148" s="25">
        <v>11</v>
      </c>
      <c r="C148" s="52" t="s">
        <v>25</v>
      </c>
      <c r="D148" s="27">
        <v>363</v>
      </c>
      <c r="E148" s="20"/>
      <c r="F148" s="20"/>
      <c r="G148" s="21">
        <f>SUM(G149)</f>
        <v>1000000</v>
      </c>
      <c r="H148" s="21">
        <f t="shared" ref="H148:U148" si="67">SUM(H149)</f>
        <v>1000000</v>
      </c>
      <c r="I148" s="21">
        <f t="shared" si="67"/>
        <v>1000000</v>
      </c>
      <c r="J148" s="21">
        <f t="shared" si="67"/>
        <v>1000000</v>
      </c>
      <c r="K148" s="21">
        <f t="shared" si="67"/>
        <v>0</v>
      </c>
      <c r="L148" s="22">
        <f t="shared" si="37"/>
        <v>0</v>
      </c>
      <c r="M148" s="21">
        <f t="shared" si="67"/>
        <v>1000000</v>
      </c>
      <c r="N148" s="21">
        <f t="shared" si="67"/>
        <v>1000000</v>
      </c>
      <c r="O148" s="21">
        <f t="shared" si="67"/>
        <v>200000</v>
      </c>
      <c r="P148" s="21">
        <f t="shared" si="67"/>
        <v>200000</v>
      </c>
      <c r="Q148" s="21">
        <f t="shared" si="67"/>
        <v>1000000</v>
      </c>
      <c r="R148" s="21">
        <f t="shared" si="67"/>
        <v>200000</v>
      </c>
      <c r="S148" s="21">
        <f t="shared" si="67"/>
        <v>200000</v>
      </c>
      <c r="T148" s="21">
        <f t="shared" si="67"/>
        <v>200000</v>
      </c>
      <c r="U148" s="21">
        <f t="shared" si="67"/>
        <v>200000</v>
      </c>
      <c r="V148" s="57"/>
      <c r="W148" s="57"/>
      <c r="X148" s="57"/>
      <c r="Y148" s="12"/>
    </row>
    <row r="149" spans="1:25" hidden="1">
      <c r="A149" s="29" t="s">
        <v>65</v>
      </c>
      <c r="B149" s="29">
        <v>11</v>
      </c>
      <c r="C149" s="53" t="s">
        <v>25</v>
      </c>
      <c r="D149" s="31">
        <v>3631</v>
      </c>
      <c r="E149" s="32" t="s">
        <v>233</v>
      </c>
      <c r="F149" s="32"/>
      <c r="G149" s="1">
        <v>1000000</v>
      </c>
      <c r="H149" s="1">
        <v>1000000</v>
      </c>
      <c r="I149" s="1">
        <v>1000000</v>
      </c>
      <c r="J149" s="1">
        <v>1000000</v>
      </c>
      <c r="K149" s="1">
        <v>0</v>
      </c>
      <c r="L149" s="33">
        <f t="shared" si="37"/>
        <v>0</v>
      </c>
      <c r="M149" s="1">
        <v>1000000</v>
      </c>
      <c r="N149" s="1">
        <v>1000000</v>
      </c>
      <c r="O149" s="1">
        <v>200000</v>
      </c>
      <c r="P149" s="1">
        <f>O149</f>
        <v>200000</v>
      </c>
      <c r="Q149" s="1">
        <v>1000000</v>
      </c>
      <c r="R149" s="1">
        <v>200000</v>
      </c>
      <c r="S149" s="1">
        <f>R149</f>
        <v>200000</v>
      </c>
      <c r="T149" s="1">
        <v>200000</v>
      </c>
      <c r="U149" s="1">
        <f>T149</f>
        <v>200000</v>
      </c>
    </row>
    <row r="150" spans="1:25" s="23" customFormat="1" ht="15.75" hidden="1">
      <c r="A150" s="25" t="s">
        <v>65</v>
      </c>
      <c r="B150" s="25">
        <v>11</v>
      </c>
      <c r="C150" s="52" t="s">
        <v>25</v>
      </c>
      <c r="D150" s="27">
        <v>383</v>
      </c>
      <c r="E150" s="20"/>
      <c r="F150" s="20"/>
      <c r="G150" s="21">
        <f>SUM(G151)</f>
        <v>1000000</v>
      </c>
      <c r="H150" s="21">
        <f t="shared" ref="H150:U150" si="68">SUM(H151)</f>
        <v>1000000</v>
      </c>
      <c r="I150" s="21">
        <f t="shared" si="68"/>
        <v>1000000</v>
      </c>
      <c r="J150" s="21">
        <f t="shared" si="68"/>
        <v>1000000</v>
      </c>
      <c r="K150" s="21">
        <f t="shared" si="68"/>
        <v>0</v>
      </c>
      <c r="L150" s="22">
        <f t="shared" si="37"/>
        <v>0</v>
      </c>
      <c r="M150" s="21">
        <f t="shared" si="68"/>
        <v>2500000</v>
      </c>
      <c r="N150" s="21">
        <f t="shared" si="68"/>
        <v>2500000</v>
      </c>
      <c r="O150" s="21">
        <f t="shared" si="68"/>
        <v>200000</v>
      </c>
      <c r="P150" s="21">
        <f t="shared" si="68"/>
        <v>200000</v>
      </c>
      <c r="Q150" s="21">
        <f t="shared" si="68"/>
        <v>2500000</v>
      </c>
      <c r="R150" s="21">
        <f t="shared" si="68"/>
        <v>200000</v>
      </c>
      <c r="S150" s="21">
        <f t="shared" si="68"/>
        <v>200000</v>
      </c>
      <c r="T150" s="21">
        <f t="shared" si="68"/>
        <v>200000</v>
      </c>
      <c r="U150" s="21">
        <f t="shared" si="68"/>
        <v>200000</v>
      </c>
      <c r="V150" s="57"/>
      <c r="W150" s="57"/>
      <c r="X150" s="57"/>
      <c r="Y150" s="12"/>
    </row>
    <row r="151" spans="1:25" hidden="1">
      <c r="A151" s="29" t="s">
        <v>65</v>
      </c>
      <c r="B151" s="29">
        <v>11</v>
      </c>
      <c r="C151" s="53" t="s">
        <v>25</v>
      </c>
      <c r="D151" s="31">
        <v>3831</v>
      </c>
      <c r="E151" s="32" t="s">
        <v>295</v>
      </c>
      <c r="F151" s="32"/>
      <c r="G151" s="1">
        <v>1000000</v>
      </c>
      <c r="H151" s="1">
        <v>1000000</v>
      </c>
      <c r="I151" s="1">
        <v>1000000</v>
      </c>
      <c r="J151" s="1">
        <v>1000000</v>
      </c>
      <c r="K151" s="1">
        <v>0</v>
      </c>
      <c r="L151" s="33">
        <f t="shared" si="37"/>
        <v>0</v>
      </c>
      <c r="M151" s="1">
        <v>2500000</v>
      </c>
      <c r="N151" s="1">
        <v>2500000</v>
      </c>
      <c r="O151" s="1">
        <v>200000</v>
      </c>
      <c r="P151" s="1">
        <f>O151</f>
        <v>200000</v>
      </c>
      <c r="Q151" s="1">
        <v>2500000</v>
      </c>
      <c r="R151" s="1">
        <v>200000</v>
      </c>
      <c r="S151" s="1">
        <f>R151</f>
        <v>200000</v>
      </c>
      <c r="T151" s="1">
        <v>200000</v>
      </c>
      <c r="U151" s="1">
        <f>T151</f>
        <v>200000</v>
      </c>
    </row>
    <row r="152" spans="1:25" s="23" customFormat="1" ht="15.75" hidden="1">
      <c r="A152" s="25" t="s">
        <v>65</v>
      </c>
      <c r="B152" s="25">
        <v>11</v>
      </c>
      <c r="C152" s="52" t="s">
        <v>25</v>
      </c>
      <c r="D152" s="27">
        <v>412</v>
      </c>
      <c r="E152" s="20"/>
      <c r="F152" s="20"/>
      <c r="G152" s="21">
        <f>SUM(G153)</f>
        <v>300000</v>
      </c>
      <c r="H152" s="21">
        <f t="shared" ref="H152:U152" si="69">SUM(H153)</f>
        <v>300000</v>
      </c>
      <c r="I152" s="21">
        <f t="shared" si="69"/>
        <v>300000</v>
      </c>
      <c r="J152" s="21">
        <f t="shared" si="69"/>
        <v>300000</v>
      </c>
      <c r="K152" s="21">
        <f t="shared" si="69"/>
        <v>0</v>
      </c>
      <c r="L152" s="22">
        <f t="shared" si="37"/>
        <v>0</v>
      </c>
      <c r="M152" s="21">
        <f t="shared" si="69"/>
        <v>300000</v>
      </c>
      <c r="N152" s="21">
        <f t="shared" si="69"/>
        <v>300000</v>
      </c>
      <c r="O152" s="21">
        <f t="shared" si="69"/>
        <v>300000</v>
      </c>
      <c r="P152" s="21">
        <f t="shared" si="69"/>
        <v>300000</v>
      </c>
      <c r="Q152" s="21">
        <f t="shared" si="69"/>
        <v>300000</v>
      </c>
      <c r="R152" s="21">
        <f t="shared" si="69"/>
        <v>300000</v>
      </c>
      <c r="S152" s="21">
        <f t="shared" si="69"/>
        <v>300000</v>
      </c>
      <c r="T152" s="21">
        <f t="shared" si="69"/>
        <v>300000</v>
      </c>
      <c r="U152" s="21">
        <f t="shared" si="69"/>
        <v>300000</v>
      </c>
      <c r="V152" s="57"/>
      <c r="W152" s="57"/>
      <c r="X152" s="57"/>
      <c r="Y152" s="12"/>
    </row>
    <row r="153" spans="1:25" hidden="1">
      <c r="A153" s="29" t="s">
        <v>65</v>
      </c>
      <c r="B153" s="29">
        <v>11</v>
      </c>
      <c r="C153" s="53" t="s">
        <v>25</v>
      </c>
      <c r="D153" s="31">
        <v>4126</v>
      </c>
      <c r="E153" s="58" t="s">
        <v>4</v>
      </c>
      <c r="F153" s="32"/>
      <c r="G153" s="1">
        <v>300000</v>
      </c>
      <c r="H153" s="1">
        <v>300000</v>
      </c>
      <c r="I153" s="1">
        <v>300000</v>
      </c>
      <c r="J153" s="1">
        <v>300000</v>
      </c>
      <c r="K153" s="1">
        <v>0</v>
      </c>
      <c r="L153" s="33">
        <f t="shared" si="37"/>
        <v>0</v>
      </c>
      <c r="M153" s="1">
        <v>300000</v>
      </c>
      <c r="N153" s="1">
        <v>300000</v>
      </c>
      <c r="O153" s="1">
        <v>300000</v>
      </c>
      <c r="P153" s="1">
        <f>O153</f>
        <v>300000</v>
      </c>
      <c r="Q153" s="1">
        <v>300000</v>
      </c>
      <c r="R153" s="1">
        <v>300000</v>
      </c>
      <c r="S153" s="1">
        <f>R153</f>
        <v>300000</v>
      </c>
      <c r="T153" s="1">
        <v>300000</v>
      </c>
      <c r="U153" s="1">
        <f>T153</f>
        <v>300000</v>
      </c>
    </row>
    <row r="154" spans="1:25" s="23" customFormat="1" ht="141.75">
      <c r="A154" s="319" t="s">
        <v>470</v>
      </c>
      <c r="B154" s="319"/>
      <c r="C154" s="319"/>
      <c r="D154" s="319"/>
      <c r="E154" s="20" t="s">
        <v>31</v>
      </c>
      <c r="F154" s="51" t="s">
        <v>447</v>
      </c>
      <c r="G154" s="21">
        <f>SUM(G155)</f>
        <v>65000</v>
      </c>
      <c r="H154" s="21">
        <f t="shared" ref="H154:U155" si="70">SUM(H155)</f>
        <v>65000</v>
      </c>
      <c r="I154" s="21">
        <f t="shared" si="70"/>
        <v>65000</v>
      </c>
      <c r="J154" s="21">
        <f t="shared" si="70"/>
        <v>65000</v>
      </c>
      <c r="K154" s="21">
        <f t="shared" si="70"/>
        <v>2000</v>
      </c>
      <c r="L154" s="22">
        <f t="shared" si="37"/>
        <v>3.0769230769230771</v>
      </c>
      <c r="M154" s="21">
        <f t="shared" si="70"/>
        <v>65000</v>
      </c>
      <c r="N154" s="21">
        <f t="shared" si="70"/>
        <v>65000</v>
      </c>
      <c r="O154" s="21">
        <f t="shared" si="70"/>
        <v>65000</v>
      </c>
      <c r="P154" s="21">
        <f t="shared" si="70"/>
        <v>65000</v>
      </c>
      <c r="Q154" s="21">
        <f t="shared" si="70"/>
        <v>65000</v>
      </c>
      <c r="R154" s="21">
        <f t="shared" si="70"/>
        <v>65000</v>
      </c>
      <c r="S154" s="21">
        <f t="shared" si="70"/>
        <v>65000</v>
      </c>
      <c r="T154" s="21">
        <f t="shared" si="70"/>
        <v>65000</v>
      </c>
      <c r="U154" s="21">
        <f t="shared" si="70"/>
        <v>65000</v>
      </c>
      <c r="V154" s="57"/>
      <c r="W154" s="57"/>
      <c r="X154" s="57"/>
      <c r="Y154" s="12"/>
    </row>
    <row r="155" spans="1:25" s="23" customFormat="1" ht="15.75" hidden="1">
      <c r="A155" s="24" t="s">
        <v>33</v>
      </c>
      <c r="B155" s="25">
        <v>11</v>
      </c>
      <c r="C155" s="52" t="s">
        <v>25</v>
      </c>
      <c r="D155" s="27">
        <v>323</v>
      </c>
      <c r="E155" s="20"/>
      <c r="F155" s="20"/>
      <c r="G155" s="21">
        <f>SUM(G156)</f>
        <v>65000</v>
      </c>
      <c r="H155" s="21">
        <f t="shared" si="70"/>
        <v>65000</v>
      </c>
      <c r="I155" s="21">
        <f t="shared" si="70"/>
        <v>65000</v>
      </c>
      <c r="J155" s="21">
        <f t="shared" si="70"/>
        <v>65000</v>
      </c>
      <c r="K155" s="21">
        <f t="shared" si="70"/>
        <v>2000</v>
      </c>
      <c r="L155" s="22">
        <f t="shared" si="37"/>
        <v>3.0769230769230771</v>
      </c>
      <c r="M155" s="21">
        <f t="shared" si="70"/>
        <v>65000</v>
      </c>
      <c r="N155" s="21">
        <f t="shared" si="70"/>
        <v>65000</v>
      </c>
      <c r="O155" s="21">
        <f t="shared" si="70"/>
        <v>65000</v>
      </c>
      <c r="P155" s="21">
        <f t="shared" si="70"/>
        <v>65000</v>
      </c>
      <c r="Q155" s="21">
        <f t="shared" si="70"/>
        <v>65000</v>
      </c>
      <c r="R155" s="21">
        <f t="shared" si="70"/>
        <v>65000</v>
      </c>
      <c r="S155" s="21">
        <f t="shared" si="70"/>
        <v>65000</v>
      </c>
      <c r="T155" s="21">
        <f t="shared" si="70"/>
        <v>65000</v>
      </c>
      <c r="U155" s="21">
        <f t="shared" si="70"/>
        <v>65000</v>
      </c>
      <c r="V155" s="57"/>
      <c r="W155" s="57"/>
      <c r="X155" s="57"/>
      <c r="Y155" s="12"/>
    </row>
    <row r="156" spans="1:25" hidden="1">
      <c r="A156" s="28" t="s">
        <v>33</v>
      </c>
      <c r="B156" s="29">
        <v>11</v>
      </c>
      <c r="C156" s="53" t="s">
        <v>25</v>
      </c>
      <c r="D156" s="31">
        <v>3237</v>
      </c>
      <c r="E156" s="32" t="s">
        <v>36</v>
      </c>
      <c r="F156" s="32"/>
      <c r="G156" s="1">
        <v>65000</v>
      </c>
      <c r="H156" s="1">
        <v>65000</v>
      </c>
      <c r="I156" s="1">
        <v>65000</v>
      </c>
      <c r="J156" s="1">
        <v>65000</v>
      </c>
      <c r="K156" s="1">
        <v>2000</v>
      </c>
      <c r="L156" s="33">
        <f t="shared" si="37"/>
        <v>3.0769230769230771</v>
      </c>
      <c r="M156" s="1">
        <v>65000</v>
      </c>
      <c r="N156" s="1">
        <v>65000</v>
      </c>
      <c r="O156" s="1">
        <v>65000</v>
      </c>
      <c r="P156" s="1">
        <f>O156</f>
        <v>65000</v>
      </c>
      <c r="Q156" s="1">
        <v>65000</v>
      </c>
      <c r="R156" s="1">
        <v>65000</v>
      </c>
      <c r="S156" s="1">
        <f>R156</f>
        <v>65000</v>
      </c>
      <c r="T156" s="1">
        <v>65000</v>
      </c>
      <c r="U156" s="1">
        <f>T156</f>
        <v>65000</v>
      </c>
    </row>
    <row r="157" spans="1:25" s="36" customFormat="1" ht="141.75">
      <c r="A157" s="319" t="s">
        <v>469</v>
      </c>
      <c r="B157" s="319"/>
      <c r="C157" s="319"/>
      <c r="D157" s="319"/>
      <c r="E157" s="20" t="s">
        <v>43</v>
      </c>
      <c r="F157" s="51" t="s">
        <v>447</v>
      </c>
      <c r="G157" s="21">
        <f>SUM(G158)</f>
        <v>5000000</v>
      </c>
      <c r="H157" s="21">
        <f t="shared" ref="H157:U158" si="71">SUM(H158)</f>
        <v>5000000</v>
      </c>
      <c r="I157" s="21">
        <f t="shared" si="71"/>
        <v>5000000</v>
      </c>
      <c r="J157" s="21">
        <f t="shared" si="71"/>
        <v>5000000</v>
      </c>
      <c r="K157" s="21">
        <f t="shared" si="71"/>
        <v>3468000</v>
      </c>
      <c r="L157" s="22">
        <f t="shared" ref="L157:L227" si="72">IF(I157=0, "-", K157/I157*100)</f>
        <v>69.36</v>
      </c>
      <c r="M157" s="21">
        <f t="shared" si="71"/>
        <v>5000000</v>
      </c>
      <c r="N157" s="21">
        <f t="shared" si="71"/>
        <v>5000000</v>
      </c>
      <c r="O157" s="21">
        <f t="shared" si="71"/>
        <v>6254559</v>
      </c>
      <c r="P157" s="21">
        <f t="shared" si="71"/>
        <v>6254559</v>
      </c>
      <c r="Q157" s="21">
        <f t="shared" si="71"/>
        <v>5000000</v>
      </c>
      <c r="R157" s="21">
        <f t="shared" si="71"/>
        <v>6233220</v>
      </c>
      <c r="S157" s="21">
        <f t="shared" si="71"/>
        <v>6233220</v>
      </c>
      <c r="T157" s="21">
        <f t="shared" si="71"/>
        <v>6233220</v>
      </c>
      <c r="U157" s="21">
        <f t="shared" si="71"/>
        <v>6233220</v>
      </c>
      <c r="V157" s="21"/>
      <c r="W157" s="21"/>
      <c r="X157" s="21"/>
      <c r="Y157" s="132"/>
    </row>
    <row r="158" spans="1:25" s="36" customFormat="1" ht="15.75" hidden="1">
      <c r="A158" s="24" t="s">
        <v>49</v>
      </c>
      <c r="B158" s="25">
        <v>11</v>
      </c>
      <c r="C158" s="52" t="s">
        <v>25</v>
      </c>
      <c r="D158" s="27">
        <v>372</v>
      </c>
      <c r="E158" s="20"/>
      <c r="F158" s="20"/>
      <c r="G158" s="21">
        <f>SUM(G159)</f>
        <v>5000000</v>
      </c>
      <c r="H158" s="21">
        <f t="shared" si="71"/>
        <v>5000000</v>
      </c>
      <c r="I158" s="21">
        <f t="shared" si="71"/>
        <v>5000000</v>
      </c>
      <c r="J158" s="21">
        <f t="shared" si="71"/>
        <v>5000000</v>
      </c>
      <c r="K158" s="21">
        <f t="shared" si="71"/>
        <v>3468000</v>
      </c>
      <c r="L158" s="22">
        <f t="shared" si="72"/>
        <v>69.36</v>
      </c>
      <c r="M158" s="21">
        <f t="shared" si="71"/>
        <v>5000000</v>
      </c>
      <c r="N158" s="21">
        <f t="shared" si="71"/>
        <v>5000000</v>
      </c>
      <c r="O158" s="21">
        <f t="shared" si="71"/>
        <v>6254559</v>
      </c>
      <c r="P158" s="21">
        <f t="shared" si="71"/>
        <v>6254559</v>
      </c>
      <c r="Q158" s="21">
        <f t="shared" si="71"/>
        <v>5000000</v>
      </c>
      <c r="R158" s="21">
        <f t="shared" si="71"/>
        <v>6233220</v>
      </c>
      <c r="S158" s="21">
        <f t="shared" si="71"/>
        <v>6233220</v>
      </c>
      <c r="T158" s="21">
        <f t="shared" si="71"/>
        <v>6233220</v>
      </c>
      <c r="U158" s="21">
        <f t="shared" si="71"/>
        <v>6233220</v>
      </c>
      <c r="V158" s="21"/>
      <c r="W158" s="21"/>
      <c r="X158" s="21"/>
      <c r="Y158" s="132"/>
    </row>
    <row r="159" spans="1:25" hidden="1">
      <c r="A159" s="28" t="s">
        <v>49</v>
      </c>
      <c r="B159" s="29">
        <v>11</v>
      </c>
      <c r="C159" s="53" t="s">
        <v>25</v>
      </c>
      <c r="D159" s="31">
        <v>3721</v>
      </c>
      <c r="E159" s="32" t="s">
        <v>149</v>
      </c>
      <c r="F159" s="32"/>
      <c r="G159" s="1">
        <v>5000000</v>
      </c>
      <c r="H159" s="1">
        <v>5000000</v>
      </c>
      <c r="I159" s="1">
        <v>5000000</v>
      </c>
      <c r="J159" s="1">
        <v>5000000</v>
      </c>
      <c r="K159" s="1">
        <v>3468000</v>
      </c>
      <c r="L159" s="33">
        <f t="shared" si="72"/>
        <v>69.36</v>
      </c>
      <c r="M159" s="1">
        <v>5000000</v>
      </c>
      <c r="N159" s="1">
        <v>5000000</v>
      </c>
      <c r="O159" s="1">
        <v>6254559</v>
      </c>
      <c r="P159" s="1">
        <f>O159</f>
        <v>6254559</v>
      </c>
      <c r="Q159" s="1">
        <v>5000000</v>
      </c>
      <c r="R159" s="1">
        <v>6233220</v>
      </c>
      <c r="S159" s="1">
        <f>R159</f>
        <v>6233220</v>
      </c>
      <c r="T159" s="1">
        <v>6233220</v>
      </c>
      <c r="U159" s="1">
        <f>T159</f>
        <v>6233220</v>
      </c>
    </row>
    <row r="160" spans="1:25" ht="141.75">
      <c r="A160" s="319" t="s">
        <v>556</v>
      </c>
      <c r="B160" s="319"/>
      <c r="C160" s="319"/>
      <c r="D160" s="319"/>
      <c r="E160" s="20" t="s">
        <v>257</v>
      </c>
      <c r="F160" s="51" t="s">
        <v>447</v>
      </c>
      <c r="G160" s="21">
        <f>G161+G164+G166</f>
        <v>1770000</v>
      </c>
      <c r="H160" s="21">
        <f t="shared" ref="H160:U160" si="73">H161+H164+H166</f>
        <v>900000</v>
      </c>
      <c r="I160" s="21">
        <f t="shared" si="73"/>
        <v>1770000</v>
      </c>
      <c r="J160" s="21">
        <f t="shared" si="73"/>
        <v>900000</v>
      </c>
      <c r="K160" s="21">
        <f t="shared" si="73"/>
        <v>815836.14</v>
      </c>
      <c r="L160" s="22">
        <f t="shared" si="72"/>
        <v>46.092437288135599</v>
      </c>
      <c r="M160" s="21">
        <f t="shared" si="73"/>
        <v>0</v>
      </c>
      <c r="N160" s="21">
        <f t="shared" si="73"/>
        <v>0</v>
      </c>
      <c r="O160" s="21">
        <f t="shared" si="73"/>
        <v>0</v>
      </c>
      <c r="P160" s="21">
        <f t="shared" si="73"/>
        <v>0</v>
      </c>
      <c r="Q160" s="21">
        <f t="shared" si="73"/>
        <v>0</v>
      </c>
      <c r="R160" s="21">
        <f t="shared" si="73"/>
        <v>0</v>
      </c>
      <c r="S160" s="21">
        <f t="shared" si="73"/>
        <v>0</v>
      </c>
      <c r="T160" s="21">
        <f t="shared" si="73"/>
        <v>0</v>
      </c>
      <c r="U160" s="21">
        <f t="shared" si="73"/>
        <v>0</v>
      </c>
    </row>
    <row r="161" spans="1:25" s="36" customFormat="1" ht="15.75" hidden="1">
      <c r="A161" s="24" t="s">
        <v>66</v>
      </c>
      <c r="B161" s="25">
        <v>11</v>
      </c>
      <c r="C161" s="52" t="s">
        <v>28</v>
      </c>
      <c r="D161" s="27">
        <v>323</v>
      </c>
      <c r="E161" s="20"/>
      <c r="F161" s="20"/>
      <c r="G161" s="21">
        <f>SUM(G162:G163)</f>
        <v>120000</v>
      </c>
      <c r="H161" s="21">
        <f t="shared" ref="H161:U161" si="74">SUM(H162:H163)</f>
        <v>120000</v>
      </c>
      <c r="I161" s="21">
        <f t="shared" si="74"/>
        <v>120000</v>
      </c>
      <c r="J161" s="21">
        <f t="shared" si="74"/>
        <v>120000</v>
      </c>
      <c r="K161" s="21">
        <f t="shared" si="74"/>
        <v>0</v>
      </c>
      <c r="L161" s="22">
        <f t="shared" si="72"/>
        <v>0</v>
      </c>
      <c r="M161" s="21">
        <f t="shared" si="74"/>
        <v>0</v>
      </c>
      <c r="N161" s="21">
        <f t="shared" si="74"/>
        <v>0</v>
      </c>
      <c r="O161" s="21">
        <f t="shared" si="74"/>
        <v>0</v>
      </c>
      <c r="P161" s="21">
        <f t="shared" si="74"/>
        <v>0</v>
      </c>
      <c r="Q161" s="21">
        <f t="shared" si="74"/>
        <v>0</v>
      </c>
      <c r="R161" s="21">
        <f t="shared" si="74"/>
        <v>0</v>
      </c>
      <c r="S161" s="21">
        <f t="shared" si="74"/>
        <v>0</v>
      </c>
      <c r="T161" s="21">
        <f t="shared" si="74"/>
        <v>0</v>
      </c>
      <c r="U161" s="21">
        <f t="shared" si="74"/>
        <v>0</v>
      </c>
      <c r="V161" s="21"/>
      <c r="W161" s="21"/>
      <c r="X161" s="21"/>
      <c r="Y161" s="132"/>
    </row>
    <row r="162" spans="1:25" s="35" customFormat="1" hidden="1">
      <c r="A162" s="28" t="s">
        <v>66</v>
      </c>
      <c r="B162" s="29">
        <v>11</v>
      </c>
      <c r="C162" s="53" t="s">
        <v>28</v>
      </c>
      <c r="D162" s="31">
        <v>3233</v>
      </c>
      <c r="E162" s="32" t="s">
        <v>119</v>
      </c>
      <c r="F162" s="32"/>
      <c r="G162" s="1">
        <v>50000</v>
      </c>
      <c r="H162" s="1">
        <v>50000</v>
      </c>
      <c r="I162" s="1">
        <v>50000</v>
      </c>
      <c r="J162" s="1">
        <v>50000</v>
      </c>
      <c r="K162" s="1">
        <v>0</v>
      </c>
      <c r="L162" s="33">
        <f t="shared" si="72"/>
        <v>0</v>
      </c>
      <c r="M162" s="1">
        <v>0</v>
      </c>
      <c r="N162" s="1">
        <v>0</v>
      </c>
      <c r="O162" s="1"/>
      <c r="P162" s="1">
        <f>O162</f>
        <v>0</v>
      </c>
      <c r="Q162" s="1">
        <v>0</v>
      </c>
      <c r="R162" s="1"/>
      <c r="S162" s="1">
        <f>R162</f>
        <v>0</v>
      </c>
      <c r="T162" s="1"/>
      <c r="U162" s="1">
        <f>T162</f>
        <v>0</v>
      </c>
      <c r="V162" s="1"/>
      <c r="W162" s="1"/>
      <c r="X162" s="1"/>
      <c r="Y162" s="74"/>
    </row>
    <row r="163" spans="1:25" s="35" customFormat="1" hidden="1">
      <c r="A163" s="28" t="s">
        <v>66</v>
      </c>
      <c r="B163" s="29">
        <v>11</v>
      </c>
      <c r="C163" s="53" t="s">
        <v>28</v>
      </c>
      <c r="D163" s="31">
        <v>3237</v>
      </c>
      <c r="E163" s="32" t="s">
        <v>36</v>
      </c>
      <c r="F163" s="32"/>
      <c r="G163" s="1">
        <v>70000</v>
      </c>
      <c r="H163" s="1">
        <v>70000</v>
      </c>
      <c r="I163" s="1">
        <v>70000</v>
      </c>
      <c r="J163" s="1">
        <v>70000</v>
      </c>
      <c r="K163" s="1">
        <v>0</v>
      </c>
      <c r="L163" s="33">
        <f t="shared" si="72"/>
        <v>0</v>
      </c>
      <c r="M163" s="1">
        <v>0</v>
      </c>
      <c r="N163" s="1">
        <v>0</v>
      </c>
      <c r="O163" s="1"/>
      <c r="P163" s="1">
        <f>O163</f>
        <v>0</v>
      </c>
      <c r="Q163" s="1">
        <v>0</v>
      </c>
      <c r="R163" s="1"/>
      <c r="S163" s="1">
        <f>R163</f>
        <v>0</v>
      </c>
      <c r="T163" s="1"/>
      <c r="U163" s="1">
        <f>T163</f>
        <v>0</v>
      </c>
      <c r="V163" s="1"/>
      <c r="W163" s="1"/>
      <c r="X163" s="1"/>
      <c r="Y163" s="74"/>
    </row>
    <row r="164" spans="1:25" s="36" customFormat="1" ht="15.75" hidden="1">
      <c r="A164" s="24" t="s">
        <v>66</v>
      </c>
      <c r="B164" s="25">
        <v>12</v>
      </c>
      <c r="C164" s="52" t="s">
        <v>28</v>
      </c>
      <c r="D164" s="27">
        <v>329</v>
      </c>
      <c r="E164" s="20"/>
      <c r="F164" s="20"/>
      <c r="G164" s="21">
        <f>SUM(G165)</f>
        <v>780000</v>
      </c>
      <c r="H164" s="21">
        <f t="shared" ref="H164:U164" si="75">SUM(H165)</f>
        <v>780000</v>
      </c>
      <c r="I164" s="21">
        <f t="shared" si="75"/>
        <v>780000</v>
      </c>
      <c r="J164" s="21">
        <f t="shared" si="75"/>
        <v>780000</v>
      </c>
      <c r="K164" s="21">
        <f t="shared" si="75"/>
        <v>366162.13</v>
      </c>
      <c r="L164" s="22">
        <f t="shared" si="72"/>
        <v>46.94386282051282</v>
      </c>
      <c r="M164" s="21">
        <f t="shared" si="75"/>
        <v>0</v>
      </c>
      <c r="N164" s="21">
        <f t="shared" si="75"/>
        <v>0</v>
      </c>
      <c r="O164" s="21">
        <f t="shared" si="75"/>
        <v>0</v>
      </c>
      <c r="P164" s="21">
        <f t="shared" si="75"/>
        <v>0</v>
      </c>
      <c r="Q164" s="21">
        <f t="shared" si="75"/>
        <v>0</v>
      </c>
      <c r="R164" s="21">
        <f t="shared" si="75"/>
        <v>0</v>
      </c>
      <c r="S164" s="21">
        <f t="shared" si="75"/>
        <v>0</v>
      </c>
      <c r="T164" s="21">
        <f t="shared" si="75"/>
        <v>0</v>
      </c>
      <c r="U164" s="21">
        <f t="shared" si="75"/>
        <v>0</v>
      </c>
      <c r="V164" s="21"/>
      <c r="W164" s="21"/>
      <c r="X164" s="21"/>
      <c r="Y164" s="132"/>
    </row>
    <row r="165" spans="1:25" s="35" customFormat="1" hidden="1">
      <c r="A165" s="28" t="s">
        <v>66</v>
      </c>
      <c r="B165" s="29">
        <v>12</v>
      </c>
      <c r="C165" s="53" t="s">
        <v>28</v>
      </c>
      <c r="D165" s="56">
        <v>3294</v>
      </c>
      <c r="E165" s="32" t="s">
        <v>382</v>
      </c>
      <c r="F165" s="32"/>
      <c r="G165" s="1">
        <v>780000</v>
      </c>
      <c r="H165" s="1">
        <v>780000</v>
      </c>
      <c r="I165" s="1">
        <v>780000</v>
      </c>
      <c r="J165" s="1">
        <v>780000</v>
      </c>
      <c r="K165" s="1">
        <v>366162.13</v>
      </c>
      <c r="L165" s="33">
        <f t="shared" si="72"/>
        <v>46.94386282051282</v>
      </c>
      <c r="M165" s="1">
        <v>0</v>
      </c>
      <c r="N165" s="1">
        <v>0</v>
      </c>
      <c r="O165" s="1"/>
      <c r="P165" s="1">
        <f>O165</f>
        <v>0</v>
      </c>
      <c r="Q165" s="1">
        <v>0</v>
      </c>
      <c r="R165" s="1"/>
      <c r="S165" s="1">
        <f>R165</f>
        <v>0</v>
      </c>
      <c r="T165" s="1"/>
      <c r="U165" s="1">
        <f>T165</f>
        <v>0</v>
      </c>
      <c r="V165" s="1"/>
      <c r="W165" s="1"/>
      <c r="X165" s="1"/>
      <c r="Y165" s="74"/>
    </row>
    <row r="166" spans="1:25" s="36" customFormat="1" ht="15.75" hidden="1">
      <c r="A166" s="24" t="s">
        <v>66</v>
      </c>
      <c r="B166" s="25">
        <v>51</v>
      </c>
      <c r="C166" s="52" t="s">
        <v>28</v>
      </c>
      <c r="D166" s="42">
        <v>329</v>
      </c>
      <c r="E166" s="20"/>
      <c r="F166" s="20"/>
      <c r="G166" s="21">
        <f>SUM(G167)</f>
        <v>870000</v>
      </c>
      <c r="H166" s="21">
        <f t="shared" ref="H166:U166" si="76">SUM(H167)</f>
        <v>0</v>
      </c>
      <c r="I166" s="21">
        <f t="shared" si="76"/>
        <v>870000</v>
      </c>
      <c r="J166" s="21">
        <f t="shared" si="76"/>
        <v>0</v>
      </c>
      <c r="K166" s="21">
        <f t="shared" si="76"/>
        <v>449674.01</v>
      </c>
      <c r="L166" s="22">
        <f t="shared" si="72"/>
        <v>51.686667816091955</v>
      </c>
      <c r="M166" s="21">
        <f t="shared" si="76"/>
        <v>0</v>
      </c>
      <c r="N166" s="21">
        <f t="shared" si="76"/>
        <v>0</v>
      </c>
      <c r="O166" s="21">
        <f t="shared" si="76"/>
        <v>0</v>
      </c>
      <c r="P166" s="21">
        <f t="shared" si="76"/>
        <v>0</v>
      </c>
      <c r="Q166" s="21">
        <f t="shared" si="76"/>
        <v>0</v>
      </c>
      <c r="R166" s="21">
        <f t="shared" si="76"/>
        <v>0</v>
      </c>
      <c r="S166" s="21">
        <f t="shared" si="76"/>
        <v>0</v>
      </c>
      <c r="T166" s="21">
        <f t="shared" si="76"/>
        <v>0</v>
      </c>
      <c r="U166" s="21">
        <f t="shared" si="76"/>
        <v>0</v>
      </c>
      <c r="V166" s="21"/>
      <c r="W166" s="21"/>
      <c r="X166" s="21"/>
      <c r="Y166" s="132"/>
    </row>
    <row r="167" spans="1:25" s="35" customFormat="1" hidden="1">
      <c r="A167" s="28" t="s">
        <v>66</v>
      </c>
      <c r="B167" s="29">
        <v>51</v>
      </c>
      <c r="C167" s="53" t="s">
        <v>28</v>
      </c>
      <c r="D167" s="56">
        <v>3294</v>
      </c>
      <c r="E167" s="32" t="s">
        <v>382</v>
      </c>
      <c r="F167" s="32"/>
      <c r="G167" s="1">
        <v>870000</v>
      </c>
      <c r="H167" s="59"/>
      <c r="I167" s="1">
        <v>870000</v>
      </c>
      <c r="J167" s="59"/>
      <c r="K167" s="1">
        <v>449674.01</v>
      </c>
      <c r="L167" s="33">
        <f t="shared" si="72"/>
        <v>51.686667816091955</v>
      </c>
      <c r="M167" s="1">
        <v>0</v>
      </c>
      <c r="N167" s="59"/>
      <c r="O167" s="1"/>
      <c r="P167" s="59"/>
      <c r="Q167" s="59"/>
      <c r="R167" s="1"/>
      <c r="S167" s="59"/>
      <c r="T167" s="1"/>
      <c r="U167" s="59"/>
      <c r="V167" s="1"/>
      <c r="W167" s="1"/>
      <c r="X167" s="1"/>
      <c r="Y167" s="74"/>
    </row>
    <row r="168" spans="1:25" s="23" customFormat="1" ht="141.75">
      <c r="A168" s="319" t="s">
        <v>468</v>
      </c>
      <c r="B168" s="319"/>
      <c r="C168" s="319"/>
      <c r="D168" s="319"/>
      <c r="E168" s="20" t="s">
        <v>55</v>
      </c>
      <c r="F168" s="51" t="s">
        <v>447</v>
      </c>
      <c r="G168" s="21">
        <f>SUM(G169)</f>
        <v>3240000</v>
      </c>
      <c r="H168" s="21">
        <f t="shared" ref="H168:U169" si="77">SUM(H169)</f>
        <v>3240000</v>
      </c>
      <c r="I168" s="21">
        <f t="shared" si="77"/>
        <v>3240000</v>
      </c>
      <c r="J168" s="21">
        <f t="shared" si="77"/>
        <v>3240000</v>
      </c>
      <c r="K168" s="21">
        <f t="shared" si="77"/>
        <v>3240000</v>
      </c>
      <c r="L168" s="22">
        <f t="shared" si="72"/>
        <v>100</v>
      </c>
      <c r="M168" s="21">
        <f t="shared" si="77"/>
        <v>1620000</v>
      </c>
      <c r="N168" s="21">
        <f t="shared" si="77"/>
        <v>1620000</v>
      </c>
      <c r="O168" s="21">
        <f t="shared" si="77"/>
        <v>1620000</v>
      </c>
      <c r="P168" s="21">
        <f t="shared" si="77"/>
        <v>1620000</v>
      </c>
      <c r="Q168" s="21">
        <f t="shared" si="77"/>
        <v>0</v>
      </c>
      <c r="R168" s="21">
        <f t="shared" si="77"/>
        <v>0</v>
      </c>
      <c r="S168" s="21">
        <f t="shared" si="77"/>
        <v>0</v>
      </c>
      <c r="T168" s="21">
        <f t="shared" si="77"/>
        <v>0</v>
      </c>
      <c r="U168" s="21">
        <f t="shared" si="77"/>
        <v>0</v>
      </c>
      <c r="V168" s="57"/>
      <c r="W168" s="57"/>
      <c r="X168" s="57"/>
      <c r="Y168" s="12"/>
    </row>
    <row r="169" spans="1:25" s="23" customFormat="1" ht="15.75" hidden="1">
      <c r="A169" s="24" t="s">
        <v>67</v>
      </c>
      <c r="B169" s="25">
        <v>11</v>
      </c>
      <c r="C169" s="52" t="s">
        <v>25</v>
      </c>
      <c r="D169" s="27">
        <v>381</v>
      </c>
      <c r="E169" s="20"/>
      <c r="F169" s="20"/>
      <c r="G169" s="21">
        <f>SUM(G170)</f>
        <v>3240000</v>
      </c>
      <c r="H169" s="21">
        <f t="shared" si="77"/>
        <v>3240000</v>
      </c>
      <c r="I169" s="21">
        <f t="shared" si="77"/>
        <v>3240000</v>
      </c>
      <c r="J169" s="21">
        <f t="shared" si="77"/>
        <v>3240000</v>
      </c>
      <c r="K169" s="21">
        <f t="shared" si="77"/>
        <v>3240000</v>
      </c>
      <c r="L169" s="22">
        <f t="shared" si="72"/>
        <v>100</v>
      </c>
      <c r="M169" s="21">
        <f t="shared" si="77"/>
        <v>1620000</v>
      </c>
      <c r="N169" s="21">
        <f t="shared" si="77"/>
        <v>1620000</v>
      </c>
      <c r="O169" s="21">
        <f t="shared" si="77"/>
        <v>1620000</v>
      </c>
      <c r="P169" s="21">
        <f t="shared" si="77"/>
        <v>1620000</v>
      </c>
      <c r="Q169" s="21">
        <f t="shared" si="77"/>
        <v>0</v>
      </c>
      <c r="R169" s="21">
        <f t="shared" si="77"/>
        <v>0</v>
      </c>
      <c r="S169" s="21">
        <f t="shared" si="77"/>
        <v>0</v>
      </c>
      <c r="T169" s="21">
        <f t="shared" si="77"/>
        <v>0</v>
      </c>
      <c r="U169" s="21">
        <f t="shared" si="77"/>
        <v>0</v>
      </c>
      <c r="V169" s="57"/>
      <c r="W169" s="57"/>
      <c r="X169" s="57"/>
      <c r="Y169" s="12"/>
    </row>
    <row r="170" spans="1:25" s="35" customFormat="1" hidden="1">
      <c r="A170" s="28" t="s">
        <v>67</v>
      </c>
      <c r="B170" s="29">
        <v>11</v>
      </c>
      <c r="C170" s="53" t="s">
        <v>25</v>
      </c>
      <c r="D170" s="56">
        <v>3811</v>
      </c>
      <c r="E170" s="32" t="s">
        <v>141</v>
      </c>
      <c r="F170" s="32"/>
      <c r="G170" s="1">
        <v>3240000</v>
      </c>
      <c r="H170" s="1">
        <v>3240000</v>
      </c>
      <c r="I170" s="1">
        <v>3240000</v>
      </c>
      <c r="J170" s="1">
        <v>3240000</v>
      </c>
      <c r="K170" s="1">
        <v>3240000</v>
      </c>
      <c r="L170" s="33">
        <f t="shared" si="72"/>
        <v>100</v>
      </c>
      <c r="M170" s="1">
        <v>1620000</v>
      </c>
      <c r="N170" s="1">
        <v>1620000</v>
      </c>
      <c r="O170" s="1">
        <v>1620000</v>
      </c>
      <c r="P170" s="1">
        <f>O170</f>
        <v>1620000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/>
      <c r="W170" s="1"/>
      <c r="X170" s="1"/>
      <c r="Y170" s="74"/>
    </row>
    <row r="171" spans="1:25" s="23" customFormat="1" ht="141.75">
      <c r="A171" s="319" t="s">
        <v>557</v>
      </c>
      <c r="B171" s="319"/>
      <c r="C171" s="319"/>
      <c r="D171" s="319"/>
      <c r="E171" s="20" t="s">
        <v>56</v>
      </c>
      <c r="F171" s="51" t="s">
        <v>447</v>
      </c>
      <c r="G171" s="21">
        <f>SUM(G172)</f>
        <v>6000000</v>
      </c>
      <c r="H171" s="21">
        <f t="shared" ref="H171:U171" si="78">SUM(H172)</f>
        <v>6000000</v>
      </c>
      <c r="I171" s="21">
        <f t="shared" si="78"/>
        <v>6000000</v>
      </c>
      <c r="J171" s="21">
        <f t="shared" si="78"/>
        <v>6000000</v>
      </c>
      <c r="K171" s="21">
        <f t="shared" si="78"/>
        <v>108632.94</v>
      </c>
      <c r="L171" s="22">
        <f t="shared" si="72"/>
        <v>1.8105490000000002</v>
      </c>
      <c r="M171" s="21">
        <f t="shared" si="78"/>
        <v>6000000</v>
      </c>
      <c r="N171" s="21">
        <f t="shared" si="78"/>
        <v>6000000</v>
      </c>
      <c r="O171" s="21">
        <f t="shared" si="78"/>
        <v>0</v>
      </c>
      <c r="P171" s="21">
        <f t="shared" si="78"/>
        <v>0</v>
      </c>
      <c r="Q171" s="21">
        <f t="shared" si="78"/>
        <v>10000000</v>
      </c>
      <c r="R171" s="21">
        <f t="shared" si="78"/>
        <v>0</v>
      </c>
      <c r="S171" s="21">
        <f t="shared" si="78"/>
        <v>0</v>
      </c>
      <c r="T171" s="21">
        <f t="shared" si="78"/>
        <v>0</v>
      </c>
      <c r="U171" s="21">
        <f t="shared" si="78"/>
        <v>0</v>
      </c>
      <c r="V171" s="57"/>
      <c r="W171" s="57"/>
      <c r="X171" s="57"/>
      <c r="Y171" s="12"/>
    </row>
    <row r="172" spans="1:25" s="23" customFormat="1" ht="15.75" hidden="1">
      <c r="A172" s="24" t="s">
        <v>165</v>
      </c>
      <c r="B172" s="25">
        <v>11</v>
      </c>
      <c r="C172" s="52" t="s">
        <v>25</v>
      </c>
      <c r="D172" s="27">
        <v>352</v>
      </c>
      <c r="E172" s="20"/>
      <c r="F172" s="20"/>
      <c r="G172" s="21">
        <f>SUM(G173:G174)</f>
        <v>6000000</v>
      </c>
      <c r="H172" s="21">
        <f t="shared" ref="H172:U172" si="79">SUM(H173:H174)</f>
        <v>6000000</v>
      </c>
      <c r="I172" s="21">
        <f t="shared" si="79"/>
        <v>6000000</v>
      </c>
      <c r="J172" s="21">
        <f t="shared" si="79"/>
        <v>6000000</v>
      </c>
      <c r="K172" s="21">
        <f t="shared" si="79"/>
        <v>108632.94</v>
      </c>
      <c r="L172" s="22">
        <f t="shared" si="72"/>
        <v>1.8105490000000002</v>
      </c>
      <c r="M172" s="21">
        <f t="shared" si="79"/>
        <v>6000000</v>
      </c>
      <c r="N172" s="21">
        <f t="shared" si="79"/>
        <v>6000000</v>
      </c>
      <c r="O172" s="21">
        <f t="shared" si="79"/>
        <v>0</v>
      </c>
      <c r="P172" s="21">
        <f t="shared" si="79"/>
        <v>0</v>
      </c>
      <c r="Q172" s="21">
        <f t="shared" si="79"/>
        <v>10000000</v>
      </c>
      <c r="R172" s="21">
        <f t="shared" si="79"/>
        <v>0</v>
      </c>
      <c r="S172" s="21">
        <f t="shared" si="79"/>
        <v>0</v>
      </c>
      <c r="T172" s="21">
        <f t="shared" si="79"/>
        <v>0</v>
      </c>
      <c r="U172" s="21">
        <f t="shared" si="79"/>
        <v>0</v>
      </c>
      <c r="V172" s="57"/>
      <c r="W172" s="57"/>
      <c r="X172" s="57"/>
      <c r="Y172" s="12"/>
    </row>
    <row r="173" spans="1:25" ht="30" hidden="1">
      <c r="A173" s="28" t="s">
        <v>165</v>
      </c>
      <c r="B173" s="29">
        <v>11</v>
      </c>
      <c r="C173" s="53" t="s">
        <v>25</v>
      </c>
      <c r="D173" s="56">
        <v>3522</v>
      </c>
      <c r="E173" s="32" t="s">
        <v>139</v>
      </c>
      <c r="F173" s="32"/>
      <c r="G173" s="1">
        <v>6000000</v>
      </c>
      <c r="H173" s="1">
        <v>6000000</v>
      </c>
      <c r="I173" s="1">
        <v>6000000</v>
      </c>
      <c r="J173" s="1">
        <v>6000000</v>
      </c>
      <c r="K173" s="1">
        <v>37682.94</v>
      </c>
      <c r="L173" s="33">
        <f t="shared" si="72"/>
        <v>0.62804900000000008</v>
      </c>
      <c r="M173" s="1">
        <v>6000000</v>
      </c>
      <c r="N173" s="1">
        <v>6000000</v>
      </c>
      <c r="O173" s="1"/>
      <c r="P173" s="1">
        <f>O173</f>
        <v>0</v>
      </c>
      <c r="Q173" s="1">
        <v>10000000</v>
      </c>
      <c r="R173" s="1"/>
      <c r="S173" s="1">
        <f>R173</f>
        <v>0</v>
      </c>
      <c r="T173" s="1"/>
      <c r="U173" s="1">
        <f>T173</f>
        <v>0</v>
      </c>
    </row>
    <row r="174" spans="1:25" hidden="1">
      <c r="A174" s="28" t="s">
        <v>165</v>
      </c>
      <c r="B174" s="29">
        <v>11</v>
      </c>
      <c r="C174" s="53" t="s">
        <v>25</v>
      </c>
      <c r="D174" s="56">
        <v>3523</v>
      </c>
      <c r="E174" s="32" t="s">
        <v>394</v>
      </c>
      <c r="F174" s="32"/>
      <c r="G174" s="1">
        <v>0</v>
      </c>
      <c r="H174" s="1">
        <v>0</v>
      </c>
      <c r="I174" s="1">
        <v>0</v>
      </c>
      <c r="J174" s="1">
        <v>0</v>
      </c>
      <c r="K174" s="1">
        <v>70950</v>
      </c>
      <c r="L174" s="33" t="str">
        <f t="shared" si="72"/>
        <v>-</v>
      </c>
      <c r="M174" s="1">
        <v>0</v>
      </c>
      <c r="N174" s="1">
        <v>0</v>
      </c>
      <c r="O174" s="1"/>
      <c r="P174" s="1">
        <f>O174</f>
        <v>0</v>
      </c>
      <c r="Q174" s="1">
        <v>0</v>
      </c>
      <c r="R174" s="1"/>
      <c r="S174" s="1">
        <f>R174</f>
        <v>0</v>
      </c>
      <c r="T174" s="1"/>
      <c r="U174" s="1">
        <v>0</v>
      </c>
    </row>
    <row r="175" spans="1:25" s="23" customFormat="1" ht="141.75">
      <c r="A175" s="319" t="s">
        <v>467</v>
      </c>
      <c r="B175" s="319"/>
      <c r="C175" s="319"/>
      <c r="D175" s="319"/>
      <c r="E175" s="20" t="s">
        <v>96</v>
      </c>
      <c r="F175" s="51" t="s">
        <v>447</v>
      </c>
      <c r="G175" s="21">
        <f>G176+G178</f>
        <v>2000000</v>
      </c>
      <c r="H175" s="21">
        <f t="shared" ref="H175:U175" si="80">H176+H178</f>
        <v>2000000</v>
      </c>
      <c r="I175" s="21">
        <f t="shared" si="80"/>
        <v>2800000</v>
      </c>
      <c r="J175" s="21">
        <f t="shared" si="80"/>
        <v>2800000</v>
      </c>
      <c r="K175" s="21">
        <f t="shared" si="80"/>
        <v>1533017.21</v>
      </c>
      <c r="L175" s="22">
        <f t="shared" si="72"/>
        <v>54.750614642857144</v>
      </c>
      <c r="M175" s="21">
        <f t="shared" si="80"/>
        <v>2000000</v>
      </c>
      <c r="N175" s="21">
        <f t="shared" si="80"/>
        <v>2000000</v>
      </c>
      <c r="O175" s="21">
        <f t="shared" si="80"/>
        <v>2600000</v>
      </c>
      <c r="P175" s="21">
        <f t="shared" si="80"/>
        <v>2600000</v>
      </c>
      <c r="Q175" s="21">
        <f t="shared" si="80"/>
        <v>2000000</v>
      </c>
      <c r="R175" s="21">
        <f t="shared" si="80"/>
        <v>2600000</v>
      </c>
      <c r="S175" s="21">
        <f t="shared" si="80"/>
        <v>2600000</v>
      </c>
      <c r="T175" s="21">
        <f t="shared" si="80"/>
        <v>2600000</v>
      </c>
      <c r="U175" s="21">
        <f t="shared" si="80"/>
        <v>2600000</v>
      </c>
      <c r="V175" s="57"/>
      <c r="W175" s="57"/>
      <c r="X175" s="57"/>
      <c r="Y175" s="12"/>
    </row>
    <row r="176" spans="1:25" s="23" customFormat="1" ht="15.75" hidden="1">
      <c r="A176" s="24" t="s">
        <v>99</v>
      </c>
      <c r="B176" s="25">
        <v>11</v>
      </c>
      <c r="C176" s="52" t="s">
        <v>25</v>
      </c>
      <c r="D176" s="27">
        <v>322</v>
      </c>
      <c r="E176" s="20"/>
      <c r="F176" s="20"/>
      <c r="G176" s="21">
        <f>SUM(G177)</f>
        <v>200000</v>
      </c>
      <c r="H176" s="21">
        <f t="shared" ref="H176:U176" si="81">SUM(H177)</f>
        <v>200000</v>
      </c>
      <c r="I176" s="21">
        <f t="shared" si="81"/>
        <v>200000</v>
      </c>
      <c r="J176" s="21">
        <f t="shared" si="81"/>
        <v>200000</v>
      </c>
      <c r="K176" s="21">
        <f t="shared" si="81"/>
        <v>239.06</v>
      </c>
      <c r="L176" s="22">
        <f t="shared" si="72"/>
        <v>0.11953000000000001</v>
      </c>
      <c r="M176" s="21">
        <f t="shared" si="81"/>
        <v>200000</v>
      </c>
      <c r="N176" s="21">
        <f t="shared" si="81"/>
        <v>200000</v>
      </c>
      <c r="O176" s="21">
        <f t="shared" si="81"/>
        <v>100000</v>
      </c>
      <c r="P176" s="21">
        <f t="shared" si="81"/>
        <v>100000</v>
      </c>
      <c r="Q176" s="21">
        <f t="shared" si="81"/>
        <v>200000</v>
      </c>
      <c r="R176" s="21">
        <f t="shared" si="81"/>
        <v>100000</v>
      </c>
      <c r="S176" s="21">
        <f t="shared" si="81"/>
        <v>100000</v>
      </c>
      <c r="T176" s="21">
        <f t="shared" si="81"/>
        <v>100000</v>
      </c>
      <c r="U176" s="21">
        <f t="shared" si="81"/>
        <v>100000</v>
      </c>
      <c r="V176" s="57"/>
      <c r="W176" s="57"/>
      <c r="X176" s="57"/>
      <c r="Y176" s="12"/>
    </row>
    <row r="177" spans="1:25" ht="30" hidden="1">
      <c r="A177" s="28" t="s">
        <v>99</v>
      </c>
      <c r="B177" s="29">
        <v>11</v>
      </c>
      <c r="C177" s="53" t="s">
        <v>25</v>
      </c>
      <c r="D177" s="56">
        <v>3224</v>
      </c>
      <c r="E177" s="58" t="s">
        <v>144</v>
      </c>
      <c r="F177" s="32"/>
      <c r="G177" s="1">
        <v>200000</v>
      </c>
      <c r="H177" s="1">
        <v>200000</v>
      </c>
      <c r="I177" s="1">
        <v>200000</v>
      </c>
      <c r="J177" s="1">
        <v>200000</v>
      </c>
      <c r="K177" s="1">
        <v>239.06</v>
      </c>
      <c r="L177" s="33">
        <f t="shared" si="72"/>
        <v>0.11953000000000001</v>
      </c>
      <c r="M177" s="1">
        <v>200000</v>
      </c>
      <c r="N177" s="1">
        <v>200000</v>
      </c>
      <c r="O177" s="1">
        <v>100000</v>
      </c>
      <c r="P177" s="1">
        <f>O177</f>
        <v>100000</v>
      </c>
      <c r="Q177" s="1">
        <v>200000</v>
      </c>
      <c r="R177" s="1">
        <v>100000</v>
      </c>
      <c r="S177" s="1">
        <f>R177</f>
        <v>100000</v>
      </c>
      <c r="T177" s="1">
        <v>100000</v>
      </c>
      <c r="U177" s="1">
        <f>T177</f>
        <v>100000</v>
      </c>
    </row>
    <row r="178" spans="1:25" s="23" customFormat="1" ht="15.75" hidden="1">
      <c r="A178" s="24" t="s">
        <v>99</v>
      </c>
      <c r="B178" s="25">
        <v>11</v>
      </c>
      <c r="C178" s="52" t="s">
        <v>25</v>
      </c>
      <c r="D178" s="42">
        <v>323</v>
      </c>
      <c r="E178" s="60"/>
      <c r="F178" s="20"/>
      <c r="G178" s="21">
        <f>SUM(G179:G180)</f>
        <v>1800000</v>
      </c>
      <c r="H178" s="21">
        <f t="shared" ref="H178:U178" si="82">SUM(H179:H180)</f>
        <v>1800000</v>
      </c>
      <c r="I178" s="21">
        <f t="shared" si="82"/>
        <v>2600000</v>
      </c>
      <c r="J178" s="21">
        <f t="shared" si="82"/>
        <v>2600000</v>
      </c>
      <c r="K178" s="21">
        <f t="shared" si="82"/>
        <v>1532778.15</v>
      </c>
      <c r="L178" s="22">
        <f t="shared" si="72"/>
        <v>58.953005769230771</v>
      </c>
      <c r="M178" s="21">
        <f t="shared" si="82"/>
        <v>1800000</v>
      </c>
      <c r="N178" s="21">
        <f t="shared" si="82"/>
        <v>1800000</v>
      </c>
      <c r="O178" s="21">
        <f t="shared" si="82"/>
        <v>2500000</v>
      </c>
      <c r="P178" s="21">
        <f t="shared" si="82"/>
        <v>2500000</v>
      </c>
      <c r="Q178" s="21">
        <f t="shared" si="82"/>
        <v>1800000</v>
      </c>
      <c r="R178" s="21">
        <f t="shared" si="82"/>
        <v>2500000</v>
      </c>
      <c r="S178" s="21">
        <f t="shared" si="82"/>
        <v>2500000</v>
      </c>
      <c r="T178" s="21">
        <f t="shared" si="82"/>
        <v>2500000</v>
      </c>
      <c r="U178" s="21">
        <f t="shared" si="82"/>
        <v>2500000</v>
      </c>
      <c r="V178" s="57"/>
      <c r="W178" s="57"/>
      <c r="X178" s="57"/>
      <c r="Y178" s="12"/>
    </row>
    <row r="179" spans="1:25" hidden="1">
      <c r="A179" s="28" t="s">
        <v>99</v>
      </c>
      <c r="B179" s="29">
        <v>11</v>
      </c>
      <c r="C179" s="53" t="s">
        <v>25</v>
      </c>
      <c r="D179" s="56">
        <v>3232</v>
      </c>
      <c r="E179" s="32" t="s">
        <v>118</v>
      </c>
      <c r="F179" s="32"/>
      <c r="G179" s="1">
        <v>1700000</v>
      </c>
      <c r="H179" s="1">
        <v>1700000</v>
      </c>
      <c r="I179" s="1">
        <v>2500000</v>
      </c>
      <c r="J179" s="1">
        <v>2500000</v>
      </c>
      <c r="K179" s="1">
        <v>1532778.15</v>
      </c>
      <c r="L179" s="33">
        <f t="shared" si="72"/>
        <v>61.311125999999994</v>
      </c>
      <c r="M179" s="1">
        <v>1700000</v>
      </c>
      <c r="N179" s="1">
        <v>1700000</v>
      </c>
      <c r="O179" s="1">
        <v>2500000</v>
      </c>
      <c r="P179" s="1">
        <f>O179</f>
        <v>2500000</v>
      </c>
      <c r="Q179" s="1">
        <v>1700000</v>
      </c>
      <c r="R179" s="1">
        <v>2500000</v>
      </c>
      <c r="S179" s="1">
        <f>R179</f>
        <v>2500000</v>
      </c>
      <c r="T179" s="1">
        <v>2500000</v>
      </c>
      <c r="U179" s="1">
        <f>T179</f>
        <v>2500000</v>
      </c>
    </row>
    <row r="180" spans="1:25" hidden="1">
      <c r="A180" s="28" t="s">
        <v>99</v>
      </c>
      <c r="B180" s="29">
        <v>11</v>
      </c>
      <c r="C180" s="53" t="s">
        <v>25</v>
      </c>
      <c r="D180" s="56">
        <v>3239</v>
      </c>
      <c r="E180" s="32" t="s">
        <v>41</v>
      </c>
      <c r="F180" s="32"/>
      <c r="G180" s="1">
        <v>100000</v>
      </c>
      <c r="H180" s="1">
        <v>100000</v>
      </c>
      <c r="I180" s="1">
        <v>100000</v>
      </c>
      <c r="J180" s="1">
        <v>100000</v>
      </c>
      <c r="K180" s="1">
        <v>0</v>
      </c>
      <c r="L180" s="33">
        <f t="shared" si="72"/>
        <v>0</v>
      </c>
      <c r="M180" s="1">
        <v>100000</v>
      </c>
      <c r="N180" s="1">
        <v>100000</v>
      </c>
      <c r="O180" s="1"/>
      <c r="P180" s="1">
        <f>O180</f>
        <v>0</v>
      </c>
      <c r="Q180" s="1">
        <v>100000</v>
      </c>
      <c r="R180" s="1"/>
      <c r="S180" s="1">
        <f>R180</f>
        <v>0</v>
      </c>
      <c r="T180" s="1"/>
      <c r="U180" s="1">
        <f>T180</f>
        <v>0</v>
      </c>
    </row>
    <row r="181" spans="1:25" s="23" customFormat="1" ht="141.75">
      <c r="A181" s="319" t="s">
        <v>466</v>
      </c>
      <c r="B181" s="320"/>
      <c r="C181" s="320"/>
      <c r="D181" s="320"/>
      <c r="E181" s="20" t="s">
        <v>243</v>
      </c>
      <c r="F181" s="51" t="s">
        <v>447</v>
      </c>
      <c r="G181" s="21">
        <f>G182+G184</f>
        <v>5000000</v>
      </c>
      <c r="H181" s="21">
        <f t="shared" ref="H181:U181" si="83">H182+H184</f>
        <v>5000000</v>
      </c>
      <c r="I181" s="21">
        <f t="shared" si="83"/>
        <v>5000000</v>
      </c>
      <c r="J181" s="21">
        <f t="shared" si="83"/>
        <v>5000000</v>
      </c>
      <c r="K181" s="21">
        <f t="shared" si="83"/>
        <v>5000000</v>
      </c>
      <c r="L181" s="22">
        <f t="shared" si="72"/>
        <v>100</v>
      </c>
      <c r="M181" s="21">
        <f t="shared" si="83"/>
        <v>1000000</v>
      </c>
      <c r="N181" s="21">
        <f t="shared" si="83"/>
        <v>1000000</v>
      </c>
      <c r="O181" s="21">
        <f t="shared" si="83"/>
        <v>12850000</v>
      </c>
      <c r="P181" s="21">
        <f t="shared" si="83"/>
        <v>12850000</v>
      </c>
      <c r="Q181" s="21">
        <f t="shared" si="83"/>
        <v>1000000</v>
      </c>
      <c r="R181" s="21">
        <f t="shared" si="83"/>
        <v>8200000</v>
      </c>
      <c r="S181" s="21">
        <f t="shared" si="83"/>
        <v>8200000</v>
      </c>
      <c r="T181" s="21">
        <f t="shared" si="83"/>
        <v>6800000</v>
      </c>
      <c r="U181" s="21">
        <f t="shared" si="83"/>
        <v>6800000</v>
      </c>
      <c r="V181" s="57"/>
      <c r="W181" s="57"/>
      <c r="X181" s="57"/>
      <c r="Y181" s="12"/>
    </row>
    <row r="182" spans="1:25" s="23" customFormat="1" ht="15.75" hidden="1">
      <c r="A182" s="24" t="s">
        <v>273</v>
      </c>
      <c r="B182" s="25">
        <v>11</v>
      </c>
      <c r="C182" s="52" t="s">
        <v>25</v>
      </c>
      <c r="D182" s="42">
        <v>381</v>
      </c>
      <c r="E182" s="20"/>
      <c r="F182" s="20"/>
      <c r="G182" s="21">
        <f>SUM(G183)</f>
        <v>800000</v>
      </c>
      <c r="H182" s="21">
        <f t="shared" ref="H182:U182" si="84">SUM(H183)</f>
        <v>800000</v>
      </c>
      <c r="I182" s="21">
        <f t="shared" si="84"/>
        <v>800000</v>
      </c>
      <c r="J182" s="21">
        <f t="shared" si="84"/>
        <v>800000</v>
      </c>
      <c r="K182" s="21">
        <f t="shared" si="84"/>
        <v>800000</v>
      </c>
      <c r="L182" s="22">
        <f t="shared" si="72"/>
        <v>100</v>
      </c>
      <c r="M182" s="21">
        <f t="shared" si="84"/>
        <v>1000000</v>
      </c>
      <c r="N182" s="21">
        <f t="shared" si="84"/>
        <v>1000000</v>
      </c>
      <c r="O182" s="21">
        <f t="shared" si="84"/>
        <v>8200000</v>
      </c>
      <c r="P182" s="21">
        <f t="shared" si="84"/>
        <v>8200000</v>
      </c>
      <c r="Q182" s="21">
        <f t="shared" si="84"/>
        <v>1000000</v>
      </c>
      <c r="R182" s="21">
        <f t="shared" si="84"/>
        <v>8200000</v>
      </c>
      <c r="S182" s="21">
        <f t="shared" si="84"/>
        <v>8200000</v>
      </c>
      <c r="T182" s="21">
        <f t="shared" si="84"/>
        <v>6800000</v>
      </c>
      <c r="U182" s="21">
        <f t="shared" si="84"/>
        <v>6800000</v>
      </c>
      <c r="V182" s="57"/>
      <c r="W182" s="57"/>
      <c r="X182" s="57"/>
      <c r="Y182" s="12"/>
    </row>
    <row r="183" spans="1:25" s="35" customFormat="1" hidden="1">
      <c r="A183" s="28" t="s">
        <v>273</v>
      </c>
      <c r="B183" s="29">
        <v>11</v>
      </c>
      <c r="C183" s="53" t="s">
        <v>25</v>
      </c>
      <c r="D183" s="56">
        <v>3811</v>
      </c>
      <c r="E183" s="32" t="s">
        <v>141</v>
      </c>
      <c r="F183" s="32"/>
      <c r="G183" s="1">
        <v>800000</v>
      </c>
      <c r="H183" s="1">
        <v>800000</v>
      </c>
      <c r="I183" s="1">
        <v>800000</v>
      </c>
      <c r="J183" s="1">
        <v>800000</v>
      </c>
      <c r="K183" s="1">
        <v>800000</v>
      </c>
      <c r="L183" s="33">
        <f t="shared" si="72"/>
        <v>100</v>
      </c>
      <c r="M183" s="1">
        <v>1000000</v>
      </c>
      <c r="N183" s="1">
        <v>1000000</v>
      </c>
      <c r="O183" s="1">
        <v>8200000</v>
      </c>
      <c r="P183" s="1">
        <f>O183</f>
        <v>8200000</v>
      </c>
      <c r="Q183" s="1">
        <v>1000000</v>
      </c>
      <c r="R183" s="1">
        <v>8200000</v>
      </c>
      <c r="S183" s="1">
        <f>R183</f>
        <v>8200000</v>
      </c>
      <c r="T183" s="1">
        <v>6800000</v>
      </c>
      <c r="U183" s="1">
        <f>T183</f>
        <v>6800000</v>
      </c>
      <c r="V183" s="1"/>
      <c r="W183" s="1"/>
      <c r="X183" s="1"/>
      <c r="Y183" s="74"/>
    </row>
    <row r="184" spans="1:25" s="23" customFormat="1" ht="15.75" hidden="1">
      <c r="A184" s="24" t="s">
        <v>273</v>
      </c>
      <c r="B184" s="25">
        <v>11</v>
      </c>
      <c r="C184" s="52" t="s">
        <v>25</v>
      </c>
      <c r="D184" s="42">
        <v>382</v>
      </c>
      <c r="E184" s="20"/>
      <c r="F184" s="20"/>
      <c r="G184" s="21">
        <f>SUM(G185)</f>
        <v>4200000</v>
      </c>
      <c r="H184" s="21">
        <f t="shared" ref="H184:U184" si="85">SUM(H185)</f>
        <v>4200000</v>
      </c>
      <c r="I184" s="21">
        <f t="shared" si="85"/>
        <v>4200000</v>
      </c>
      <c r="J184" s="21">
        <f t="shared" si="85"/>
        <v>4200000</v>
      </c>
      <c r="K184" s="21">
        <f t="shared" si="85"/>
        <v>4200000</v>
      </c>
      <c r="L184" s="22">
        <f t="shared" si="72"/>
        <v>100</v>
      </c>
      <c r="M184" s="21">
        <f t="shared" si="85"/>
        <v>0</v>
      </c>
      <c r="N184" s="21">
        <f t="shared" si="85"/>
        <v>0</v>
      </c>
      <c r="O184" s="21">
        <f t="shared" si="85"/>
        <v>4650000</v>
      </c>
      <c r="P184" s="21">
        <f t="shared" si="85"/>
        <v>4650000</v>
      </c>
      <c r="Q184" s="21">
        <f t="shared" si="85"/>
        <v>0</v>
      </c>
      <c r="R184" s="21">
        <f t="shared" si="85"/>
        <v>0</v>
      </c>
      <c r="S184" s="21">
        <f t="shared" si="85"/>
        <v>0</v>
      </c>
      <c r="T184" s="21">
        <f t="shared" si="85"/>
        <v>0</v>
      </c>
      <c r="U184" s="21">
        <f t="shared" si="85"/>
        <v>0</v>
      </c>
      <c r="V184" s="57"/>
      <c r="W184" s="57"/>
      <c r="X184" s="57"/>
      <c r="Y184" s="12"/>
    </row>
    <row r="185" spans="1:25" s="35" customFormat="1" hidden="1">
      <c r="A185" s="28" t="s">
        <v>273</v>
      </c>
      <c r="B185" s="29">
        <v>11</v>
      </c>
      <c r="C185" s="53" t="s">
        <v>25</v>
      </c>
      <c r="D185" s="56">
        <v>3821</v>
      </c>
      <c r="E185" s="32" t="s">
        <v>38</v>
      </c>
      <c r="F185" s="32"/>
      <c r="G185" s="1">
        <v>4200000</v>
      </c>
      <c r="H185" s="1">
        <v>4200000</v>
      </c>
      <c r="I185" s="1">
        <v>4200000</v>
      </c>
      <c r="J185" s="1">
        <v>4200000</v>
      </c>
      <c r="K185" s="1">
        <v>4200000</v>
      </c>
      <c r="L185" s="33">
        <f t="shared" si="72"/>
        <v>100</v>
      </c>
      <c r="M185" s="1">
        <v>0</v>
      </c>
      <c r="N185" s="1">
        <v>0</v>
      </c>
      <c r="O185" s="1">
        <v>4650000</v>
      </c>
      <c r="P185" s="1">
        <f>O185</f>
        <v>4650000</v>
      </c>
      <c r="Q185" s="1">
        <v>0</v>
      </c>
      <c r="R185" s="1">
        <v>0</v>
      </c>
      <c r="S185" s="1">
        <f>R185</f>
        <v>0</v>
      </c>
      <c r="T185" s="1">
        <v>0</v>
      </c>
      <c r="U185" s="1">
        <f>T185</f>
        <v>0</v>
      </c>
      <c r="V185" s="1"/>
      <c r="W185" s="1"/>
      <c r="X185" s="1"/>
      <c r="Y185" s="74"/>
    </row>
    <row r="186" spans="1:25" s="23" customFormat="1" ht="141.75">
      <c r="A186" s="319" t="s">
        <v>465</v>
      </c>
      <c r="B186" s="320"/>
      <c r="C186" s="320"/>
      <c r="D186" s="320"/>
      <c r="E186" s="20" t="s">
        <v>323</v>
      </c>
      <c r="F186" s="51" t="s">
        <v>447</v>
      </c>
      <c r="G186" s="21">
        <f>SUM(G187)</f>
        <v>400000</v>
      </c>
      <c r="H186" s="21">
        <f t="shared" ref="H186:U187" si="86">SUM(H187)</f>
        <v>400000</v>
      </c>
      <c r="I186" s="21">
        <f t="shared" si="86"/>
        <v>400000</v>
      </c>
      <c r="J186" s="21">
        <f t="shared" si="86"/>
        <v>400000</v>
      </c>
      <c r="K186" s="21">
        <f t="shared" si="86"/>
        <v>400000</v>
      </c>
      <c r="L186" s="22">
        <f t="shared" si="72"/>
        <v>100</v>
      </c>
      <c r="M186" s="21">
        <f t="shared" si="86"/>
        <v>535000</v>
      </c>
      <c r="N186" s="21">
        <f t="shared" si="86"/>
        <v>535000</v>
      </c>
      <c r="O186" s="21">
        <f t="shared" si="86"/>
        <v>200000</v>
      </c>
      <c r="P186" s="21">
        <f t="shared" si="86"/>
        <v>200000</v>
      </c>
      <c r="Q186" s="21">
        <f t="shared" si="86"/>
        <v>535000</v>
      </c>
      <c r="R186" s="21">
        <f t="shared" si="86"/>
        <v>200000</v>
      </c>
      <c r="S186" s="21">
        <f t="shared" si="86"/>
        <v>200000</v>
      </c>
      <c r="T186" s="21">
        <f t="shared" si="86"/>
        <v>200000</v>
      </c>
      <c r="U186" s="21">
        <f t="shared" si="86"/>
        <v>200000</v>
      </c>
      <c r="V186" s="57"/>
      <c r="W186" s="57"/>
      <c r="X186" s="57"/>
      <c r="Y186" s="12"/>
    </row>
    <row r="187" spans="1:25" s="23" customFormat="1" ht="15.75" hidden="1">
      <c r="A187" s="24" t="s">
        <v>272</v>
      </c>
      <c r="B187" s="25">
        <v>11</v>
      </c>
      <c r="C187" s="52" t="s">
        <v>209</v>
      </c>
      <c r="D187" s="42">
        <v>426</v>
      </c>
      <c r="E187" s="20"/>
      <c r="F187" s="20"/>
      <c r="G187" s="21">
        <f>SUM(G188)</f>
        <v>400000</v>
      </c>
      <c r="H187" s="21">
        <f t="shared" si="86"/>
        <v>400000</v>
      </c>
      <c r="I187" s="21">
        <f t="shared" si="86"/>
        <v>400000</v>
      </c>
      <c r="J187" s="21">
        <f t="shared" si="86"/>
        <v>400000</v>
      </c>
      <c r="K187" s="21">
        <f t="shared" si="86"/>
        <v>400000</v>
      </c>
      <c r="L187" s="22">
        <f t="shared" si="72"/>
        <v>100</v>
      </c>
      <c r="M187" s="21">
        <f t="shared" si="86"/>
        <v>535000</v>
      </c>
      <c r="N187" s="21">
        <f t="shared" si="86"/>
        <v>535000</v>
      </c>
      <c r="O187" s="21">
        <f t="shared" si="86"/>
        <v>200000</v>
      </c>
      <c r="P187" s="21">
        <f t="shared" si="86"/>
        <v>200000</v>
      </c>
      <c r="Q187" s="21">
        <f t="shared" si="86"/>
        <v>535000</v>
      </c>
      <c r="R187" s="21">
        <f t="shared" si="86"/>
        <v>200000</v>
      </c>
      <c r="S187" s="21">
        <f t="shared" si="86"/>
        <v>200000</v>
      </c>
      <c r="T187" s="21">
        <f t="shared" si="86"/>
        <v>200000</v>
      </c>
      <c r="U187" s="21">
        <f t="shared" si="86"/>
        <v>200000</v>
      </c>
      <c r="V187" s="57"/>
      <c r="W187" s="57"/>
      <c r="X187" s="57"/>
      <c r="Y187" s="12"/>
    </row>
    <row r="188" spans="1:25" hidden="1">
      <c r="A188" s="28" t="s">
        <v>272</v>
      </c>
      <c r="B188" s="29">
        <v>11</v>
      </c>
      <c r="C188" s="53" t="s">
        <v>209</v>
      </c>
      <c r="D188" s="56">
        <v>4263</v>
      </c>
      <c r="E188" s="32" t="s">
        <v>256</v>
      </c>
      <c r="F188" s="32"/>
      <c r="G188" s="1">
        <v>400000</v>
      </c>
      <c r="H188" s="1">
        <v>400000</v>
      </c>
      <c r="I188" s="1">
        <v>400000</v>
      </c>
      <c r="J188" s="1">
        <v>400000</v>
      </c>
      <c r="K188" s="1">
        <v>400000</v>
      </c>
      <c r="L188" s="33">
        <f t="shared" si="72"/>
        <v>100</v>
      </c>
      <c r="M188" s="1">
        <v>535000</v>
      </c>
      <c r="N188" s="1">
        <v>535000</v>
      </c>
      <c r="O188" s="1">
        <v>200000</v>
      </c>
      <c r="P188" s="1">
        <f>O188</f>
        <v>200000</v>
      </c>
      <c r="Q188" s="1">
        <v>535000</v>
      </c>
      <c r="R188" s="1">
        <v>200000</v>
      </c>
      <c r="S188" s="1">
        <f>R188</f>
        <v>200000</v>
      </c>
      <c r="T188" s="1">
        <v>200000</v>
      </c>
      <c r="U188" s="1">
        <f>T188</f>
        <v>200000</v>
      </c>
    </row>
    <row r="189" spans="1:25" s="23" customFormat="1" ht="141.75">
      <c r="A189" s="319" t="s">
        <v>589</v>
      </c>
      <c r="B189" s="319"/>
      <c r="C189" s="319"/>
      <c r="D189" s="319"/>
      <c r="E189" s="20" t="s">
        <v>371</v>
      </c>
      <c r="F189" s="51" t="s">
        <v>447</v>
      </c>
      <c r="G189" s="21">
        <f>G190+G192</f>
        <v>525000</v>
      </c>
      <c r="H189" s="21">
        <f t="shared" ref="H189:U189" si="87">H190+H192</f>
        <v>55000</v>
      </c>
      <c r="I189" s="21">
        <f t="shared" si="87"/>
        <v>525000</v>
      </c>
      <c r="J189" s="21">
        <f t="shared" si="87"/>
        <v>55000</v>
      </c>
      <c r="K189" s="21">
        <f t="shared" si="87"/>
        <v>0</v>
      </c>
      <c r="L189" s="22">
        <f t="shared" si="72"/>
        <v>0</v>
      </c>
      <c r="M189" s="21">
        <f t="shared" si="87"/>
        <v>0</v>
      </c>
      <c r="N189" s="21">
        <f t="shared" si="87"/>
        <v>0</v>
      </c>
      <c r="O189" s="21">
        <f t="shared" si="87"/>
        <v>0</v>
      </c>
      <c r="P189" s="21">
        <f t="shared" si="87"/>
        <v>0</v>
      </c>
      <c r="Q189" s="21">
        <f t="shared" si="87"/>
        <v>0</v>
      </c>
      <c r="R189" s="21">
        <f t="shared" si="87"/>
        <v>0</v>
      </c>
      <c r="S189" s="21">
        <f t="shared" si="87"/>
        <v>0</v>
      </c>
      <c r="T189" s="21">
        <f t="shared" si="87"/>
        <v>0</v>
      </c>
      <c r="U189" s="21">
        <f t="shared" si="87"/>
        <v>0</v>
      </c>
      <c r="V189" s="57"/>
      <c r="W189" s="57"/>
      <c r="X189" s="57"/>
      <c r="Y189" s="12"/>
    </row>
    <row r="190" spans="1:25" s="36" customFormat="1" ht="15.75" hidden="1">
      <c r="A190" s="25" t="s">
        <v>296</v>
      </c>
      <c r="B190" s="25">
        <v>12</v>
      </c>
      <c r="C190" s="52" t="s">
        <v>28</v>
      </c>
      <c r="D190" s="27">
        <v>412</v>
      </c>
      <c r="E190" s="20"/>
      <c r="F190" s="20"/>
      <c r="G190" s="21">
        <f>SUM(G191)</f>
        <v>55000</v>
      </c>
      <c r="H190" s="21">
        <f t="shared" ref="H190:U190" si="88">SUM(H191)</f>
        <v>55000</v>
      </c>
      <c r="I190" s="21">
        <f t="shared" si="88"/>
        <v>55000</v>
      </c>
      <c r="J190" s="21">
        <f t="shared" si="88"/>
        <v>55000</v>
      </c>
      <c r="K190" s="21">
        <f t="shared" si="88"/>
        <v>0</v>
      </c>
      <c r="L190" s="22">
        <f t="shared" si="72"/>
        <v>0</v>
      </c>
      <c r="M190" s="21">
        <f t="shared" si="88"/>
        <v>0</v>
      </c>
      <c r="N190" s="21">
        <f t="shared" si="88"/>
        <v>0</v>
      </c>
      <c r="O190" s="21">
        <f t="shared" si="88"/>
        <v>0</v>
      </c>
      <c r="P190" s="21">
        <f t="shared" si="88"/>
        <v>0</v>
      </c>
      <c r="Q190" s="21">
        <f t="shared" si="88"/>
        <v>0</v>
      </c>
      <c r="R190" s="21">
        <f t="shared" si="88"/>
        <v>0</v>
      </c>
      <c r="S190" s="21">
        <f t="shared" si="88"/>
        <v>0</v>
      </c>
      <c r="T190" s="21">
        <f t="shared" si="88"/>
        <v>0</v>
      </c>
      <c r="U190" s="21">
        <f t="shared" si="88"/>
        <v>0</v>
      </c>
      <c r="V190" s="21"/>
      <c r="W190" s="21"/>
      <c r="X190" s="21"/>
      <c r="Y190" s="132"/>
    </row>
    <row r="191" spans="1:25" s="35" customFormat="1" hidden="1">
      <c r="A191" s="29" t="s">
        <v>296</v>
      </c>
      <c r="B191" s="29">
        <v>12</v>
      </c>
      <c r="C191" s="53" t="s">
        <v>28</v>
      </c>
      <c r="D191" s="56">
        <v>4126</v>
      </c>
      <c r="E191" s="61" t="s">
        <v>4</v>
      </c>
      <c r="F191" s="32"/>
      <c r="G191" s="1">
        <v>55000</v>
      </c>
      <c r="H191" s="1">
        <v>55000</v>
      </c>
      <c r="I191" s="1">
        <v>55000</v>
      </c>
      <c r="J191" s="1">
        <v>55000</v>
      </c>
      <c r="K191" s="1">
        <v>0</v>
      </c>
      <c r="L191" s="33">
        <f t="shared" si="72"/>
        <v>0</v>
      </c>
      <c r="M191" s="1">
        <v>0</v>
      </c>
      <c r="N191" s="1">
        <v>0</v>
      </c>
      <c r="O191" s="1"/>
      <c r="P191" s="1">
        <f>O191</f>
        <v>0</v>
      </c>
      <c r="Q191" s="1">
        <v>0</v>
      </c>
      <c r="R191" s="1"/>
      <c r="S191" s="1">
        <f>R191</f>
        <v>0</v>
      </c>
      <c r="T191" s="1"/>
      <c r="U191" s="1">
        <f>T191</f>
        <v>0</v>
      </c>
      <c r="V191" s="1"/>
      <c r="W191" s="1"/>
      <c r="X191" s="1"/>
      <c r="Y191" s="74"/>
    </row>
    <row r="192" spans="1:25" s="36" customFormat="1" ht="15.75" hidden="1">
      <c r="A192" s="25" t="s">
        <v>296</v>
      </c>
      <c r="B192" s="25">
        <v>51</v>
      </c>
      <c r="C192" s="52" t="s">
        <v>28</v>
      </c>
      <c r="D192" s="42">
        <v>412</v>
      </c>
      <c r="E192" s="62"/>
      <c r="F192" s="20"/>
      <c r="G192" s="21">
        <f>SUM(G193)</f>
        <v>470000</v>
      </c>
      <c r="H192" s="21">
        <f t="shared" ref="H192:U192" si="89">SUM(H193)</f>
        <v>0</v>
      </c>
      <c r="I192" s="21">
        <f t="shared" si="89"/>
        <v>470000</v>
      </c>
      <c r="J192" s="21">
        <f t="shared" si="89"/>
        <v>0</v>
      </c>
      <c r="K192" s="21">
        <f t="shared" si="89"/>
        <v>0</v>
      </c>
      <c r="L192" s="22">
        <f t="shared" si="72"/>
        <v>0</v>
      </c>
      <c r="M192" s="21">
        <f t="shared" si="89"/>
        <v>0</v>
      </c>
      <c r="N192" s="21">
        <f t="shared" si="89"/>
        <v>0</v>
      </c>
      <c r="O192" s="21">
        <f t="shared" si="89"/>
        <v>0</v>
      </c>
      <c r="P192" s="21">
        <f t="shared" si="89"/>
        <v>0</v>
      </c>
      <c r="Q192" s="21">
        <f t="shared" si="89"/>
        <v>0</v>
      </c>
      <c r="R192" s="21">
        <f t="shared" si="89"/>
        <v>0</v>
      </c>
      <c r="S192" s="21">
        <f t="shared" si="89"/>
        <v>0</v>
      </c>
      <c r="T192" s="21">
        <f t="shared" si="89"/>
        <v>0</v>
      </c>
      <c r="U192" s="21">
        <f t="shared" si="89"/>
        <v>0</v>
      </c>
      <c r="V192" s="21"/>
      <c r="W192" s="21"/>
      <c r="X192" s="21"/>
      <c r="Y192" s="132"/>
    </row>
    <row r="193" spans="1:25" s="35" customFormat="1" hidden="1">
      <c r="A193" s="29" t="s">
        <v>296</v>
      </c>
      <c r="B193" s="29">
        <v>51</v>
      </c>
      <c r="C193" s="53" t="s">
        <v>28</v>
      </c>
      <c r="D193" s="56">
        <v>4126</v>
      </c>
      <c r="E193" s="61" t="s">
        <v>4</v>
      </c>
      <c r="F193" s="32"/>
      <c r="G193" s="1">
        <v>470000</v>
      </c>
      <c r="H193" s="59"/>
      <c r="I193" s="1">
        <v>470000</v>
      </c>
      <c r="J193" s="59"/>
      <c r="K193" s="1">
        <v>0</v>
      </c>
      <c r="L193" s="33">
        <f t="shared" si="72"/>
        <v>0</v>
      </c>
      <c r="M193" s="1">
        <v>0</v>
      </c>
      <c r="N193" s="59"/>
      <c r="O193" s="1"/>
      <c r="P193" s="59"/>
      <c r="Q193" s="1">
        <v>0</v>
      </c>
      <c r="R193" s="1"/>
      <c r="S193" s="59"/>
      <c r="T193" s="1"/>
      <c r="U193" s="59"/>
      <c r="V193" s="1"/>
      <c r="W193" s="1"/>
      <c r="X193" s="1"/>
      <c r="Y193" s="74"/>
    </row>
    <row r="194" spans="1:25" s="23" customFormat="1" ht="141.75">
      <c r="A194" s="319" t="s">
        <v>464</v>
      </c>
      <c r="B194" s="319"/>
      <c r="C194" s="319"/>
      <c r="D194" s="319"/>
      <c r="E194" s="20" t="s">
        <v>298</v>
      </c>
      <c r="F194" s="51" t="s">
        <v>447</v>
      </c>
      <c r="G194" s="21">
        <f>G195+G197+G200</f>
        <v>562000</v>
      </c>
      <c r="H194" s="21">
        <f t="shared" ref="H194:U194" si="90">H195+H197+H200</f>
        <v>0</v>
      </c>
      <c r="I194" s="21">
        <f t="shared" si="90"/>
        <v>562000</v>
      </c>
      <c r="J194" s="21">
        <f t="shared" si="90"/>
        <v>0</v>
      </c>
      <c r="K194" s="21">
        <f t="shared" si="90"/>
        <v>0</v>
      </c>
      <c r="L194" s="22">
        <f t="shared" si="72"/>
        <v>0</v>
      </c>
      <c r="M194" s="21">
        <f t="shared" si="90"/>
        <v>0</v>
      </c>
      <c r="N194" s="21">
        <f t="shared" si="90"/>
        <v>0</v>
      </c>
      <c r="O194" s="21">
        <f t="shared" si="90"/>
        <v>127500</v>
      </c>
      <c r="P194" s="21">
        <f t="shared" si="90"/>
        <v>0</v>
      </c>
      <c r="Q194" s="21">
        <f t="shared" si="90"/>
        <v>0</v>
      </c>
      <c r="R194" s="21">
        <f t="shared" si="90"/>
        <v>0</v>
      </c>
      <c r="S194" s="21">
        <f t="shared" si="90"/>
        <v>0</v>
      </c>
      <c r="T194" s="21">
        <f t="shared" si="90"/>
        <v>0</v>
      </c>
      <c r="U194" s="21">
        <f t="shared" si="90"/>
        <v>0</v>
      </c>
      <c r="V194" s="57"/>
      <c r="W194" s="57"/>
      <c r="X194" s="57"/>
      <c r="Y194" s="12"/>
    </row>
    <row r="195" spans="1:25" s="36" customFormat="1" ht="15.75" hidden="1">
      <c r="A195" s="25" t="s">
        <v>297</v>
      </c>
      <c r="B195" s="25">
        <v>51</v>
      </c>
      <c r="C195" s="52" t="s">
        <v>25</v>
      </c>
      <c r="D195" s="27">
        <v>311</v>
      </c>
      <c r="E195" s="20"/>
      <c r="F195" s="20"/>
      <c r="G195" s="21">
        <f>SUM(G196)</f>
        <v>350000</v>
      </c>
      <c r="H195" s="21">
        <f t="shared" ref="H195:U195" si="91">SUM(H196)</f>
        <v>0</v>
      </c>
      <c r="I195" s="21">
        <f t="shared" si="91"/>
        <v>350000</v>
      </c>
      <c r="J195" s="21">
        <f t="shared" si="91"/>
        <v>0</v>
      </c>
      <c r="K195" s="21">
        <f t="shared" si="91"/>
        <v>0</v>
      </c>
      <c r="L195" s="22">
        <f t="shared" si="72"/>
        <v>0</v>
      </c>
      <c r="M195" s="21">
        <f t="shared" si="91"/>
        <v>0</v>
      </c>
      <c r="N195" s="21">
        <f t="shared" si="91"/>
        <v>0</v>
      </c>
      <c r="O195" s="21">
        <f t="shared" si="91"/>
        <v>100000</v>
      </c>
      <c r="P195" s="21">
        <f t="shared" si="91"/>
        <v>0</v>
      </c>
      <c r="Q195" s="21">
        <f t="shared" si="91"/>
        <v>0</v>
      </c>
      <c r="R195" s="21">
        <f t="shared" si="91"/>
        <v>0</v>
      </c>
      <c r="S195" s="21">
        <f t="shared" si="91"/>
        <v>0</v>
      </c>
      <c r="T195" s="21">
        <f t="shared" si="91"/>
        <v>0</v>
      </c>
      <c r="U195" s="21">
        <f t="shared" si="91"/>
        <v>0</v>
      </c>
      <c r="V195" s="21"/>
      <c r="W195" s="21"/>
      <c r="X195" s="21"/>
      <c r="Y195" s="132"/>
    </row>
    <row r="196" spans="1:25" s="35" customFormat="1" hidden="1">
      <c r="A196" s="29" t="s">
        <v>297</v>
      </c>
      <c r="B196" s="29">
        <v>51</v>
      </c>
      <c r="C196" s="53" t="s">
        <v>25</v>
      </c>
      <c r="D196" s="56">
        <v>3111</v>
      </c>
      <c r="E196" s="32" t="s">
        <v>19</v>
      </c>
      <c r="F196" s="32"/>
      <c r="G196" s="1">
        <v>350000</v>
      </c>
      <c r="H196" s="59"/>
      <c r="I196" s="1">
        <v>350000</v>
      </c>
      <c r="J196" s="59"/>
      <c r="K196" s="1">
        <v>0</v>
      </c>
      <c r="L196" s="33">
        <f t="shared" si="72"/>
        <v>0</v>
      </c>
      <c r="M196" s="1">
        <v>0</v>
      </c>
      <c r="N196" s="59"/>
      <c r="O196" s="1">
        <v>100000</v>
      </c>
      <c r="P196" s="59"/>
      <c r="Q196" s="1">
        <v>0</v>
      </c>
      <c r="R196" s="1"/>
      <c r="S196" s="59"/>
      <c r="T196" s="1"/>
      <c r="U196" s="59"/>
      <c r="V196" s="1"/>
      <c r="W196" s="1"/>
      <c r="X196" s="1"/>
      <c r="Y196" s="74"/>
    </row>
    <row r="197" spans="1:25" s="36" customFormat="1" ht="15.75" hidden="1">
      <c r="A197" s="25" t="s">
        <v>297</v>
      </c>
      <c r="B197" s="25">
        <v>51</v>
      </c>
      <c r="C197" s="52" t="s">
        <v>25</v>
      </c>
      <c r="D197" s="42">
        <v>313</v>
      </c>
      <c r="E197" s="20"/>
      <c r="F197" s="20"/>
      <c r="G197" s="21">
        <f>SUM(G198:G199)</f>
        <v>62000</v>
      </c>
      <c r="H197" s="21">
        <f t="shared" ref="H197:U197" si="92">SUM(H198:H199)</f>
        <v>0</v>
      </c>
      <c r="I197" s="21">
        <f t="shared" si="92"/>
        <v>62000</v>
      </c>
      <c r="J197" s="21">
        <f t="shared" si="92"/>
        <v>0</v>
      </c>
      <c r="K197" s="21">
        <f t="shared" si="92"/>
        <v>0</v>
      </c>
      <c r="L197" s="22">
        <f t="shared" si="72"/>
        <v>0</v>
      </c>
      <c r="M197" s="21">
        <f t="shared" si="92"/>
        <v>0</v>
      </c>
      <c r="N197" s="21">
        <f t="shared" si="92"/>
        <v>0</v>
      </c>
      <c r="O197" s="21">
        <f t="shared" si="92"/>
        <v>27500</v>
      </c>
      <c r="P197" s="21">
        <f t="shared" si="92"/>
        <v>0</v>
      </c>
      <c r="Q197" s="21">
        <f t="shared" si="92"/>
        <v>0</v>
      </c>
      <c r="R197" s="21">
        <f t="shared" si="92"/>
        <v>0</v>
      </c>
      <c r="S197" s="21">
        <f t="shared" si="92"/>
        <v>0</v>
      </c>
      <c r="T197" s="21">
        <f t="shared" si="92"/>
        <v>0</v>
      </c>
      <c r="U197" s="21">
        <f t="shared" si="92"/>
        <v>0</v>
      </c>
      <c r="V197" s="21"/>
      <c r="W197" s="21"/>
      <c r="X197" s="21"/>
      <c r="Y197" s="132"/>
    </row>
    <row r="198" spans="1:25" s="35" customFormat="1" hidden="1">
      <c r="A198" s="29" t="s">
        <v>297</v>
      </c>
      <c r="B198" s="29">
        <v>51</v>
      </c>
      <c r="C198" s="53" t="s">
        <v>25</v>
      </c>
      <c r="D198" s="56">
        <v>3132</v>
      </c>
      <c r="E198" s="58" t="s">
        <v>280</v>
      </c>
      <c r="F198" s="32"/>
      <c r="G198" s="1">
        <v>55000</v>
      </c>
      <c r="H198" s="59"/>
      <c r="I198" s="1">
        <v>55000</v>
      </c>
      <c r="J198" s="59"/>
      <c r="K198" s="1">
        <v>0</v>
      </c>
      <c r="L198" s="33">
        <f t="shared" si="72"/>
        <v>0</v>
      </c>
      <c r="M198" s="1">
        <v>0</v>
      </c>
      <c r="N198" s="59"/>
      <c r="O198" s="1">
        <v>27500</v>
      </c>
      <c r="P198" s="59"/>
      <c r="Q198" s="1">
        <v>0</v>
      </c>
      <c r="R198" s="1"/>
      <c r="S198" s="59"/>
      <c r="T198" s="1"/>
      <c r="U198" s="59"/>
      <c r="V198" s="1"/>
      <c r="W198" s="1"/>
      <c r="X198" s="1"/>
      <c r="Y198" s="74"/>
    </row>
    <row r="199" spans="1:25" s="35" customFormat="1" ht="30" hidden="1">
      <c r="A199" s="29" t="s">
        <v>297</v>
      </c>
      <c r="B199" s="29">
        <v>51</v>
      </c>
      <c r="C199" s="53" t="s">
        <v>25</v>
      </c>
      <c r="D199" s="56">
        <v>3133</v>
      </c>
      <c r="E199" s="58" t="s">
        <v>258</v>
      </c>
      <c r="F199" s="32"/>
      <c r="G199" s="1">
        <v>7000</v>
      </c>
      <c r="H199" s="59"/>
      <c r="I199" s="1">
        <v>7000</v>
      </c>
      <c r="J199" s="59"/>
      <c r="K199" s="1">
        <v>0</v>
      </c>
      <c r="L199" s="33">
        <f t="shared" si="72"/>
        <v>0</v>
      </c>
      <c r="M199" s="1">
        <v>0</v>
      </c>
      <c r="N199" s="59"/>
      <c r="O199" s="1"/>
      <c r="P199" s="59"/>
      <c r="Q199" s="1">
        <v>0</v>
      </c>
      <c r="R199" s="1"/>
      <c r="S199" s="59"/>
      <c r="T199" s="1"/>
      <c r="U199" s="59"/>
      <c r="V199" s="1"/>
      <c r="W199" s="1"/>
      <c r="X199" s="1"/>
      <c r="Y199" s="74"/>
    </row>
    <row r="200" spans="1:25" s="36" customFormat="1" ht="15.75" hidden="1">
      <c r="A200" s="25" t="s">
        <v>297</v>
      </c>
      <c r="B200" s="25">
        <v>51</v>
      </c>
      <c r="C200" s="52" t="s">
        <v>25</v>
      </c>
      <c r="D200" s="42">
        <v>323</v>
      </c>
      <c r="E200" s="60"/>
      <c r="F200" s="20"/>
      <c r="G200" s="21">
        <f>SUM(G201)</f>
        <v>150000</v>
      </c>
      <c r="H200" s="21">
        <f t="shared" ref="H200:U200" si="93">SUM(H201)</f>
        <v>0</v>
      </c>
      <c r="I200" s="21">
        <f t="shared" si="93"/>
        <v>150000</v>
      </c>
      <c r="J200" s="21">
        <f t="shared" si="93"/>
        <v>0</v>
      </c>
      <c r="K200" s="21">
        <f t="shared" si="93"/>
        <v>0</v>
      </c>
      <c r="L200" s="22">
        <f t="shared" si="72"/>
        <v>0</v>
      </c>
      <c r="M200" s="21">
        <f t="shared" si="93"/>
        <v>0</v>
      </c>
      <c r="N200" s="21">
        <f t="shared" si="93"/>
        <v>0</v>
      </c>
      <c r="O200" s="21">
        <f t="shared" si="93"/>
        <v>0</v>
      </c>
      <c r="P200" s="21">
        <f t="shared" si="93"/>
        <v>0</v>
      </c>
      <c r="Q200" s="21">
        <f t="shared" si="93"/>
        <v>0</v>
      </c>
      <c r="R200" s="21">
        <f t="shared" si="93"/>
        <v>0</v>
      </c>
      <c r="S200" s="21">
        <f t="shared" si="93"/>
        <v>0</v>
      </c>
      <c r="T200" s="21">
        <f t="shared" si="93"/>
        <v>0</v>
      </c>
      <c r="U200" s="21">
        <f t="shared" si="93"/>
        <v>0</v>
      </c>
      <c r="V200" s="21"/>
      <c r="W200" s="21"/>
      <c r="X200" s="21"/>
      <c r="Y200" s="132"/>
    </row>
    <row r="201" spans="1:25" s="35" customFormat="1" hidden="1">
      <c r="A201" s="29" t="s">
        <v>297</v>
      </c>
      <c r="B201" s="29">
        <v>51</v>
      </c>
      <c r="C201" s="53" t="s">
        <v>25</v>
      </c>
      <c r="D201" s="56">
        <v>3237</v>
      </c>
      <c r="E201" s="58" t="s">
        <v>36</v>
      </c>
      <c r="F201" s="32"/>
      <c r="G201" s="1">
        <v>150000</v>
      </c>
      <c r="H201" s="59"/>
      <c r="I201" s="1">
        <v>150000</v>
      </c>
      <c r="J201" s="59"/>
      <c r="K201" s="1">
        <v>0</v>
      </c>
      <c r="L201" s="33">
        <f t="shared" si="72"/>
        <v>0</v>
      </c>
      <c r="M201" s="1">
        <v>0</v>
      </c>
      <c r="N201" s="59"/>
      <c r="O201" s="1"/>
      <c r="P201" s="59"/>
      <c r="Q201" s="1">
        <v>0</v>
      </c>
      <c r="R201" s="1"/>
      <c r="S201" s="59"/>
      <c r="T201" s="1"/>
      <c r="U201" s="59"/>
      <c r="V201" s="1"/>
      <c r="W201" s="1"/>
      <c r="X201" s="1"/>
      <c r="Y201" s="74"/>
    </row>
    <row r="202" spans="1:25" s="23" customFormat="1" ht="141.75">
      <c r="A202" s="319" t="s">
        <v>558</v>
      </c>
      <c r="B202" s="320"/>
      <c r="C202" s="320"/>
      <c r="D202" s="320"/>
      <c r="E202" s="60" t="s">
        <v>330</v>
      </c>
      <c r="F202" s="51" t="s">
        <v>447</v>
      </c>
      <c r="G202" s="21">
        <f>G203+G205</f>
        <v>1600000</v>
      </c>
      <c r="H202" s="21">
        <f t="shared" ref="H202:U202" si="94">H203+H205</f>
        <v>1600000</v>
      </c>
      <c r="I202" s="21">
        <f t="shared" si="94"/>
        <v>1600000</v>
      </c>
      <c r="J202" s="21">
        <f t="shared" si="94"/>
        <v>1600000</v>
      </c>
      <c r="K202" s="21">
        <f t="shared" si="94"/>
        <v>80342.39</v>
      </c>
      <c r="L202" s="22">
        <f t="shared" si="72"/>
        <v>5.0213993749999997</v>
      </c>
      <c r="M202" s="21">
        <f t="shared" si="94"/>
        <v>2359559</v>
      </c>
      <c r="N202" s="21">
        <f t="shared" si="94"/>
        <v>2359559</v>
      </c>
      <c r="O202" s="21">
        <f t="shared" si="94"/>
        <v>300000</v>
      </c>
      <c r="P202" s="21">
        <f t="shared" si="94"/>
        <v>300000</v>
      </c>
      <c r="Q202" s="21">
        <f t="shared" si="94"/>
        <v>2838220</v>
      </c>
      <c r="R202" s="21">
        <f t="shared" si="94"/>
        <v>300000</v>
      </c>
      <c r="S202" s="21">
        <f t="shared" si="94"/>
        <v>300000</v>
      </c>
      <c r="T202" s="21">
        <f t="shared" si="94"/>
        <v>300000</v>
      </c>
      <c r="U202" s="21">
        <f t="shared" si="94"/>
        <v>300000</v>
      </c>
      <c r="V202" s="57"/>
      <c r="W202" s="57"/>
      <c r="X202" s="57"/>
      <c r="Y202" s="12"/>
    </row>
    <row r="203" spans="1:25" s="23" customFormat="1" ht="15.75" hidden="1">
      <c r="A203" s="25" t="s">
        <v>335</v>
      </c>
      <c r="B203" s="25">
        <v>11</v>
      </c>
      <c r="C203" s="52" t="s">
        <v>25</v>
      </c>
      <c r="D203" s="42">
        <v>323</v>
      </c>
      <c r="E203" s="60"/>
      <c r="F203" s="20"/>
      <c r="G203" s="21">
        <f>SUM(G204)</f>
        <v>800000</v>
      </c>
      <c r="H203" s="21">
        <f t="shared" ref="H203:U203" si="95">SUM(H204)</f>
        <v>800000</v>
      </c>
      <c r="I203" s="21">
        <f t="shared" si="95"/>
        <v>800000</v>
      </c>
      <c r="J203" s="21">
        <f t="shared" si="95"/>
        <v>800000</v>
      </c>
      <c r="K203" s="21">
        <f t="shared" si="95"/>
        <v>80342.39</v>
      </c>
      <c r="L203" s="22">
        <f t="shared" si="72"/>
        <v>10.042798749999999</v>
      </c>
      <c r="M203" s="21">
        <f t="shared" si="95"/>
        <v>859559</v>
      </c>
      <c r="N203" s="21">
        <f t="shared" si="95"/>
        <v>859559</v>
      </c>
      <c r="O203" s="21">
        <f t="shared" si="95"/>
        <v>300000</v>
      </c>
      <c r="P203" s="21">
        <f t="shared" si="95"/>
        <v>300000</v>
      </c>
      <c r="Q203" s="21">
        <f t="shared" si="95"/>
        <v>838220</v>
      </c>
      <c r="R203" s="21">
        <f t="shared" si="95"/>
        <v>300000</v>
      </c>
      <c r="S203" s="21">
        <f t="shared" si="95"/>
        <v>300000</v>
      </c>
      <c r="T203" s="21">
        <f t="shared" si="95"/>
        <v>300000</v>
      </c>
      <c r="U203" s="21">
        <f t="shared" si="95"/>
        <v>300000</v>
      </c>
      <c r="V203" s="57"/>
      <c r="W203" s="57"/>
      <c r="X203" s="57"/>
      <c r="Y203" s="12"/>
    </row>
    <row r="204" spans="1:25" hidden="1">
      <c r="A204" s="29" t="s">
        <v>335</v>
      </c>
      <c r="B204" s="29">
        <v>11</v>
      </c>
      <c r="C204" s="53" t="s">
        <v>25</v>
      </c>
      <c r="D204" s="56">
        <v>3237</v>
      </c>
      <c r="E204" s="58" t="s">
        <v>36</v>
      </c>
      <c r="F204" s="32"/>
      <c r="G204" s="1">
        <v>800000</v>
      </c>
      <c r="H204" s="1">
        <v>800000</v>
      </c>
      <c r="I204" s="1">
        <v>800000</v>
      </c>
      <c r="J204" s="1">
        <v>800000</v>
      </c>
      <c r="K204" s="1">
        <v>80342.39</v>
      </c>
      <c r="L204" s="33">
        <f t="shared" si="72"/>
        <v>10.042798749999999</v>
      </c>
      <c r="M204" s="1">
        <v>859559</v>
      </c>
      <c r="N204" s="1">
        <v>859559</v>
      </c>
      <c r="O204" s="1">
        <v>300000</v>
      </c>
      <c r="P204" s="1">
        <f>O204</f>
        <v>300000</v>
      </c>
      <c r="Q204" s="1">
        <v>838220</v>
      </c>
      <c r="R204" s="1">
        <v>300000</v>
      </c>
      <c r="S204" s="1">
        <f>R204</f>
        <v>300000</v>
      </c>
      <c r="T204" s="1">
        <v>300000</v>
      </c>
      <c r="U204" s="1">
        <f>T204</f>
        <v>300000</v>
      </c>
    </row>
    <row r="205" spans="1:25" s="23" customFormat="1" ht="15.75" hidden="1">
      <c r="A205" s="25" t="s">
        <v>335</v>
      </c>
      <c r="B205" s="25">
        <v>11</v>
      </c>
      <c r="C205" s="52" t="s">
        <v>25</v>
      </c>
      <c r="D205" s="42">
        <v>382</v>
      </c>
      <c r="E205" s="60"/>
      <c r="F205" s="20"/>
      <c r="G205" s="21">
        <f>SUM(G206)</f>
        <v>800000</v>
      </c>
      <c r="H205" s="21">
        <f t="shared" ref="H205:U205" si="96">SUM(H206)</f>
        <v>800000</v>
      </c>
      <c r="I205" s="21">
        <f t="shared" si="96"/>
        <v>800000</v>
      </c>
      <c r="J205" s="21">
        <f t="shared" si="96"/>
        <v>800000</v>
      </c>
      <c r="K205" s="21">
        <f t="shared" si="96"/>
        <v>0</v>
      </c>
      <c r="L205" s="22">
        <f t="shared" si="72"/>
        <v>0</v>
      </c>
      <c r="M205" s="21">
        <f t="shared" si="96"/>
        <v>1500000</v>
      </c>
      <c r="N205" s="21">
        <f t="shared" si="96"/>
        <v>1500000</v>
      </c>
      <c r="O205" s="21">
        <f t="shared" si="96"/>
        <v>0</v>
      </c>
      <c r="P205" s="21">
        <f t="shared" si="96"/>
        <v>0</v>
      </c>
      <c r="Q205" s="21">
        <f t="shared" si="96"/>
        <v>2000000</v>
      </c>
      <c r="R205" s="21">
        <f t="shared" si="96"/>
        <v>0</v>
      </c>
      <c r="S205" s="21">
        <f t="shared" si="96"/>
        <v>0</v>
      </c>
      <c r="T205" s="21">
        <f t="shared" si="96"/>
        <v>0</v>
      </c>
      <c r="U205" s="21">
        <f t="shared" si="96"/>
        <v>0</v>
      </c>
      <c r="V205" s="57"/>
      <c r="W205" s="57"/>
      <c r="X205" s="57"/>
      <c r="Y205" s="12"/>
    </row>
    <row r="206" spans="1:25" hidden="1">
      <c r="A206" s="29" t="s">
        <v>335</v>
      </c>
      <c r="B206" s="29">
        <v>11</v>
      </c>
      <c r="C206" s="53" t="s">
        <v>25</v>
      </c>
      <c r="D206" s="56">
        <v>3821</v>
      </c>
      <c r="E206" s="58" t="s">
        <v>38</v>
      </c>
      <c r="F206" s="32"/>
      <c r="G206" s="1">
        <v>800000</v>
      </c>
      <c r="H206" s="1">
        <v>800000</v>
      </c>
      <c r="I206" s="1">
        <v>800000</v>
      </c>
      <c r="J206" s="1">
        <v>800000</v>
      </c>
      <c r="K206" s="1">
        <v>0</v>
      </c>
      <c r="L206" s="33">
        <f t="shared" si="72"/>
        <v>0</v>
      </c>
      <c r="M206" s="1">
        <v>1500000</v>
      </c>
      <c r="N206" s="1">
        <v>1500000</v>
      </c>
      <c r="O206" s="1"/>
      <c r="P206" s="1">
        <f>O206</f>
        <v>0</v>
      </c>
      <c r="Q206" s="1">
        <v>2000000</v>
      </c>
      <c r="R206" s="1"/>
      <c r="S206" s="1">
        <f>R206</f>
        <v>0</v>
      </c>
      <c r="T206" s="1"/>
      <c r="U206" s="1">
        <f>T206</f>
        <v>0</v>
      </c>
    </row>
    <row r="207" spans="1:25" s="23" customFormat="1" ht="141.75">
      <c r="A207" s="319" t="s">
        <v>559</v>
      </c>
      <c r="B207" s="319"/>
      <c r="C207" s="319"/>
      <c r="D207" s="319"/>
      <c r="E207" s="60" t="s">
        <v>376</v>
      </c>
      <c r="F207" s="51" t="s">
        <v>447</v>
      </c>
      <c r="G207" s="21">
        <f>SUM(G208)</f>
        <v>630000</v>
      </c>
      <c r="H207" s="21">
        <f t="shared" ref="H207:U208" si="97">SUM(H208)</f>
        <v>630000</v>
      </c>
      <c r="I207" s="21">
        <f t="shared" si="97"/>
        <v>1260000</v>
      </c>
      <c r="J207" s="21">
        <f t="shared" si="97"/>
        <v>1260000</v>
      </c>
      <c r="K207" s="21">
        <f t="shared" si="97"/>
        <v>896621.6</v>
      </c>
      <c r="L207" s="22">
        <f t="shared" si="72"/>
        <v>71.160444444444437</v>
      </c>
      <c r="M207" s="21">
        <f t="shared" si="97"/>
        <v>630000</v>
      </c>
      <c r="N207" s="21">
        <f t="shared" si="97"/>
        <v>630000</v>
      </c>
      <c r="O207" s="21">
        <f t="shared" si="97"/>
        <v>0</v>
      </c>
      <c r="P207" s="21">
        <f t="shared" si="97"/>
        <v>0</v>
      </c>
      <c r="Q207" s="21">
        <f t="shared" si="97"/>
        <v>630000</v>
      </c>
      <c r="R207" s="21">
        <f t="shared" si="97"/>
        <v>0</v>
      </c>
      <c r="S207" s="21">
        <f t="shared" si="97"/>
        <v>0</v>
      </c>
      <c r="T207" s="21">
        <f t="shared" si="97"/>
        <v>0</v>
      </c>
      <c r="U207" s="21">
        <f t="shared" si="97"/>
        <v>0</v>
      </c>
      <c r="V207" s="57"/>
      <c r="W207" s="57"/>
      <c r="X207" s="57"/>
      <c r="Y207" s="12"/>
    </row>
    <row r="208" spans="1:25" s="23" customFormat="1" ht="15.75" hidden="1">
      <c r="A208" s="25" t="s">
        <v>377</v>
      </c>
      <c r="B208" s="25">
        <v>11</v>
      </c>
      <c r="C208" s="52" t="s">
        <v>25</v>
      </c>
      <c r="D208" s="27">
        <v>329</v>
      </c>
      <c r="E208" s="60"/>
      <c r="F208" s="20"/>
      <c r="G208" s="21">
        <f>SUM(G209)</f>
        <v>630000</v>
      </c>
      <c r="H208" s="21">
        <f t="shared" si="97"/>
        <v>630000</v>
      </c>
      <c r="I208" s="21">
        <f t="shared" si="97"/>
        <v>1260000</v>
      </c>
      <c r="J208" s="21">
        <f t="shared" si="97"/>
        <v>1260000</v>
      </c>
      <c r="K208" s="21">
        <f t="shared" si="97"/>
        <v>896621.6</v>
      </c>
      <c r="L208" s="22">
        <f t="shared" si="72"/>
        <v>71.160444444444437</v>
      </c>
      <c r="M208" s="21">
        <f t="shared" si="97"/>
        <v>630000</v>
      </c>
      <c r="N208" s="21">
        <f t="shared" si="97"/>
        <v>630000</v>
      </c>
      <c r="O208" s="21">
        <f t="shared" si="97"/>
        <v>0</v>
      </c>
      <c r="P208" s="21">
        <f t="shared" si="97"/>
        <v>0</v>
      </c>
      <c r="Q208" s="21">
        <f t="shared" si="97"/>
        <v>630000</v>
      </c>
      <c r="R208" s="21">
        <f t="shared" si="97"/>
        <v>0</v>
      </c>
      <c r="S208" s="21">
        <f t="shared" si="97"/>
        <v>0</v>
      </c>
      <c r="T208" s="21">
        <f t="shared" si="97"/>
        <v>0</v>
      </c>
      <c r="U208" s="21">
        <f t="shared" si="97"/>
        <v>0</v>
      </c>
      <c r="V208" s="57"/>
      <c r="W208" s="57"/>
      <c r="X208" s="57"/>
      <c r="Y208" s="12"/>
    </row>
    <row r="209" spans="1:25" hidden="1">
      <c r="A209" s="29" t="s">
        <v>377</v>
      </c>
      <c r="B209" s="29">
        <v>11</v>
      </c>
      <c r="C209" s="53" t="s">
        <v>25</v>
      </c>
      <c r="D209" s="31">
        <v>3294</v>
      </c>
      <c r="E209" s="32" t="s">
        <v>37</v>
      </c>
      <c r="F209" s="32"/>
      <c r="G209" s="1">
        <v>630000</v>
      </c>
      <c r="H209" s="1">
        <v>630000</v>
      </c>
      <c r="I209" s="1">
        <v>1260000</v>
      </c>
      <c r="J209" s="1">
        <v>1260000</v>
      </c>
      <c r="K209" s="1">
        <v>896621.6</v>
      </c>
      <c r="L209" s="33">
        <f t="shared" si="72"/>
        <v>71.160444444444437</v>
      </c>
      <c r="M209" s="1">
        <v>630000</v>
      </c>
      <c r="N209" s="1">
        <v>630000</v>
      </c>
      <c r="O209" s="1"/>
      <c r="P209" s="1">
        <f>O209</f>
        <v>0</v>
      </c>
      <c r="Q209" s="1">
        <v>630000</v>
      </c>
      <c r="R209" s="1"/>
      <c r="S209" s="1">
        <v>0</v>
      </c>
      <c r="T209" s="1"/>
      <c r="U209" s="1">
        <f>T209</f>
        <v>0</v>
      </c>
    </row>
    <row r="210" spans="1:25" s="23" customFormat="1" ht="141.75">
      <c r="A210" s="339" t="s">
        <v>412</v>
      </c>
      <c r="B210" s="339"/>
      <c r="C210" s="339"/>
      <c r="D210" s="339"/>
      <c r="E210" s="40" t="s">
        <v>413</v>
      </c>
      <c r="F210" s="51" t="s">
        <v>447</v>
      </c>
      <c r="G210" s="21">
        <f>G211+G213+G216+G220+G226+G230</f>
        <v>0</v>
      </c>
      <c r="H210" s="21">
        <f t="shared" ref="H210:U210" si="98">H211+H213+H216+H220+H226+H230</f>
        <v>0</v>
      </c>
      <c r="I210" s="21">
        <f t="shared" si="98"/>
        <v>0</v>
      </c>
      <c r="J210" s="21">
        <f t="shared" si="98"/>
        <v>0</v>
      </c>
      <c r="K210" s="21">
        <f t="shared" si="98"/>
        <v>0</v>
      </c>
      <c r="L210" s="22" t="str">
        <f t="shared" si="72"/>
        <v>-</v>
      </c>
      <c r="M210" s="21">
        <f t="shared" si="98"/>
        <v>0</v>
      </c>
      <c r="N210" s="21">
        <f t="shared" si="98"/>
        <v>0</v>
      </c>
      <c r="O210" s="21">
        <f t="shared" si="98"/>
        <v>2121624</v>
      </c>
      <c r="P210" s="21">
        <f t="shared" si="98"/>
        <v>2121624</v>
      </c>
      <c r="Q210" s="21">
        <f t="shared" si="98"/>
        <v>0</v>
      </c>
      <c r="R210" s="21">
        <f t="shared" si="98"/>
        <v>2077303</v>
      </c>
      <c r="S210" s="21">
        <f t="shared" si="98"/>
        <v>2077303</v>
      </c>
      <c r="T210" s="21">
        <f t="shared" si="98"/>
        <v>2109876</v>
      </c>
      <c r="U210" s="21">
        <f t="shared" si="98"/>
        <v>2109876</v>
      </c>
      <c r="V210" s="57"/>
      <c r="W210" s="57"/>
      <c r="X210" s="57"/>
      <c r="Y210" s="12"/>
    </row>
    <row r="211" spans="1:25" s="23" customFormat="1" ht="15.75" hidden="1">
      <c r="A211" s="25"/>
      <c r="B211" s="25">
        <v>11</v>
      </c>
      <c r="C211" s="52" t="s">
        <v>25</v>
      </c>
      <c r="D211" s="27">
        <v>311</v>
      </c>
      <c r="E211" s="20"/>
      <c r="F211" s="20"/>
      <c r="G211" s="21">
        <f>SUM(G212)</f>
        <v>0</v>
      </c>
      <c r="H211" s="21">
        <f t="shared" ref="H211:U211" si="99">SUM(H212)</f>
        <v>0</v>
      </c>
      <c r="I211" s="21">
        <f t="shared" si="99"/>
        <v>0</v>
      </c>
      <c r="J211" s="21">
        <f t="shared" si="99"/>
        <v>0</v>
      </c>
      <c r="K211" s="21">
        <f t="shared" si="99"/>
        <v>0</v>
      </c>
      <c r="L211" s="22" t="str">
        <f t="shared" si="72"/>
        <v>-</v>
      </c>
      <c r="M211" s="21">
        <f t="shared" si="99"/>
        <v>0</v>
      </c>
      <c r="N211" s="21">
        <f t="shared" si="99"/>
        <v>0</v>
      </c>
      <c r="O211" s="21">
        <f t="shared" si="99"/>
        <v>588976</v>
      </c>
      <c r="P211" s="21">
        <f t="shared" si="99"/>
        <v>588976</v>
      </c>
      <c r="Q211" s="21">
        <f t="shared" si="99"/>
        <v>0</v>
      </c>
      <c r="R211" s="21">
        <f t="shared" si="99"/>
        <v>618425</v>
      </c>
      <c r="S211" s="21">
        <f t="shared" si="99"/>
        <v>618425</v>
      </c>
      <c r="T211" s="21">
        <f t="shared" si="99"/>
        <v>649347</v>
      </c>
      <c r="U211" s="21">
        <f t="shared" si="99"/>
        <v>649347</v>
      </c>
      <c r="V211" s="57"/>
      <c r="W211" s="57"/>
      <c r="X211" s="57"/>
      <c r="Y211" s="12"/>
    </row>
    <row r="212" spans="1:25" s="67" customFormat="1" hidden="1">
      <c r="A212" s="29"/>
      <c r="B212" s="29">
        <v>11</v>
      </c>
      <c r="C212" s="53" t="s">
        <v>25</v>
      </c>
      <c r="D212" s="31">
        <v>3111</v>
      </c>
      <c r="E212" s="32" t="s">
        <v>19</v>
      </c>
      <c r="F212" s="64"/>
      <c r="G212" s="65"/>
      <c r="H212" s="65"/>
      <c r="I212" s="65"/>
      <c r="J212" s="65"/>
      <c r="K212" s="65"/>
      <c r="L212" s="66" t="str">
        <f t="shared" si="72"/>
        <v>-</v>
      </c>
      <c r="M212" s="65"/>
      <c r="N212" s="65"/>
      <c r="O212" s="1">
        <v>588976</v>
      </c>
      <c r="P212" s="1">
        <f t="shared" ref="P212:P232" si="100">O212</f>
        <v>588976</v>
      </c>
      <c r="Q212" s="1"/>
      <c r="R212" s="1">
        <v>618425</v>
      </c>
      <c r="S212" s="1">
        <f t="shared" ref="S212:S232" si="101">R212</f>
        <v>618425</v>
      </c>
      <c r="T212" s="1">
        <v>649347</v>
      </c>
      <c r="U212" s="1">
        <f t="shared" ref="U212:U232" si="102">T212</f>
        <v>649347</v>
      </c>
      <c r="V212" s="127"/>
      <c r="W212" s="127"/>
      <c r="X212" s="127"/>
      <c r="Y212" s="136"/>
    </row>
    <row r="213" spans="1:25" s="23" customFormat="1" ht="15.75" hidden="1">
      <c r="A213" s="25"/>
      <c r="B213" s="25">
        <v>11</v>
      </c>
      <c r="C213" s="52" t="s">
        <v>25</v>
      </c>
      <c r="D213" s="27">
        <v>313</v>
      </c>
      <c r="E213" s="20"/>
      <c r="F213" s="20"/>
      <c r="G213" s="21">
        <f>SUM(G214)</f>
        <v>0</v>
      </c>
      <c r="H213" s="21">
        <f t="shared" ref="H213:N213" si="103">SUM(H214)</f>
        <v>0</v>
      </c>
      <c r="I213" s="21">
        <f t="shared" si="103"/>
        <v>0</v>
      </c>
      <c r="J213" s="21">
        <f t="shared" si="103"/>
        <v>0</v>
      </c>
      <c r="K213" s="21">
        <f t="shared" si="103"/>
        <v>0</v>
      </c>
      <c r="L213" s="22" t="str">
        <f t="shared" si="72"/>
        <v>-</v>
      </c>
      <c r="M213" s="21">
        <f t="shared" si="103"/>
        <v>0</v>
      </c>
      <c r="N213" s="21">
        <f t="shared" si="103"/>
        <v>0</v>
      </c>
      <c r="O213" s="21">
        <f>SUM(O214:O215)</f>
        <v>31444</v>
      </c>
      <c r="P213" s="21">
        <f t="shared" ref="P213:U213" si="104">SUM(P214:P215)</f>
        <v>31444</v>
      </c>
      <c r="Q213" s="21">
        <f t="shared" si="104"/>
        <v>0</v>
      </c>
      <c r="R213" s="21">
        <f t="shared" si="104"/>
        <v>33016</v>
      </c>
      <c r="S213" s="21">
        <f t="shared" si="104"/>
        <v>33016</v>
      </c>
      <c r="T213" s="21">
        <f t="shared" si="104"/>
        <v>34667</v>
      </c>
      <c r="U213" s="21">
        <f t="shared" si="104"/>
        <v>34667</v>
      </c>
      <c r="V213" s="57"/>
      <c r="W213" s="57"/>
      <c r="X213" s="57"/>
      <c r="Y213" s="12"/>
    </row>
    <row r="214" spans="1:25" s="67" customFormat="1" hidden="1">
      <c r="A214" s="29"/>
      <c r="B214" s="29">
        <v>11</v>
      </c>
      <c r="C214" s="53" t="s">
        <v>25</v>
      </c>
      <c r="D214" s="31">
        <v>3132</v>
      </c>
      <c r="E214" s="32" t="s">
        <v>280</v>
      </c>
      <c r="F214" s="64"/>
      <c r="G214" s="65"/>
      <c r="H214" s="65"/>
      <c r="I214" s="65"/>
      <c r="J214" s="65"/>
      <c r="K214" s="65"/>
      <c r="L214" s="66" t="str">
        <f t="shared" si="72"/>
        <v>-</v>
      </c>
      <c r="M214" s="65"/>
      <c r="N214" s="65"/>
      <c r="O214" s="1">
        <v>27745</v>
      </c>
      <c r="P214" s="1">
        <f t="shared" si="100"/>
        <v>27745</v>
      </c>
      <c r="Q214" s="1"/>
      <c r="R214" s="1">
        <v>29132</v>
      </c>
      <c r="S214" s="1">
        <f t="shared" si="101"/>
        <v>29132</v>
      </c>
      <c r="T214" s="1">
        <v>30589</v>
      </c>
      <c r="U214" s="1">
        <f t="shared" si="102"/>
        <v>30589</v>
      </c>
      <c r="V214" s="127"/>
      <c r="W214" s="127"/>
      <c r="X214" s="127"/>
      <c r="Y214" s="136"/>
    </row>
    <row r="215" spans="1:25" s="67" customFormat="1" ht="30" hidden="1">
      <c r="A215" s="29"/>
      <c r="B215" s="29">
        <v>11</v>
      </c>
      <c r="C215" s="53" t="s">
        <v>25</v>
      </c>
      <c r="D215" s="31">
        <v>3133</v>
      </c>
      <c r="E215" s="32" t="s">
        <v>258</v>
      </c>
      <c r="F215" s="64"/>
      <c r="G215" s="65"/>
      <c r="H215" s="65"/>
      <c r="I215" s="65"/>
      <c r="J215" s="65"/>
      <c r="K215" s="65"/>
      <c r="L215" s="66"/>
      <c r="M215" s="65"/>
      <c r="N215" s="65"/>
      <c r="O215" s="1">
        <v>3699</v>
      </c>
      <c r="P215" s="1">
        <f>O215</f>
        <v>3699</v>
      </c>
      <c r="Q215" s="1"/>
      <c r="R215" s="1">
        <v>3884</v>
      </c>
      <c r="S215" s="1">
        <f>R215</f>
        <v>3884</v>
      </c>
      <c r="T215" s="1">
        <v>4078</v>
      </c>
      <c r="U215" s="1">
        <f>T215</f>
        <v>4078</v>
      </c>
      <c r="V215" s="127"/>
      <c r="W215" s="127"/>
      <c r="X215" s="127"/>
      <c r="Y215" s="136"/>
    </row>
    <row r="216" spans="1:25" s="23" customFormat="1" ht="15.75" hidden="1">
      <c r="A216" s="25"/>
      <c r="B216" s="25">
        <v>11</v>
      </c>
      <c r="C216" s="52" t="s">
        <v>25</v>
      </c>
      <c r="D216" s="27">
        <v>321</v>
      </c>
      <c r="E216" s="20"/>
      <c r="F216" s="20"/>
      <c r="G216" s="21">
        <f>SUM(G217)</f>
        <v>0</v>
      </c>
      <c r="H216" s="21">
        <f t="shared" ref="H216:N216" si="105">SUM(H217)</f>
        <v>0</v>
      </c>
      <c r="I216" s="21">
        <f t="shared" si="105"/>
        <v>0</v>
      </c>
      <c r="J216" s="21">
        <f t="shared" si="105"/>
        <v>0</v>
      </c>
      <c r="K216" s="21">
        <f t="shared" si="105"/>
        <v>0</v>
      </c>
      <c r="L216" s="22" t="str">
        <f t="shared" si="72"/>
        <v>-</v>
      </c>
      <c r="M216" s="21">
        <f t="shared" si="105"/>
        <v>0</v>
      </c>
      <c r="N216" s="21">
        <f t="shared" si="105"/>
        <v>0</v>
      </c>
      <c r="O216" s="21">
        <f>SUM(O217:O219)</f>
        <v>113970</v>
      </c>
      <c r="P216" s="21">
        <f t="shared" ref="P216:U216" si="106">SUM(P217:P219)</f>
        <v>113970</v>
      </c>
      <c r="Q216" s="21">
        <f t="shared" si="106"/>
        <v>0</v>
      </c>
      <c r="R216" s="21">
        <f t="shared" si="106"/>
        <v>38628</v>
      </c>
      <c r="S216" s="21">
        <f t="shared" si="106"/>
        <v>38628</v>
      </c>
      <c r="T216" s="21">
        <f t="shared" si="106"/>
        <v>38628</v>
      </c>
      <c r="U216" s="21">
        <f t="shared" si="106"/>
        <v>38628</v>
      </c>
      <c r="V216" s="57"/>
      <c r="W216" s="57"/>
      <c r="X216" s="57"/>
      <c r="Y216" s="12"/>
    </row>
    <row r="217" spans="1:25" s="67" customFormat="1" hidden="1">
      <c r="A217" s="29"/>
      <c r="B217" s="29">
        <v>11</v>
      </c>
      <c r="C217" s="53" t="s">
        <v>25</v>
      </c>
      <c r="D217" s="31">
        <v>3211</v>
      </c>
      <c r="E217" s="32" t="s">
        <v>110</v>
      </c>
      <c r="F217" s="64"/>
      <c r="G217" s="65"/>
      <c r="H217" s="65"/>
      <c r="I217" s="65"/>
      <c r="J217" s="65"/>
      <c r="K217" s="65"/>
      <c r="L217" s="66" t="str">
        <f t="shared" si="72"/>
        <v>-</v>
      </c>
      <c r="M217" s="65"/>
      <c r="N217" s="65"/>
      <c r="O217" s="1">
        <v>26100</v>
      </c>
      <c r="P217" s="1">
        <f t="shared" si="100"/>
        <v>26100</v>
      </c>
      <c r="Q217" s="1"/>
      <c r="R217" s="1">
        <v>26100</v>
      </c>
      <c r="S217" s="1">
        <f t="shared" si="101"/>
        <v>26100</v>
      </c>
      <c r="T217" s="1">
        <v>26100</v>
      </c>
      <c r="U217" s="1">
        <f t="shared" si="102"/>
        <v>26100</v>
      </c>
      <c r="V217" s="127"/>
      <c r="W217" s="127"/>
      <c r="X217" s="127"/>
      <c r="Y217" s="136"/>
    </row>
    <row r="218" spans="1:25" s="67" customFormat="1" ht="30" hidden="1">
      <c r="A218" s="29"/>
      <c r="B218" s="29">
        <v>11</v>
      </c>
      <c r="C218" s="53" t="s">
        <v>25</v>
      </c>
      <c r="D218" s="31">
        <v>3212</v>
      </c>
      <c r="E218" s="32" t="s">
        <v>111</v>
      </c>
      <c r="F218" s="64"/>
      <c r="G218" s="65"/>
      <c r="H218" s="65"/>
      <c r="I218" s="65"/>
      <c r="J218" s="65"/>
      <c r="K218" s="65"/>
      <c r="L218" s="66"/>
      <c r="M218" s="65"/>
      <c r="N218" s="65"/>
      <c r="O218" s="1">
        <v>12528</v>
      </c>
      <c r="P218" s="1">
        <f t="shared" si="100"/>
        <v>12528</v>
      </c>
      <c r="Q218" s="1"/>
      <c r="R218" s="1">
        <v>12528</v>
      </c>
      <c r="S218" s="1">
        <f t="shared" si="101"/>
        <v>12528</v>
      </c>
      <c r="T218" s="1">
        <v>12528</v>
      </c>
      <c r="U218" s="1">
        <f t="shared" si="102"/>
        <v>12528</v>
      </c>
      <c r="V218" s="127"/>
      <c r="W218" s="127"/>
      <c r="X218" s="127"/>
      <c r="Y218" s="136"/>
    </row>
    <row r="219" spans="1:25" s="67" customFormat="1" hidden="1">
      <c r="A219" s="29"/>
      <c r="B219" s="29">
        <v>11</v>
      </c>
      <c r="C219" s="53" t="s">
        <v>25</v>
      </c>
      <c r="D219" s="31">
        <v>3214</v>
      </c>
      <c r="E219" s="32" t="s">
        <v>234</v>
      </c>
      <c r="F219" s="64"/>
      <c r="G219" s="65"/>
      <c r="H219" s="65"/>
      <c r="I219" s="65"/>
      <c r="J219" s="65"/>
      <c r="K219" s="65"/>
      <c r="L219" s="66"/>
      <c r="M219" s="65"/>
      <c r="N219" s="65"/>
      <c r="O219" s="1">
        <v>75342</v>
      </c>
      <c r="P219" s="1">
        <f t="shared" si="100"/>
        <v>75342</v>
      </c>
      <c r="Q219" s="1"/>
      <c r="R219" s="1">
        <v>0</v>
      </c>
      <c r="S219" s="1">
        <f t="shared" si="101"/>
        <v>0</v>
      </c>
      <c r="T219" s="1">
        <v>0</v>
      </c>
      <c r="U219" s="1">
        <f t="shared" si="102"/>
        <v>0</v>
      </c>
      <c r="V219" s="127"/>
      <c r="W219" s="127"/>
      <c r="X219" s="127"/>
      <c r="Y219" s="136"/>
    </row>
    <row r="220" spans="1:25" s="23" customFormat="1" ht="15.75" hidden="1">
      <c r="A220" s="25"/>
      <c r="B220" s="25">
        <v>11</v>
      </c>
      <c r="C220" s="52" t="s">
        <v>25</v>
      </c>
      <c r="D220" s="27">
        <v>323</v>
      </c>
      <c r="E220" s="20"/>
      <c r="F220" s="20"/>
      <c r="G220" s="21">
        <f>SUM(G221)</f>
        <v>0</v>
      </c>
      <c r="H220" s="21">
        <f t="shared" ref="H220:N220" si="107">SUM(H221)</f>
        <v>0</v>
      </c>
      <c r="I220" s="21">
        <f t="shared" si="107"/>
        <v>0</v>
      </c>
      <c r="J220" s="21">
        <f t="shared" si="107"/>
        <v>0</v>
      </c>
      <c r="K220" s="21">
        <f t="shared" si="107"/>
        <v>0</v>
      </c>
      <c r="L220" s="22" t="str">
        <f t="shared" si="72"/>
        <v>-</v>
      </c>
      <c r="M220" s="21">
        <f t="shared" si="107"/>
        <v>0</v>
      </c>
      <c r="N220" s="21">
        <f t="shared" si="107"/>
        <v>0</v>
      </c>
      <c r="O220" s="21">
        <f>SUM(O221:O225)</f>
        <v>516084</v>
      </c>
      <c r="P220" s="21">
        <f t="shared" ref="P220:U220" si="108">SUM(P221:P225)</f>
        <v>516084</v>
      </c>
      <c r="Q220" s="21">
        <f t="shared" si="108"/>
        <v>0</v>
      </c>
      <c r="R220" s="21">
        <f t="shared" si="108"/>
        <v>516084</v>
      </c>
      <c r="S220" s="21">
        <f t="shared" si="108"/>
        <v>516084</v>
      </c>
      <c r="T220" s="21">
        <f t="shared" si="108"/>
        <v>516084</v>
      </c>
      <c r="U220" s="21">
        <f t="shared" si="108"/>
        <v>516084</v>
      </c>
      <c r="V220" s="57"/>
      <c r="W220" s="57"/>
      <c r="X220" s="57"/>
      <c r="Y220" s="12"/>
    </row>
    <row r="221" spans="1:25" s="67" customFormat="1" hidden="1">
      <c r="A221" s="29"/>
      <c r="B221" s="29">
        <v>11</v>
      </c>
      <c r="C221" s="53" t="s">
        <v>25</v>
      </c>
      <c r="D221" s="31">
        <v>3231</v>
      </c>
      <c r="E221" s="32" t="s">
        <v>117</v>
      </c>
      <c r="F221" s="64"/>
      <c r="G221" s="65"/>
      <c r="H221" s="65"/>
      <c r="I221" s="65"/>
      <c r="J221" s="65"/>
      <c r="K221" s="65"/>
      <c r="L221" s="66" t="str">
        <f t="shared" si="72"/>
        <v>-</v>
      </c>
      <c r="M221" s="65"/>
      <c r="N221" s="65"/>
      <c r="O221" s="1">
        <v>17400</v>
      </c>
      <c r="P221" s="1">
        <f t="shared" si="100"/>
        <v>17400</v>
      </c>
      <c r="Q221" s="1"/>
      <c r="R221" s="1">
        <v>17400</v>
      </c>
      <c r="S221" s="1">
        <f t="shared" si="101"/>
        <v>17400</v>
      </c>
      <c r="T221" s="1">
        <v>17400</v>
      </c>
      <c r="U221" s="1">
        <f t="shared" si="102"/>
        <v>17400</v>
      </c>
      <c r="V221" s="127"/>
      <c r="W221" s="127"/>
      <c r="X221" s="127"/>
      <c r="Y221" s="136"/>
    </row>
    <row r="222" spans="1:25" s="67" customFormat="1" hidden="1">
      <c r="A222" s="29"/>
      <c r="B222" s="29">
        <v>11</v>
      </c>
      <c r="C222" s="53" t="s">
        <v>25</v>
      </c>
      <c r="D222" s="31">
        <v>3234</v>
      </c>
      <c r="E222" s="32" t="s">
        <v>120</v>
      </c>
      <c r="F222" s="64"/>
      <c r="G222" s="65"/>
      <c r="H222" s="65"/>
      <c r="I222" s="65"/>
      <c r="J222" s="65"/>
      <c r="K222" s="65"/>
      <c r="L222" s="66"/>
      <c r="M222" s="65"/>
      <c r="N222" s="65"/>
      <c r="O222" s="1">
        <v>13050</v>
      </c>
      <c r="P222" s="1">
        <f t="shared" si="100"/>
        <v>13050</v>
      </c>
      <c r="Q222" s="1"/>
      <c r="R222" s="1">
        <v>13050</v>
      </c>
      <c r="S222" s="1">
        <f t="shared" si="101"/>
        <v>13050</v>
      </c>
      <c r="T222" s="1">
        <v>13050</v>
      </c>
      <c r="U222" s="1">
        <f t="shared" si="102"/>
        <v>13050</v>
      </c>
      <c r="V222" s="127"/>
      <c r="W222" s="127"/>
      <c r="X222" s="127"/>
      <c r="Y222" s="136"/>
    </row>
    <row r="223" spans="1:25" s="67" customFormat="1" hidden="1">
      <c r="A223" s="29"/>
      <c r="B223" s="29">
        <v>11</v>
      </c>
      <c r="C223" s="53" t="s">
        <v>25</v>
      </c>
      <c r="D223" s="31">
        <v>3235</v>
      </c>
      <c r="E223" s="32" t="s">
        <v>42</v>
      </c>
      <c r="F223" s="64"/>
      <c r="G223" s="65"/>
      <c r="H223" s="65"/>
      <c r="I223" s="65"/>
      <c r="J223" s="65"/>
      <c r="K223" s="65"/>
      <c r="L223" s="66"/>
      <c r="M223" s="65"/>
      <c r="N223" s="65"/>
      <c r="O223" s="1">
        <v>459360</v>
      </c>
      <c r="P223" s="1">
        <f t="shared" si="100"/>
        <v>459360</v>
      </c>
      <c r="Q223" s="1"/>
      <c r="R223" s="1">
        <v>459360</v>
      </c>
      <c r="S223" s="1">
        <f t="shared" si="101"/>
        <v>459360</v>
      </c>
      <c r="T223" s="1">
        <v>459360</v>
      </c>
      <c r="U223" s="1">
        <f t="shared" si="102"/>
        <v>459360</v>
      </c>
      <c r="V223" s="127"/>
      <c r="W223" s="127"/>
      <c r="X223" s="127"/>
      <c r="Y223" s="136"/>
    </row>
    <row r="224" spans="1:25" s="67" customFormat="1" hidden="1">
      <c r="A224" s="29"/>
      <c r="B224" s="29">
        <v>11</v>
      </c>
      <c r="C224" s="53" t="s">
        <v>25</v>
      </c>
      <c r="D224" s="31">
        <v>3236</v>
      </c>
      <c r="E224" s="32" t="s">
        <v>121</v>
      </c>
      <c r="F224" s="64"/>
      <c r="G224" s="65"/>
      <c r="H224" s="65"/>
      <c r="I224" s="65"/>
      <c r="J224" s="65"/>
      <c r="K224" s="65"/>
      <c r="L224" s="66"/>
      <c r="M224" s="65"/>
      <c r="N224" s="65"/>
      <c r="O224" s="1">
        <v>24534</v>
      </c>
      <c r="P224" s="1">
        <f t="shared" si="100"/>
        <v>24534</v>
      </c>
      <c r="Q224" s="1"/>
      <c r="R224" s="1">
        <v>24534</v>
      </c>
      <c r="S224" s="1">
        <f t="shared" si="101"/>
        <v>24534</v>
      </c>
      <c r="T224" s="1">
        <v>24534</v>
      </c>
      <c r="U224" s="1">
        <f t="shared" si="102"/>
        <v>24534</v>
      </c>
      <c r="V224" s="127"/>
      <c r="W224" s="127"/>
      <c r="X224" s="127"/>
      <c r="Y224" s="136"/>
    </row>
    <row r="225" spans="1:25" s="67" customFormat="1" hidden="1">
      <c r="A225" s="29"/>
      <c r="B225" s="29">
        <v>11</v>
      </c>
      <c r="C225" s="53" t="s">
        <v>25</v>
      </c>
      <c r="D225" s="31">
        <v>3239</v>
      </c>
      <c r="E225" s="32" t="s">
        <v>41</v>
      </c>
      <c r="F225" s="64"/>
      <c r="G225" s="65"/>
      <c r="H225" s="65"/>
      <c r="I225" s="65"/>
      <c r="J225" s="65"/>
      <c r="K225" s="65"/>
      <c r="L225" s="66"/>
      <c r="M225" s="65"/>
      <c r="N225" s="65"/>
      <c r="O225" s="1">
        <v>1740</v>
      </c>
      <c r="P225" s="1">
        <f t="shared" si="100"/>
        <v>1740</v>
      </c>
      <c r="Q225" s="1"/>
      <c r="R225" s="1">
        <v>1740</v>
      </c>
      <c r="S225" s="1">
        <f t="shared" si="101"/>
        <v>1740</v>
      </c>
      <c r="T225" s="1">
        <v>1740</v>
      </c>
      <c r="U225" s="1">
        <f t="shared" si="102"/>
        <v>1740</v>
      </c>
      <c r="V225" s="127"/>
      <c r="W225" s="127"/>
      <c r="X225" s="127"/>
      <c r="Y225" s="136"/>
    </row>
    <row r="226" spans="1:25" s="23" customFormat="1" ht="15.75" hidden="1">
      <c r="A226" s="25"/>
      <c r="B226" s="25">
        <v>11</v>
      </c>
      <c r="C226" s="52" t="s">
        <v>25</v>
      </c>
      <c r="D226" s="27">
        <v>329</v>
      </c>
      <c r="E226" s="20"/>
      <c r="F226" s="20"/>
      <c r="G226" s="21">
        <f>SUM(G227:G228)</f>
        <v>0</v>
      </c>
      <c r="H226" s="21">
        <f t="shared" ref="H226:N226" si="109">SUM(H227:H228)</f>
        <v>0</v>
      </c>
      <c r="I226" s="21">
        <f t="shared" si="109"/>
        <v>0</v>
      </c>
      <c r="J226" s="21">
        <f t="shared" si="109"/>
        <v>0</v>
      </c>
      <c r="K226" s="21">
        <f t="shared" si="109"/>
        <v>0</v>
      </c>
      <c r="L226" s="22" t="str">
        <f t="shared" si="72"/>
        <v>-</v>
      </c>
      <c r="M226" s="21">
        <f t="shared" si="109"/>
        <v>0</v>
      </c>
      <c r="N226" s="21">
        <f t="shared" si="109"/>
        <v>0</v>
      </c>
      <c r="O226" s="21">
        <f>SUM(O227:O229)</f>
        <v>829700</v>
      </c>
      <c r="P226" s="21">
        <f t="shared" ref="P226:U226" si="110">SUM(P227:P229)</f>
        <v>829700</v>
      </c>
      <c r="Q226" s="21">
        <f t="shared" si="110"/>
        <v>0</v>
      </c>
      <c r="R226" s="21">
        <f t="shared" si="110"/>
        <v>829700</v>
      </c>
      <c r="S226" s="21">
        <f t="shared" si="110"/>
        <v>829700</v>
      </c>
      <c r="T226" s="21">
        <f t="shared" si="110"/>
        <v>829700</v>
      </c>
      <c r="U226" s="21">
        <f t="shared" si="110"/>
        <v>829700</v>
      </c>
      <c r="V226" s="57"/>
      <c r="W226" s="57"/>
      <c r="X226" s="57"/>
      <c r="Y226" s="12"/>
    </row>
    <row r="227" spans="1:25" s="67" customFormat="1" hidden="1">
      <c r="A227" s="29"/>
      <c r="B227" s="29">
        <v>11</v>
      </c>
      <c r="C227" s="53" t="s">
        <v>25</v>
      </c>
      <c r="D227" s="31">
        <v>3293</v>
      </c>
      <c r="E227" s="32" t="s">
        <v>124</v>
      </c>
      <c r="F227" s="64"/>
      <c r="G227" s="65"/>
      <c r="H227" s="65"/>
      <c r="I227" s="65"/>
      <c r="J227" s="65"/>
      <c r="K227" s="65"/>
      <c r="L227" s="66" t="str">
        <f t="shared" si="72"/>
        <v>-</v>
      </c>
      <c r="M227" s="65"/>
      <c r="N227" s="65"/>
      <c r="O227" s="1">
        <v>52200</v>
      </c>
      <c r="P227" s="1">
        <f t="shared" si="100"/>
        <v>52200</v>
      </c>
      <c r="Q227" s="1"/>
      <c r="R227" s="1">
        <v>52200</v>
      </c>
      <c r="S227" s="1">
        <f t="shared" si="101"/>
        <v>52200</v>
      </c>
      <c r="T227" s="1">
        <v>52200</v>
      </c>
      <c r="U227" s="1">
        <f t="shared" si="102"/>
        <v>52200</v>
      </c>
      <c r="V227" s="127"/>
      <c r="W227" s="127"/>
      <c r="X227" s="127"/>
      <c r="Y227" s="136"/>
    </row>
    <row r="228" spans="1:25" s="67" customFormat="1" hidden="1">
      <c r="A228" s="29"/>
      <c r="B228" s="29">
        <v>11</v>
      </c>
      <c r="C228" s="53" t="s">
        <v>25</v>
      </c>
      <c r="D228" s="31">
        <v>3294</v>
      </c>
      <c r="E228" s="32" t="s">
        <v>37</v>
      </c>
      <c r="F228" s="64"/>
      <c r="G228" s="65"/>
      <c r="H228" s="65"/>
      <c r="I228" s="65"/>
      <c r="J228" s="65"/>
      <c r="K228" s="65"/>
      <c r="L228" s="66" t="str">
        <f t="shared" ref="L228:L296" si="111">IF(I228=0, "-", K228/I228*100)</f>
        <v>-</v>
      </c>
      <c r="M228" s="65"/>
      <c r="N228" s="65"/>
      <c r="O228" s="1">
        <v>770000</v>
      </c>
      <c r="P228" s="1">
        <f t="shared" si="100"/>
        <v>770000</v>
      </c>
      <c r="Q228" s="1"/>
      <c r="R228" s="1">
        <v>770000</v>
      </c>
      <c r="S228" s="1">
        <f t="shared" si="101"/>
        <v>770000</v>
      </c>
      <c r="T228" s="1">
        <v>770000</v>
      </c>
      <c r="U228" s="1">
        <f t="shared" si="102"/>
        <v>770000</v>
      </c>
      <c r="V228" s="127"/>
      <c r="W228" s="127"/>
      <c r="X228" s="127"/>
      <c r="Y228" s="136"/>
    </row>
    <row r="229" spans="1:25" s="67" customFormat="1" hidden="1">
      <c r="A229" s="29"/>
      <c r="B229" s="29">
        <v>11</v>
      </c>
      <c r="C229" s="53" t="s">
        <v>25</v>
      </c>
      <c r="D229" s="31">
        <v>3299</v>
      </c>
      <c r="E229" s="32" t="s">
        <v>125</v>
      </c>
      <c r="F229" s="64"/>
      <c r="G229" s="65"/>
      <c r="H229" s="65"/>
      <c r="I229" s="65"/>
      <c r="J229" s="65"/>
      <c r="K229" s="65"/>
      <c r="L229" s="66"/>
      <c r="M229" s="65"/>
      <c r="N229" s="65"/>
      <c r="O229" s="1">
        <v>7500</v>
      </c>
      <c r="P229" s="1">
        <f t="shared" si="100"/>
        <v>7500</v>
      </c>
      <c r="Q229" s="1"/>
      <c r="R229" s="1">
        <v>7500</v>
      </c>
      <c r="S229" s="1">
        <f t="shared" si="101"/>
        <v>7500</v>
      </c>
      <c r="T229" s="1">
        <v>7500</v>
      </c>
      <c r="U229" s="1">
        <f t="shared" si="102"/>
        <v>7500</v>
      </c>
      <c r="V229" s="127"/>
      <c r="W229" s="127"/>
      <c r="X229" s="127"/>
      <c r="Y229" s="136"/>
    </row>
    <row r="230" spans="1:25" s="23" customFormat="1" ht="15.75" hidden="1">
      <c r="A230" s="25"/>
      <c r="B230" s="25">
        <v>11</v>
      </c>
      <c r="C230" s="52" t="s">
        <v>25</v>
      </c>
      <c r="D230" s="27">
        <v>343</v>
      </c>
      <c r="E230" s="20"/>
      <c r="F230" s="20"/>
      <c r="G230" s="21">
        <f>SUM(G231)</f>
        <v>0</v>
      </c>
      <c r="H230" s="21">
        <f>SUM(H231)</f>
        <v>0</v>
      </c>
      <c r="I230" s="21">
        <f>SUM(I231)</f>
        <v>0</v>
      </c>
      <c r="J230" s="21">
        <f>SUM(J231)</f>
        <v>0</v>
      </c>
      <c r="K230" s="21">
        <f>SUM(K231)</f>
        <v>0</v>
      </c>
      <c r="L230" s="22" t="str">
        <f t="shared" si="111"/>
        <v>-</v>
      </c>
      <c r="M230" s="21">
        <f>SUM(M231)</f>
        <v>0</v>
      </c>
      <c r="N230" s="21">
        <f>SUM(N231)</f>
        <v>0</v>
      </c>
      <c r="O230" s="21">
        <f>SUM(O231:O232)</f>
        <v>41450</v>
      </c>
      <c r="P230" s="21">
        <f t="shared" ref="P230:U230" si="112">SUM(P231:P232)</f>
        <v>41450</v>
      </c>
      <c r="Q230" s="21">
        <f t="shared" si="112"/>
        <v>0</v>
      </c>
      <c r="R230" s="21">
        <f t="shared" si="112"/>
        <v>41450</v>
      </c>
      <c r="S230" s="21">
        <f t="shared" si="112"/>
        <v>41450</v>
      </c>
      <c r="T230" s="21">
        <f t="shared" si="112"/>
        <v>41450</v>
      </c>
      <c r="U230" s="21">
        <f t="shared" si="112"/>
        <v>41450</v>
      </c>
      <c r="V230" s="57"/>
      <c r="W230" s="57"/>
      <c r="X230" s="57"/>
      <c r="Y230" s="12"/>
    </row>
    <row r="231" spans="1:25" hidden="1">
      <c r="A231" s="29"/>
      <c r="B231" s="29">
        <v>11</v>
      </c>
      <c r="C231" s="53" t="s">
        <v>25</v>
      </c>
      <c r="D231" s="31">
        <v>3431</v>
      </c>
      <c r="E231" s="32" t="s">
        <v>153</v>
      </c>
      <c r="F231" s="38"/>
      <c r="G231" s="2"/>
      <c r="H231" s="2"/>
      <c r="I231" s="2"/>
      <c r="J231" s="2"/>
      <c r="K231" s="2"/>
      <c r="L231" s="68" t="str">
        <f t="shared" si="111"/>
        <v>-</v>
      </c>
      <c r="M231" s="2"/>
      <c r="N231" s="2"/>
      <c r="O231" s="1">
        <v>2300</v>
      </c>
      <c r="P231" s="1">
        <f t="shared" si="100"/>
        <v>2300</v>
      </c>
      <c r="Q231" s="1"/>
      <c r="R231" s="1">
        <v>2300</v>
      </c>
      <c r="S231" s="1">
        <f t="shared" si="101"/>
        <v>2300</v>
      </c>
      <c r="T231" s="1">
        <v>2300</v>
      </c>
      <c r="U231" s="1">
        <f t="shared" si="102"/>
        <v>2300</v>
      </c>
    </row>
    <row r="232" spans="1:25" hidden="1">
      <c r="A232" s="29"/>
      <c r="B232" s="29">
        <v>11</v>
      </c>
      <c r="C232" s="53" t="s">
        <v>25</v>
      </c>
      <c r="D232" s="31">
        <v>3434</v>
      </c>
      <c r="E232" s="32" t="s">
        <v>127</v>
      </c>
      <c r="F232" s="38"/>
      <c r="G232" s="2"/>
      <c r="H232" s="2"/>
      <c r="I232" s="2"/>
      <c r="J232" s="2"/>
      <c r="K232" s="2"/>
      <c r="L232" s="68"/>
      <c r="M232" s="2"/>
      <c r="N232" s="2"/>
      <c r="O232" s="1">
        <v>39150</v>
      </c>
      <c r="P232" s="1">
        <f t="shared" si="100"/>
        <v>39150</v>
      </c>
      <c r="Q232" s="1"/>
      <c r="R232" s="1">
        <v>39150</v>
      </c>
      <c r="S232" s="1">
        <f t="shared" si="101"/>
        <v>39150</v>
      </c>
      <c r="T232" s="1">
        <v>39150</v>
      </c>
      <c r="U232" s="1">
        <f t="shared" si="102"/>
        <v>39150</v>
      </c>
    </row>
    <row r="233" spans="1:25" s="23" customFormat="1" ht="141.75">
      <c r="A233" s="317" t="s">
        <v>412</v>
      </c>
      <c r="B233" s="317"/>
      <c r="C233" s="317"/>
      <c r="D233" s="317"/>
      <c r="E233" s="20" t="s">
        <v>420</v>
      </c>
      <c r="F233" s="51" t="s">
        <v>447</v>
      </c>
      <c r="G233" s="21">
        <f>SUM(G234)</f>
        <v>0</v>
      </c>
      <c r="H233" s="21">
        <f t="shared" ref="H233:U234" si="113">SUM(H234)</f>
        <v>0</v>
      </c>
      <c r="I233" s="21">
        <f t="shared" si="113"/>
        <v>0</v>
      </c>
      <c r="J233" s="21">
        <f t="shared" si="113"/>
        <v>0</v>
      </c>
      <c r="K233" s="21">
        <f t="shared" si="113"/>
        <v>0</v>
      </c>
      <c r="L233" s="22" t="str">
        <f t="shared" si="111"/>
        <v>-</v>
      </c>
      <c r="M233" s="21">
        <f t="shared" si="113"/>
        <v>0</v>
      </c>
      <c r="N233" s="21">
        <f t="shared" si="113"/>
        <v>0</v>
      </c>
      <c r="O233" s="21">
        <f t="shared" si="113"/>
        <v>12500000</v>
      </c>
      <c r="P233" s="21">
        <f t="shared" si="113"/>
        <v>12500000</v>
      </c>
      <c r="Q233" s="21">
        <f t="shared" si="113"/>
        <v>0</v>
      </c>
      <c r="R233" s="21">
        <f t="shared" si="113"/>
        <v>6035000</v>
      </c>
      <c r="S233" s="21">
        <f t="shared" si="113"/>
        <v>6035000</v>
      </c>
      <c r="T233" s="21">
        <f t="shared" si="113"/>
        <v>0</v>
      </c>
      <c r="U233" s="21">
        <f t="shared" si="113"/>
        <v>0</v>
      </c>
      <c r="V233" s="57"/>
      <c r="W233" s="57"/>
      <c r="X233" s="57"/>
      <c r="Y233" s="12"/>
    </row>
    <row r="234" spans="1:25" s="23" customFormat="1" ht="15.75" hidden="1">
      <c r="A234" s="25"/>
      <c r="B234" s="25">
        <v>11</v>
      </c>
      <c r="C234" s="52" t="s">
        <v>25</v>
      </c>
      <c r="D234" s="27">
        <v>381</v>
      </c>
      <c r="E234" s="20"/>
      <c r="F234" s="20"/>
      <c r="G234" s="21">
        <f>SUM(G235)</f>
        <v>0</v>
      </c>
      <c r="H234" s="21">
        <f t="shared" si="113"/>
        <v>0</v>
      </c>
      <c r="I234" s="21">
        <f t="shared" si="113"/>
        <v>0</v>
      </c>
      <c r="J234" s="21">
        <f t="shared" si="113"/>
        <v>0</v>
      </c>
      <c r="K234" s="21">
        <f t="shared" si="113"/>
        <v>0</v>
      </c>
      <c r="L234" s="22" t="str">
        <f t="shared" si="111"/>
        <v>-</v>
      </c>
      <c r="M234" s="21">
        <f t="shared" si="113"/>
        <v>0</v>
      </c>
      <c r="N234" s="21">
        <f t="shared" si="113"/>
        <v>0</v>
      </c>
      <c r="O234" s="21">
        <f t="shared" si="113"/>
        <v>12500000</v>
      </c>
      <c r="P234" s="21">
        <f t="shared" si="113"/>
        <v>12500000</v>
      </c>
      <c r="Q234" s="21">
        <f t="shared" si="113"/>
        <v>0</v>
      </c>
      <c r="R234" s="21">
        <f t="shared" si="113"/>
        <v>6035000</v>
      </c>
      <c r="S234" s="21">
        <f t="shared" si="113"/>
        <v>6035000</v>
      </c>
      <c r="T234" s="21">
        <f t="shared" si="113"/>
        <v>0</v>
      </c>
      <c r="U234" s="21">
        <f t="shared" si="113"/>
        <v>0</v>
      </c>
      <c r="V234" s="57"/>
      <c r="W234" s="57"/>
      <c r="X234" s="57"/>
      <c r="Y234" s="12"/>
    </row>
    <row r="235" spans="1:25" s="35" customFormat="1" hidden="1">
      <c r="A235" s="29"/>
      <c r="B235" s="29">
        <v>11</v>
      </c>
      <c r="C235" s="53" t="s">
        <v>25</v>
      </c>
      <c r="D235" s="31">
        <v>3811</v>
      </c>
      <c r="E235" s="32" t="s">
        <v>141</v>
      </c>
      <c r="F235" s="38"/>
      <c r="G235" s="2"/>
      <c r="H235" s="2"/>
      <c r="I235" s="2"/>
      <c r="J235" s="2"/>
      <c r="K235" s="2"/>
      <c r="L235" s="68" t="str">
        <f t="shared" si="111"/>
        <v>-</v>
      </c>
      <c r="M235" s="2"/>
      <c r="N235" s="2"/>
      <c r="O235" s="1">
        <v>12500000</v>
      </c>
      <c r="P235" s="1">
        <f>O235</f>
        <v>12500000</v>
      </c>
      <c r="Q235" s="1"/>
      <c r="R235" s="1">
        <v>6035000</v>
      </c>
      <c r="S235" s="1">
        <f>R235</f>
        <v>6035000</v>
      </c>
      <c r="T235" s="1">
        <v>0</v>
      </c>
      <c r="U235" s="1">
        <f>T235</f>
        <v>0</v>
      </c>
      <c r="V235" s="1"/>
      <c r="W235" s="1"/>
      <c r="X235" s="1"/>
      <c r="Y235" s="74"/>
    </row>
    <row r="236" spans="1:25" ht="94.5">
      <c r="A236" s="319" t="s">
        <v>463</v>
      </c>
      <c r="B236" s="319"/>
      <c r="C236" s="319"/>
      <c r="D236" s="319"/>
      <c r="E236" s="20" t="s">
        <v>216</v>
      </c>
      <c r="F236" s="51" t="s">
        <v>449</v>
      </c>
      <c r="G236" s="21">
        <f>SUM(G237)</f>
        <v>1100000</v>
      </c>
      <c r="H236" s="21">
        <f t="shared" ref="H236:U236" si="114">SUM(H237)</f>
        <v>1100000</v>
      </c>
      <c r="I236" s="21">
        <f t="shared" si="114"/>
        <v>1100000</v>
      </c>
      <c r="J236" s="21">
        <f t="shared" si="114"/>
        <v>1100000</v>
      </c>
      <c r="K236" s="21">
        <f t="shared" si="114"/>
        <v>1099816.81</v>
      </c>
      <c r="L236" s="22">
        <f t="shared" si="111"/>
        <v>99.983346363636372</v>
      </c>
      <c r="M236" s="21">
        <f t="shared" si="114"/>
        <v>2000000</v>
      </c>
      <c r="N236" s="21">
        <f t="shared" si="114"/>
        <v>2000000</v>
      </c>
      <c r="O236" s="21">
        <f t="shared" si="114"/>
        <v>1100000</v>
      </c>
      <c r="P236" s="21">
        <f t="shared" si="114"/>
        <v>1100000</v>
      </c>
      <c r="Q236" s="21">
        <f t="shared" si="114"/>
        <v>2000000</v>
      </c>
      <c r="R236" s="21">
        <f t="shared" si="114"/>
        <v>1150000</v>
      </c>
      <c r="S236" s="21">
        <f t="shared" si="114"/>
        <v>1150000</v>
      </c>
      <c r="T236" s="21">
        <f t="shared" si="114"/>
        <v>1200000</v>
      </c>
      <c r="U236" s="21">
        <f t="shared" si="114"/>
        <v>1200000</v>
      </c>
    </row>
    <row r="237" spans="1:25" s="23" customFormat="1" ht="15.75" hidden="1">
      <c r="A237" s="24" t="s">
        <v>88</v>
      </c>
      <c r="B237" s="25">
        <v>11</v>
      </c>
      <c r="C237" s="26" t="s">
        <v>25</v>
      </c>
      <c r="D237" s="27">
        <v>363</v>
      </c>
      <c r="E237" s="20"/>
      <c r="F237" s="20"/>
      <c r="G237" s="21">
        <f>SUM(G238:G239)</f>
        <v>1100000</v>
      </c>
      <c r="H237" s="21">
        <f t="shared" ref="H237:U237" si="115">SUM(H238:H239)</f>
        <v>1100000</v>
      </c>
      <c r="I237" s="21">
        <f t="shared" si="115"/>
        <v>1100000</v>
      </c>
      <c r="J237" s="21">
        <f t="shared" si="115"/>
        <v>1100000</v>
      </c>
      <c r="K237" s="21">
        <f t="shared" si="115"/>
        <v>1099816.81</v>
      </c>
      <c r="L237" s="22">
        <f t="shared" si="111"/>
        <v>99.983346363636372</v>
      </c>
      <c r="M237" s="21">
        <f t="shared" si="115"/>
        <v>2000000</v>
      </c>
      <c r="N237" s="21">
        <f t="shared" si="115"/>
        <v>2000000</v>
      </c>
      <c r="O237" s="21">
        <f t="shared" si="115"/>
        <v>1100000</v>
      </c>
      <c r="P237" s="21">
        <f t="shared" si="115"/>
        <v>1100000</v>
      </c>
      <c r="Q237" s="21">
        <f t="shared" si="115"/>
        <v>2000000</v>
      </c>
      <c r="R237" s="21">
        <f t="shared" si="115"/>
        <v>1150000</v>
      </c>
      <c r="S237" s="21">
        <f t="shared" si="115"/>
        <v>1150000</v>
      </c>
      <c r="T237" s="21">
        <f t="shared" si="115"/>
        <v>1200000</v>
      </c>
      <c r="U237" s="21">
        <f t="shared" si="115"/>
        <v>1200000</v>
      </c>
      <c r="V237" s="57"/>
      <c r="W237" s="57"/>
      <c r="X237" s="57"/>
      <c r="Y237" s="12"/>
    </row>
    <row r="238" spans="1:25" ht="15.75" hidden="1">
      <c r="A238" s="28" t="s">
        <v>88</v>
      </c>
      <c r="B238" s="29">
        <v>11</v>
      </c>
      <c r="C238" s="30" t="s">
        <v>25</v>
      </c>
      <c r="D238" s="31">
        <v>3631</v>
      </c>
      <c r="E238" s="32" t="s">
        <v>233</v>
      </c>
      <c r="F238" s="20"/>
      <c r="G238" s="1">
        <v>500000</v>
      </c>
      <c r="H238" s="1">
        <v>500000</v>
      </c>
      <c r="I238" s="1">
        <v>500000</v>
      </c>
      <c r="J238" s="1">
        <v>500000</v>
      </c>
      <c r="K238" s="1">
        <v>500000</v>
      </c>
      <c r="L238" s="33">
        <f t="shared" si="111"/>
        <v>100</v>
      </c>
      <c r="M238" s="1">
        <v>500000</v>
      </c>
      <c r="N238" s="1">
        <v>500000</v>
      </c>
      <c r="O238" s="1">
        <v>500000</v>
      </c>
      <c r="P238" s="1">
        <f>O238</f>
        <v>500000</v>
      </c>
      <c r="Q238" s="1">
        <v>500000</v>
      </c>
      <c r="R238" s="1">
        <v>550000</v>
      </c>
      <c r="S238" s="1">
        <f>R238</f>
        <v>550000</v>
      </c>
      <c r="T238" s="1">
        <v>600000</v>
      </c>
      <c r="U238" s="1">
        <f>T238</f>
        <v>600000</v>
      </c>
    </row>
    <row r="239" spans="1:25" s="35" customFormat="1" hidden="1">
      <c r="A239" s="28" t="s">
        <v>88</v>
      </c>
      <c r="B239" s="29">
        <v>11</v>
      </c>
      <c r="C239" s="30" t="s">
        <v>25</v>
      </c>
      <c r="D239" s="31">
        <v>3632</v>
      </c>
      <c r="E239" s="32" t="s">
        <v>244</v>
      </c>
      <c r="F239" s="32"/>
      <c r="G239" s="1">
        <v>600000</v>
      </c>
      <c r="H239" s="1">
        <v>600000</v>
      </c>
      <c r="I239" s="1">
        <v>600000</v>
      </c>
      <c r="J239" s="1">
        <v>600000</v>
      </c>
      <c r="K239" s="1">
        <v>599816.81000000006</v>
      </c>
      <c r="L239" s="33">
        <f t="shared" si="111"/>
        <v>99.969468333333339</v>
      </c>
      <c r="M239" s="1">
        <v>1500000</v>
      </c>
      <c r="N239" s="1">
        <v>1500000</v>
      </c>
      <c r="O239" s="1">
        <v>600000</v>
      </c>
      <c r="P239" s="1">
        <f>O239</f>
        <v>600000</v>
      </c>
      <c r="Q239" s="1">
        <v>1500000</v>
      </c>
      <c r="R239" s="1">
        <v>600000</v>
      </c>
      <c r="S239" s="1">
        <f>R239</f>
        <v>600000</v>
      </c>
      <c r="T239" s="1">
        <v>600000</v>
      </c>
      <c r="U239" s="1">
        <f>T239</f>
        <v>600000</v>
      </c>
      <c r="V239" s="1"/>
      <c r="W239" s="1"/>
      <c r="X239" s="1"/>
      <c r="Y239" s="74"/>
    </row>
    <row r="240" spans="1:25" s="35" customFormat="1" ht="94.5">
      <c r="A240" s="319" t="s">
        <v>549</v>
      </c>
      <c r="B240" s="319"/>
      <c r="C240" s="319"/>
      <c r="D240" s="319"/>
      <c r="E240" s="51" t="s">
        <v>550</v>
      </c>
      <c r="F240" s="51" t="s">
        <v>449</v>
      </c>
      <c r="G240" s="21">
        <f>G241+G243</f>
        <v>14000000</v>
      </c>
      <c r="H240" s="21">
        <f t="shared" ref="H240:U240" si="116">H241+H243</f>
        <v>14000000</v>
      </c>
      <c r="I240" s="21">
        <f t="shared" si="116"/>
        <v>14000000</v>
      </c>
      <c r="J240" s="21">
        <f t="shared" si="116"/>
        <v>14000000</v>
      </c>
      <c r="K240" s="21">
        <f t="shared" si="116"/>
        <v>14000000</v>
      </c>
      <c r="L240" s="22">
        <f t="shared" si="111"/>
        <v>100</v>
      </c>
      <c r="M240" s="21">
        <f t="shared" si="116"/>
        <v>14500000</v>
      </c>
      <c r="N240" s="21">
        <f t="shared" si="116"/>
        <v>14500000</v>
      </c>
      <c r="O240" s="21">
        <f t="shared" si="116"/>
        <v>6000000</v>
      </c>
      <c r="P240" s="21">
        <f t="shared" si="116"/>
        <v>6000000</v>
      </c>
      <c r="Q240" s="21">
        <f t="shared" si="116"/>
        <v>14500000</v>
      </c>
      <c r="R240" s="21">
        <f t="shared" si="116"/>
        <v>6300000</v>
      </c>
      <c r="S240" s="21">
        <f t="shared" si="116"/>
        <v>6300000</v>
      </c>
      <c r="T240" s="21">
        <f t="shared" si="116"/>
        <v>6600000</v>
      </c>
      <c r="U240" s="21">
        <f t="shared" si="116"/>
        <v>6600000</v>
      </c>
      <c r="V240" s="1"/>
      <c r="W240" s="1"/>
      <c r="X240" s="1"/>
      <c r="Y240" s="74"/>
    </row>
    <row r="241" spans="1:25" s="36" customFormat="1" ht="15.75" hidden="1">
      <c r="A241" s="24" t="s">
        <v>168</v>
      </c>
      <c r="B241" s="25">
        <v>11</v>
      </c>
      <c r="C241" s="26" t="s">
        <v>25</v>
      </c>
      <c r="D241" s="27">
        <v>381</v>
      </c>
      <c r="E241" s="20"/>
      <c r="F241" s="20"/>
      <c r="G241" s="21">
        <f>SUM(G242)</f>
        <v>7350000</v>
      </c>
      <c r="H241" s="21">
        <f t="shared" ref="H241:U241" si="117">SUM(H242)</f>
        <v>7350000</v>
      </c>
      <c r="I241" s="21">
        <f t="shared" si="117"/>
        <v>7350000</v>
      </c>
      <c r="J241" s="21">
        <f t="shared" si="117"/>
        <v>7350000</v>
      </c>
      <c r="K241" s="21">
        <f t="shared" si="117"/>
        <v>7350000</v>
      </c>
      <c r="L241" s="22">
        <f t="shared" si="111"/>
        <v>100</v>
      </c>
      <c r="M241" s="21">
        <f t="shared" si="117"/>
        <v>7850000</v>
      </c>
      <c r="N241" s="21">
        <f t="shared" si="117"/>
        <v>7850000</v>
      </c>
      <c r="O241" s="21">
        <f t="shared" si="117"/>
        <v>0</v>
      </c>
      <c r="P241" s="21">
        <f t="shared" si="117"/>
        <v>0</v>
      </c>
      <c r="Q241" s="21">
        <f t="shared" si="117"/>
        <v>7850000</v>
      </c>
      <c r="R241" s="21">
        <f t="shared" si="117"/>
        <v>0</v>
      </c>
      <c r="S241" s="21">
        <f t="shared" si="117"/>
        <v>0</v>
      </c>
      <c r="T241" s="21">
        <f t="shared" si="117"/>
        <v>0</v>
      </c>
      <c r="U241" s="21">
        <f t="shared" si="117"/>
        <v>0</v>
      </c>
      <c r="V241" s="21"/>
      <c r="W241" s="21"/>
      <c r="X241" s="21"/>
      <c r="Y241" s="132"/>
    </row>
    <row r="242" spans="1:25" s="35" customFormat="1" hidden="1">
      <c r="A242" s="28" t="s">
        <v>168</v>
      </c>
      <c r="B242" s="29">
        <v>11</v>
      </c>
      <c r="C242" s="30" t="s">
        <v>25</v>
      </c>
      <c r="D242" s="31">
        <v>3811</v>
      </c>
      <c r="E242" s="32" t="s">
        <v>141</v>
      </c>
      <c r="F242" s="32"/>
      <c r="G242" s="1">
        <v>7350000</v>
      </c>
      <c r="H242" s="1">
        <v>7350000</v>
      </c>
      <c r="I242" s="1">
        <v>7350000</v>
      </c>
      <c r="J242" s="1">
        <v>7350000</v>
      </c>
      <c r="K242" s="1">
        <v>7350000</v>
      </c>
      <c r="L242" s="33">
        <f t="shared" si="111"/>
        <v>100</v>
      </c>
      <c r="M242" s="1">
        <v>7850000</v>
      </c>
      <c r="N242" s="1">
        <v>7850000</v>
      </c>
      <c r="O242" s="1"/>
      <c r="P242" s="1">
        <f>O242</f>
        <v>0</v>
      </c>
      <c r="Q242" s="1">
        <v>7850000</v>
      </c>
      <c r="R242" s="1"/>
      <c r="S242" s="1">
        <f>R242</f>
        <v>0</v>
      </c>
      <c r="T242" s="1"/>
      <c r="U242" s="1">
        <f>T242</f>
        <v>0</v>
      </c>
      <c r="V242" s="1"/>
      <c r="W242" s="1"/>
      <c r="X242" s="1"/>
      <c r="Y242" s="74"/>
    </row>
    <row r="243" spans="1:25" s="36" customFormat="1" ht="15.75" hidden="1">
      <c r="A243" s="24" t="s">
        <v>168</v>
      </c>
      <c r="B243" s="25">
        <v>11</v>
      </c>
      <c r="C243" s="26" t="s">
        <v>25</v>
      </c>
      <c r="D243" s="27">
        <v>382</v>
      </c>
      <c r="E243" s="20"/>
      <c r="F243" s="20"/>
      <c r="G243" s="21">
        <f>SUM(G244)</f>
        <v>6650000</v>
      </c>
      <c r="H243" s="21">
        <f t="shared" ref="H243:U243" si="118">SUM(H244)</f>
        <v>6650000</v>
      </c>
      <c r="I243" s="21">
        <f t="shared" si="118"/>
        <v>6650000</v>
      </c>
      <c r="J243" s="21">
        <f t="shared" si="118"/>
        <v>6650000</v>
      </c>
      <c r="K243" s="21">
        <f t="shared" si="118"/>
        <v>6650000</v>
      </c>
      <c r="L243" s="22">
        <f t="shared" si="111"/>
        <v>100</v>
      </c>
      <c r="M243" s="21">
        <f t="shared" si="118"/>
        <v>6650000</v>
      </c>
      <c r="N243" s="21">
        <f t="shared" si="118"/>
        <v>6650000</v>
      </c>
      <c r="O243" s="21">
        <f t="shared" si="118"/>
        <v>6000000</v>
      </c>
      <c r="P243" s="21">
        <f t="shared" si="118"/>
        <v>6000000</v>
      </c>
      <c r="Q243" s="21">
        <f t="shared" si="118"/>
        <v>6650000</v>
      </c>
      <c r="R243" s="21">
        <f t="shared" si="118"/>
        <v>6300000</v>
      </c>
      <c r="S243" s="21">
        <f t="shared" si="118"/>
        <v>6300000</v>
      </c>
      <c r="T243" s="21">
        <f t="shared" si="118"/>
        <v>6600000</v>
      </c>
      <c r="U243" s="21">
        <f t="shared" si="118"/>
        <v>6600000</v>
      </c>
      <c r="V243" s="21"/>
      <c r="W243" s="21"/>
      <c r="X243" s="21"/>
      <c r="Y243" s="132"/>
    </row>
    <row r="244" spans="1:25" s="35" customFormat="1" ht="37.5" hidden="1" customHeight="1">
      <c r="A244" s="28" t="s">
        <v>168</v>
      </c>
      <c r="B244" s="29">
        <v>11</v>
      </c>
      <c r="C244" s="30" t="s">
        <v>25</v>
      </c>
      <c r="D244" s="31">
        <v>3821</v>
      </c>
      <c r="E244" s="32" t="s">
        <v>38</v>
      </c>
      <c r="F244" s="32"/>
      <c r="G244" s="1">
        <v>6650000</v>
      </c>
      <c r="H244" s="1">
        <v>6650000</v>
      </c>
      <c r="I244" s="1">
        <v>6650000</v>
      </c>
      <c r="J244" s="1">
        <v>6650000</v>
      </c>
      <c r="K244" s="1">
        <v>6650000</v>
      </c>
      <c r="L244" s="33">
        <f t="shared" si="111"/>
        <v>100</v>
      </c>
      <c r="M244" s="1">
        <v>6650000</v>
      </c>
      <c r="N244" s="1">
        <v>6650000</v>
      </c>
      <c r="O244" s="1">
        <v>6000000</v>
      </c>
      <c r="P244" s="1">
        <f>O244</f>
        <v>6000000</v>
      </c>
      <c r="Q244" s="1">
        <v>6650000</v>
      </c>
      <c r="R244" s="1">
        <v>6300000</v>
      </c>
      <c r="S244" s="1">
        <f>R244</f>
        <v>6300000</v>
      </c>
      <c r="T244" s="1">
        <v>6600000</v>
      </c>
      <c r="U244" s="1">
        <f>T244</f>
        <v>6600000</v>
      </c>
      <c r="V244" s="1"/>
      <c r="W244" s="1"/>
      <c r="X244" s="1"/>
      <c r="Y244" s="74"/>
    </row>
    <row r="245" spans="1:25" s="36" customFormat="1" ht="94.5">
      <c r="A245" s="323" t="s">
        <v>412</v>
      </c>
      <c r="B245" s="323"/>
      <c r="C245" s="323"/>
      <c r="D245" s="323"/>
      <c r="E245" s="51" t="s">
        <v>551</v>
      </c>
      <c r="F245" s="51" t="s">
        <v>552</v>
      </c>
      <c r="G245" s="21"/>
      <c r="H245" s="21"/>
      <c r="I245" s="21">
        <f t="shared" ref="I245:N246" si="119">I246</f>
        <v>0</v>
      </c>
      <c r="J245" s="21">
        <f t="shared" si="119"/>
        <v>0</v>
      </c>
      <c r="K245" s="21">
        <f t="shared" si="119"/>
        <v>0</v>
      </c>
      <c r="L245" s="22" t="str">
        <f t="shared" si="111"/>
        <v>-</v>
      </c>
      <c r="M245" s="21">
        <f t="shared" si="119"/>
        <v>0</v>
      </c>
      <c r="N245" s="21">
        <f t="shared" si="119"/>
        <v>0</v>
      </c>
      <c r="O245" s="21">
        <f>O246</f>
        <v>8000000</v>
      </c>
      <c r="P245" s="21">
        <f t="shared" ref="P245:U246" si="120">P246</f>
        <v>8000000</v>
      </c>
      <c r="Q245" s="21">
        <f t="shared" si="120"/>
        <v>0</v>
      </c>
      <c r="R245" s="21">
        <f t="shared" si="120"/>
        <v>8400000</v>
      </c>
      <c r="S245" s="21">
        <f t="shared" si="120"/>
        <v>8400000</v>
      </c>
      <c r="T245" s="21">
        <f t="shared" si="120"/>
        <v>8800000</v>
      </c>
      <c r="U245" s="21">
        <f t="shared" si="120"/>
        <v>8800000</v>
      </c>
      <c r="V245" s="21"/>
      <c r="W245" s="21"/>
      <c r="X245" s="21"/>
      <c r="Y245" s="132"/>
    </row>
    <row r="246" spans="1:25" s="36" customFormat="1" ht="15.75" hidden="1">
      <c r="A246" s="24"/>
      <c r="B246" s="25">
        <v>11</v>
      </c>
      <c r="C246" s="26" t="s">
        <v>25</v>
      </c>
      <c r="D246" s="27">
        <v>381</v>
      </c>
      <c r="E246" s="20"/>
      <c r="F246" s="20"/>
      <c r="G246" s="21"/>
      <c r="H246" s="21"/>
      <c r="I246" s="21">
        <f t="shared" si="119"/>
        <v>0</v>
      </c>
      <c r="J246" s="21">
        <f t="shared" si="119"/>
        <v>0</v>
      </c>
      <c r="K246" s="21">
        <f t="shared" si="119"/>
        <v>0</v>
      </c>
      <c r="L246" s="22" t="str">
        <f t="shared" si="111"/>
        <v>-</v>
      </c>
      <c r="M246" s="21">
        <f t="shared" si="119"/>
        <v>0</v>
      </c>
      <c r="N246" s="21">
        <f t="shared" si="119"/>
        <v>0</v>
      </c>
      <c r="O246" s="21">
        <f>O247</f>
        <v>8000000</v>
      </c>
      <c r="P246" s="21">
        <f t="shared" si="120"/>
        <v>8000000</v>
      </c>
      <c r="Q246" s="21">
        <f t="shared" si="120"/>
        <v>0</v>
      </c>
      <c r="R246" s="21">
        <f t="shared" si="120"/>
        <v>8400000</v>
      </c>
      <c r="S246" s="21">
        <f t="shared" si="120"/>
        <v>8400000</v>
      </c>
      <c r="T246" s="21">
        <f t="shared" si="120"/>
        <v>8800000</v>
      </c>
      <c r="U246" s="21">
        <f t="shared" si="120"/>
        <v>8800000</v>
      </c>
      <c r="V246" s="21"/>
      <c r="W246" s="21"/>
      <c r="X246" s="21"/>
      <c r="Y246" s="132"/>
    </row>
    <row r="247" spans="1:25" s="35" customFormat="1" hidden="1">
      <c r="A247" s="28"/>
      <c r="B247" s="29">
        <v>11</v>
      </c>
      <c r="C247" s="30" t="s">
        <v>25</v>
      </c>
      <c r="D247" s="31">
        <v>3811</v>
      </c>
      <c r="E247" s="32" t="s">
        <v>141</v>
      </c>
      <c r="F247" s="32"/>
      <c r="G247" s="1"/>
      <c r="H247" s="1"/>
      <c r="I247" s="1"/>
      <c r="J247" s="1"/>
      <c r="K247" s="1"/>
      <c r="L247" s="33" t="str">
        <f t="shared" si="111"/>
        <v>-</v>
      </c>
      <c r="M247" s="1"/>
      <c r="N247" s="1"/>
      <c r="O247" s="1">
        <v>8000000</v>
      </c>
      <c r="P247" s="1">
        <f>O247</f>
        <v>8000000</v>
      </c>
      <c r="Q247" s="1"/>
      <c r="R247" s="1">
        <v>8400000</v>
      </c>
      <c r="S247" s="1">
        <f>R247</f>
        <v>8400000</v>
      </c>
      <c r="T247" s="1">
        <v>8800000</v>
      </c>
      <c r="U247" s="1">
        <f>T247</f>
        <v>8800000</v>
      </c>
      <c r="V247" s="1"/>
      <c r="W247" s="1"/>
      <c r="X247" s="1"/>
      <c r="Y247" s="74"/>
    </row>
    <row r="248" spans="1:25" s="35" customFormat="1" ht="94.5">
      <c r="A248" s="319" t="s">
        <v>462</v>
      </c>
      <c r="B248" s="319"/>
      <c r="C248" s="319"/>
      <c r="D248" s="319"/>
      <c r="E248" s="20" t="s">
        <v>230</v>
      </c>
      <c r="F248" s="51" t="s">
        <v>449</v>
      </c>
      <c r="G248" s="21">
        <f>SUM(G249)</f>
        <v>500000</v>
      </c>
      <c r="H248" s="21">
        <f t="shared" ref="H248:U249" si="121">SUM(H249)</f>
        <v>500000</v>
      </c>
      <c r="I248" s="21">
        <f t="shared" si="121"/>
        <v>380000</v>
      </c>
      <c r="J248" s="21">
        <f t="shared" si="121"/>
        <v>380000</v>
      </c>
      <c r="K248" s="21">
        <f t="shared" si="121"/>
        <v>0</v>
      </c>
      <c r="L248" s="22">
        <f t="shared" si="111"/>
        <v>0</v>
      </c>
      <c r="M248" s="21">
        <f t="shared" si="121"/>
        <v>500000</v>
      </c>
      <c r="N248" s="21">
        <f t="shared" si="121"/>
        <v>500000</v>
      </c>
      <c r="O248" s="21">
        <f t="shared" si="121"/>
        <v>200000</v>
      </c>
      <c r="P248" s="21">
        <f t="shared" si="121"/>
        <v>200000</v>
      </c>
      <c r="Q248" s="21">
        <f t="shared" si="121"/>
        <v>500000</v>
      </c>
      <c r="R248" s="21">
        <f t="shared" si="121"/>
        <v>210000</v>
      </c>
      <c r="S248" s="21">
        <f t="shared" si="121"/>
        <v>210000</v>
      </c>
      <c r="T248" s="21">
        <f t="shared" si="121"/>
        <v>220500</v>
      </c>
      <c r="U248" s="21">
        <f t="shared" si="121"/>
        <v>220500</v>
      </c>
      <c r="V248" s="1"/>
      <c r="W248" s="1"/>
      <c r="X248" s="1"/>
      <c r="Y248" s="74"/>
    </row>
    <row r="249" spans="1:25" s="36" customFormat="1" ht="15.75" hidden="1">
      <c r="A249" s="25" t="s">
        <v>229</v>
      </c>
      <c r="B249" s="25">
        <v>11</v>
      </c>
      <c r="C249" s="26" t="s">
        <v>25</v>
      </c>
      <c r="D249" s="27">
        <v>352</v>
      </c>
      <c r="E249" s="20"/>
      <c r="F249" s="20"/>
      <c r="G249" s="21">
        <f>SUM(G250)</f>
        <v>500000</v>
      </c>
      <c r="H249" s="21">
        <f t="shared" si="121"/>
        <v>500000</v>
      </c>
      <c r="I249" s="21">
        <f t="shared" si="121"/>
        <v>380000</v>
      </c>
      <c r="J249" s="21">
        <f t="shared" si="121"/>
        <v>380000</v>
      </c>
      <c r="K249" s="21">
        <f t="shared" si="121"/>
        <v>0</v>
      </c>
      <c r="L249" s="22">
        <f t="shared" si="111"/>
        <v>0</v>
      </c>
      <c r="M249" s="21">
        <f t="shared" si="121"/>
        <v>500000</v>
      </c>
      <c r="N249" s="21">
        <f t="shared" si="121"/>
        <v>500000</v>
      </c>
      <c r="O249" s="21">
        <f t="shared" si="121"/>
        <v>200000</v>
      </c>
      <c r="P249" s="21">
        <f t="shared" si="121"/>
        <v>200000</v>
      </c>
      <c r="Q249" s="21">
        <f t="shared" si="121"/>
        <v>500000</v>
      </c>
      <c r="R249" s="21">
        <f t="shared" si="121"/>
        <v>210000</v>
      </c>
      <c r="S249" s="21">
        <f t="shared" si="121"/>
        <v>210000</v>
      </c>
      <c r="T249" s="21">
        <f t="shared" si="121"/>
        <v>220500</v>
      </c>
      <c r="U249" s="21">
        <f t="shared" si="121"/>
        <v>220500</v>
      </c>
      <c r="V249" s="21"/>
      <c r="W249" s="21"/>
      <c r="X249" s="21"/>
      <c r="Y249" s="132"/>
    </row>
    <row r="250" spans="1:25" s="35" customFormat="1" ht="30" hidden="1">
      <c r="A250" s="29" t="s">
        <v>229</v>
      </c>
      <c r="B250" s="29">
        <v>11</v>
      </c>
      <c r="C250" s="30" t="s">
        <v>25</v>
      </c>
      <c r="D250" s="31">
        <v>3522</v>
      </c>
      <c r="E250" s="32" t="s">
        <v>139</v>
      </c>
      <c r="F250" s="32"/>
      <c r="G250" s="1">
        <v>500000</v>
      </c>
      <c r="H250" s="1">
        <v>500000</v>
      </c>
      <c r="I250" s="1">
        <v>380000</v>
      </c>
      <c r="J250" s="1">
        <v>380000</v>
      </c>
      <c r="K250" s="1">
        <v>0</v>
      </c>
      <c r="L250" s="33">
        <f t="shared" si="111"/>
        <v>0</v>
      </c>
      <c r="M250" s="1">
        <v>500000</v>
      </c>
      <c r="N250" s="1">
        <v>500000</v>
      </c>
      <c r="O250" s="1">
        <v>200000</v>
      </c>
      <c r="P250" s="1">
        <f>O250</f>
        <v>200000</v>
      </c>
      <c r="Q250" s="1">
        <v>500000</v>
      </c>
      <c r="R250" s="1">
        <v>210000</v>
      </c>
      <c r="S250" s="1">
        <f>R250</f>
        <v>210000</v>
      </c>
      <c r="T250" s="1">
        <v>220500</v>
      </c>
      <c r="U250" s="1">
        <f>T250</f>
        <v>220500</v>
      </c>
      <c r="V250" s="1"/>
      <c r="W250" s="1"/>
      <c r="X250" s="1"/>
      <c r="Y250" s="74"/>
    </row>
    <row r="251" spans="1:25" s="35" customFormat="1" ht="94.5">
      <c r="A251" s="319" t="s">
        <v>461</v>
      </c>
      <c r="B251" s="319"/>
      <c r="C251" s="319"/>
      <c r="D251" s="319"/>
      <c r="E251" s="20" t="s">
        <v>300</v>
      </c>
      <c r="F251" s="51" t="s">
        <v>449</v>
      </c>
      <c r="G251" s="21">
        <f>G252+G254+G258+G263</f>
        <v>1060000</v>
      </c>
      <c r="H251" s="21">
        <f t="shared" ref="H251:U251" si="122">H252+H254+H258+H263</f>
        <v>1060000</v>
      </c>
      <c r="I251" s="21">
        <f t="shared" si="122"/>
        <v>1180000</v>
      </c>
      <c r="J251" s="21">
        <f t="shared" si="122"/>
        <v>1180000</v>
      </c>
      <c r="K251" s="21">
        <f t="shared" si="122"/>
        <v>384927.96</v>
      </c>
      <c r="L251" s="22">
        <f t="shared" si="111"/>
        <v>32.621013559322037</v>
      </c>
      <c r="M251" s="21">
        <f t="shared" si="122"/>
        <v>1060000</v>
      </c>
      <c r="N251" s="21">
        <f t="shared" si="122"/>
        <v>1060000</v>
      </c>
      <c r="O251" s="21">
        <f t="shared" si="122"/>
        <v>1080000</v>
      </c>
      <c r="P251" s="21">
        <f t="shared" si="122"/>
        <v>1080000</v>
      </c>
      <c r="Q251" s="21">
        <f t="shared" si="122"/>
        <v>1060000</v>
      </c>
      <c r="R251" s="21">
        <f t="shared" si="122"/>
        <v>1130000</v>
      </c>
      <c r="S251" s="21">
        <f t="shared" si="122"/>
        <v>1130000</v>
      </c>
      <c r="T251" s="21">
        <f t="shared" si="122"/>
        <v>1180750</v>
      </c>
      <c r="U251" s="21">
        <f t="shared" si="122"/>
        <v>1180750</v>
      </c>
      <c r="V251" s="1"/>
      <c r="W251" s="1"/>
      <c r="X251" s="1"/>
      <c r="Y251" s="74"/>
    </row>
    <row r="252" spans="1:25" s="36" customFormat="1" ht="15.75" hidden="1">
      <c r="A252" s="25" t="s">
        <v>299</v>
      </c>
      <c r="B252" s="25">
        <v>11</v>
      </c>
      <c r="C252" s="52" t="s">
        <v>25</v>
      </c>
      <c r="D252" s="27">
        <v>321</v>
      </c>
      <c r="E252" s="20"/>
      <c r="F252" s="20"/>
      <c r="G252" s="21">
        <f>SUM(G253)</f>
        <v>10000</v>
      </c>
      <c r="H252" s="21">
        <f t="shared" ref="H252:U252" si="123">SUM(H253)</f>
        <v>10000</v>
      </c>
      <c r="I252" s="21">
        <f t="shared" si="123"/>
        <v>10000</v>
      </c>
      <c r="J252" s="21">
        <f t="shared" si="123"/>
        <v>10000</v>
      </c>
      <c r="K252" s="21">
        <f t="shared" si="123"/>
        <v>4942.6000000000004</v>
      </c>
      <c r="L252" s="22">
        <f t="shared" si="111"/>
        <v>49.426000000000002</v>
      </c>
      <c r="M252" s="21">
        <f t="shared" si="123"/>
        <v>10000</v>
      </c>
      <c r="N252" s="21">
        <f t="shared" si="123"/>
        <v>10000</v>
      </c>
      <c r="O252" s="21">
        <f t="shared" si="123"/>
        <v>10000</v>
      </c>
      <c r="P252" s="21">
        <f t="shared" si="123"/>
        <v>10000</v>
      </c>
      <c r="Q252" s="21">
        <f t="shared" si="123"/>
        <v>10000</v>
      </c>
      <c r="R252" s="21">
        <f t="shared" si="123"/>
        <v>15000</v>
      </c>
      <c r="S252" s="21">
        <f t="shared" si="123"/>
        <v>15000</v>
      </c>
      <c r="T252" s="21">
        <f t="shared" si="123"/>
        <v>20000</v>
      </c>
      <c r="U252" s="21">
        <f t="shared" si="123"/>
        <v>20000</v>
      </c>
      <c r="V252" s="21"/>
      <c r="W252" s="21"/>
      <c r="X252" s="21"/>
      <c r="Y252" s="132"/>
    </row>
    <row r="253" spans="1:25" s="35" customFormat="1" hidden="1">
      <c r="A253" s="29" t="s">
        <v>299</v>
      </c>
      <c r="B253" s="29">
        <v>11</v>
      </c>
      <c r="C253" s="53" t="s">
        <v>25</v>
      </c>
      <c r="D253" s="31">
        <v>3213</v>
      </c>
      <c r="E253" s="32" t="s">
        <v>143</v>
      </c>
      <c r="F253" s="32"/>
      <c r="G253" s="1">
        <v>10000</v>
      </c>
      <c r="H253" s="1">
        <v>10000</v>
      </c>
      <c r="I253" s="1">
        <v>10000</v>
      </c>
      <c r="J253" s="1">
        <v>10000</v>
      </c>
      <c r="K253" s="1">
        <v>4942.6000000000004</v>
      </c>
      <c r="L253" s="33">
        <f t="shared" si="111"/>
        <v>49.426000000000002</v>
      </c>
      <c r="M253" s="1">
        <v>10000</v>
      </c>
      <c r="N253" s="1">
        <v>10000</v>
      </c>
      <c r="O253" s="1">
        <v>10000</v>
      </c>
      <c r="P253" s="1">
        <f>O253</f>
        <v>10000</v>
      </c>
      <c r="Q253" s="1">
        <v>10000</v>
      </c>
      <c r="R253" s="1">
        <v>15000</v>
      </c>
      <c r="S253" s="1">
        <f>R253</f>
        <v>15000</v>
      </c>
      <c r="T253" s="1">
        <v>20000</v>
      </c>
      <c r="U253" s="1">
        <f>T253</f>
        <v>20000</v>
      </c>
      <c r="V253" s="1"/>
      <c r="W253" s="1"/>
      <c r="X253" s="1"/>
      <c r="Y253" s="74"/>
    </row>
    <row r="254" spans="1:25" s="36" customFormat="1" ht="15.75" hidden="1">
      <c r="A254" s="25" t="s">
        <v>299</v>
      </c>
      <c r="B254" s="25">
        <v>11</v>
      </c>
      <c r="C254" s="52" t="s">
        <v>25</v>
      </c>
      <c r="D254" s="27">
        <v>322</v>
      </c>
      <c r="E254" s="20"/>
      <c r="F254" s="20"/>
      <c r="G254" s="21">
        <f>SUM(G255:G257)</f>
        <v>485000</v>
      </c>
      <c r="H254" s="21">
        <f t="shared" ref="H254:U254" si="124">SUM(H255:H257)</f>
        <v>485000</v>
      </c>
      <c r="I254" s="21">
        <f t="shared" si="124"/>
        <v>485000</v>
      </c>
      <c r="J254" s="21">
        <f t="shared" si="124"/>
        <v>485000</v>
      </c>
      <c r="K254" s="21">
        <f t="shared" si="124"/>
        <v>259198.78</v>
      </c>
      <c r="L254" s="22">
        <f t="shared" si="111"/>
        <v>53.443047422680415</v>
      </c>
      <c r="M254" s="21">
        <f t="shared" si="124"/>
        <v>485000</v>
      </c>
      <c r="N254" s="21">
        <f t="shared" si="124"/>
        <v>485000</v>
      </c>
      <c r="O254" s="21">
        <f t="shared" si="124"/>
        <v>485000</v>
      </c>
      <c r="P254" s="21">
        <f t="shared" si="124"/>
        <v>485000</v>
      </c>
      <c r="Q254" s="21">
        <f t="shared" si="124"/>
        <v>485000</v>
      </c>
      <c r="R254" s="21">
        <f t="shared" si="124"/>
        <v>505000</v>
      </c>
      <c r="S254" s="21">
        <f t="shared" si="124"/>
        <v>505000</v>
      </c>
      <c r="T254" s="21">
        <f t="shared" si="124"/>
        <v>525000</v>
      </c>
      <c r="U254" s="21">
        <f t="shared" si="124"/>
        <v>525000</v>
      </c>
      <c r="V254" s="21"/>
      <c r="W254" s="21"/>
      <c r="X254" s="21"/>
      <c r="Y254" s="132"/>
    </row>
    <row r="255" spans="1:25" s="35" customFormat="1" hidden="1">
      <c r="A255" s="29" t="s">
        <v>299</v>
      </c>
      <c r="B255" s="29">
        <v>11</v>
      </c>
      <c r="C255" s="53" t="s">
        <v>25</v>
      </c>
      <c r="D255" s="31">
        <v>3221</v>
      </c>
      <c r="E255" s="32" t="s">
        <v>113</v>
      </c>
      <c r="F255" s="32"/>
      <c r="G255" s="1">
        <v>75000</v>
      </c>
      <c r="H255" s="1">
        <v>75000</v>
      </c>
      <c r="I255" s="1">
        <v>75000</v>
      </c>
      <c r="J255" s="1">
        <v>75000</v>
      </c>
      <c r="K255" s="1">
        <v>3000</v>
      </c>
      <c r="L255" s="33">
        <f t="shared" si="111"/>
        <v>4</v>
      </c>
      <c r="M255" s="1">
        <v>75000</v>
      </c>
      <c r="N255" s="1">
        <v>75000</v>
      </c>
      <c r="O255" s="1">
        <v>75000</v>
      </c>
      <c r="P255" s="1">
        <f t="shared" ref="P255:P265" si="125">O255</f>
        <v>75000</v>
      </c>
      <c r="Q255" s="1">
        <v>75000</v>
      </c>
      <c r="R255" s="1">
        <v>75000</v>
      </c>
      <c r="S255" s="1">
        <f t="shared" ref="S255:S265" si="126">R255</f>
        <v>75000</v>
      </c>
      <c r="T255" s="1">
        <v>75000</v>
      </c>
      <c r="U255" s="1">
        <f t="shared" ref="U255:U265" si="127">T255</f>
        <v>75000</v>
      </c>
      <c r="V255" s="1"/>
      <c r="W255" s="1"/>
      <c r="X255" s="1"/>
      <c r="Y255" s="74"/>
    </row>
    <row r="256" spans="1:25" hidden="1">
      <c r="A256" s="29" t="s">
        <v>299</v>
      </c>
      <c r="B256" s="29">
        <v>11</v>
      </c>
      <c r="C256" s="53" t="s">
        <v>25</v>
      </c>
      <c r="D256" s="31">
        <v>3223</v>
      </c>
      <c r="E256" s="32" t="s">
        <v>115</v>
      </c>
      <c r="F256" s="32"/>
      <c r="G256" s="1">
        <v>240000</v>
      </c>
      <c r="H256" s="1">
        <v>240000</v>
      </c>
      <c r="I256" s="1">
        <v>240000</v>
      </c>
      <c r="J256" s="1">
        <v>240000</v>
      </c>
      <c r="K256" s="1">
        <v>86247.53</v>
      </c>
      <c r="L256" s="33">
        <f t="shared" si="111"/>
        <v>35.936470833333331</v>
      </c>
      <c r="M256" s="1">
        <v>240000</v>
      </c>
      <c r="N256" s="1">
        <v>240000</v>
      </c>
      <c r="O256" s="1">
        <v>240000</v>
      </c>
      <c r="P256" s="1">
        <f t="shared" si="125"/>
        <v>240000</v>
      </c>
      <c r="Q256" s="1">
        <v>240000</v>
      </c>
      <c r="R256" s="1">
        <v>250000</v>
      </c>
      <c r="S256" s="1">
        <f t="shared" si="126"/>
        <v>250000</v>
      </c>
      <c r="T256" s="1">
        <v>260000</v>
      </c>
      <c r="U256" s="1">
        <f t="shared" si="127"/>
        <v>260000</v>
      </c>
    </row>
    <row r="257" spans="1:25" s="36" customFormat="1" ht="15.75" hidden="1">
      <c r="A257" s="29" t="s">
        <v>299</v>
      </c>
      <c r="B257" s="29">
        <v>11</v>
      </c>
      <c r="C257" s="53" t="s">
        <v>25</v>
      </c>
      <c r="D257" s="31">
        <v>3227</v>
      </c>
      <c r="E257" s="32" t="s">
        <v>235</v>
      </c>
      <c r="F257" s="32"/>
      <c r="G257" s="1">
        <v>170000</v>
      </c>
      <c r="H257" s="1">
        <v>170000</v>
      </c>
      <c r="I257" s="1">
        <v>170000</v>
      </c>
      <c r="J257" s="1">
        <v>170000</v>
      </c>
      <c r="K257" s="1">
        <v>169951.25</v>
      </c>
      <c r="L257" s="33">
        <f t="shared" si="111"/>
        <v>99.971323529411762</v>
      </c>
      <c r="M257" s="1">
        <v>170000</v>
      </c>
      <c r="N257" s="1">
        <v>170000</v>
      </c>
      <c r="O257" s="1">
        <v>170000</v>
      </c>
      <c r="P257" s="1">
        <f t="shared" si="125"/>
        <v>170000</v>
      </c>
      <c r="Q257" s="1">
        <v>170000</v>
      </c>
      <c r="R257" s="1">
        <v>180000</v>
      </c>
      <c r="S257" s="1">
        <f t="shared" si="126"/>
        <v>180000</v>
      </c>
      <c r="T257" s="1">
        <v>190000</v>
      </c>
      <c r="U257" s="1">
        <f t="shared" si="127"/>
        <v>190000</v>
      </c>
      <c r="V257" s="21"/>
      <c r="W257" s="21"/>
      <c r="X257" s="21"/>
      <c r="Y257" s="132"/>
    </row>
    <row r="258" spans="1:25" s="36" customFormat="1" ht="15.75" hidden="1">
      <c r="A258" s="25" t="s">
        <v>299</v>
      </c>
      <c r="B258" s="25">
        <v>11</v>
      </c>
      <c r="C258" s="52" t="s">
        <v>25</v>
      </c>
      <c r="D258" s="27">
        <v>323</v>
      </c>
      <c r="E258" s="20"/>
      <c r="F258" s="20"/>
      <c r="G258" s="21">
        <f>SUM(G259:G262)</f>
        <v>65000</v>
      </c>
      <c r="H258" s="21">
        <f t="shared" ref="H258:U258" si="128">SUM(H259:H262)</f>
        <v>65000</v>
      </c>
      <c r="I258" s="21">
        <f t="shared" si="128"/>
        <v>185000</v>
      </c>
      <c r="J258" s="21">
        <f t="shared" si="128"/>
        <v>185000</v>
      </c>
      <c r="K258" s="21">
        <f t="shared" si="128"/>
        <v>21119.82</v>
      </c>
      <c r="L258" s="22">
        <f t="shared" si="111"/>
        <v>11.416118918918919</v>
      </c>
      <c r="M258" s="21">
        <f t="shared" si="128"/>
        <v>65000</v>
      </c>
      <c r="N258" s="21">
        <f t="shared" si="128"/>
        <v>65000</v>
      </c>
      <c r="O258" s="21">
        <f t="shared" si="128"/>
        <v>185000</v>
      </c>
      <c r="P258" s="21">
        <f t="shared" si="128"/>
        <v>185000</v>
      </c>
      <c r="Q258" s="21">
        <f t="shared" si="128"/>
        <v>65000</v>
      </c>
      <c r="R258" s="21">
        <f t="shared" si="128"/>
        <v>195000</v>
      </c>
      <c r="S258" s="21">
        <f t="shared" si="128"/>
        <v>195000</v>
      </c>
      <c r="T258" s="21">
        <f t="shared" si="128"/>
        <v>205000</v>
      </c>
      <c r="U258" s="21">
        <f t="shared" si="128"/>
        <v>205000</v>
      </c>
      <c r="V258" s="21"/>
      <c r="W258" s="21"/>
      <c r="X258" s="21"/>
      <c r="Y258" s="132"/>
    </row>
    <row r="259" spans="1:25" s="35" customFormat="1" hidden="1">
      <c r="A259" s="29" t="s">
        <v>299</v>
      </c>
      <c r="B259" s="29">
        <v>11</v>
      </c>
      <c r="C259" s="53" t="s">
        <v>25</v>
      </c>
      <c r="D259" s="31">
        <v>3232</v>
      </c>
      <c r="E259" s="32" t="s">
        <v>118</v>
      </c>
      <c r="F259" s="32"/>
      <c r="G259" s="1">
        <v>15000</v>
      </c>
      <c r="H259" s="1">
        <v>15000</v>
      </c>
      <c r="I259" s="1">
        <v>15000</v>
      </c>
      <c r="J259" s="1">
        <v>15000</v>
      </c>
      <c r="K259" s="1">
        <v>0</v>
      </c>
      <c r="L259" s="33">
        <f t="shared" si="111"/>
        <v>0</v>
      </c>
      <c r="M259" s="1">
        <v>15000</v>
      </c>
      <c r="N259" s="1">
        <v>15000</v>
      </c>
      <c r="O259" s="1">
        <v>15000</v>
      </c>
      <c r="P259" s="1">
        <f t="shared" si="125"/>
        <v>15000</v>
      </c>
      <c r="Q259" s="1">
        <v>15000</v>
      </c>
      <c r="R259" s="1">
        <v>15000</v>
      </c>
      <c r="S259" s="1">
        <f t="shared" si="126"/>
        <v>15000</v>
      </c>
      <c r="T259" s="1">
        <v>15000</v>
      </c>
      <c r="U259" s="1">
        <f t="shared" si="127"/>
        <v>15000</v>
      </c>
      <c r="V259" s="1"/>
      <c r="W259" s="1"/>
      <c r="X259" s="1"/>
      <c r="Y259" s="74"/>
    </row>
    <row r="260" spans="1:25" s="35" customFormat="1" hidden="1">
      <c r="A260" s="29" t="s">
        <v>299</v>
      </c>
      <c r="B260" s="29">
        <v>11</v>
      </c>
      <c r="C260" s="53" t="s">
        <v>25</v>
      </c>
      <c r="D260" s="31">
        <v>3235</v>
      </c>
      <c r="E260" s="32" t="s">
        <v>42</v>
      </c>
      <c r="F260" s="32"/>
      <c r="G260" s="1">
        <v>20000</v>
      </c>
      <c r="H260" s="1">
        <v>20000</v>
      </c>
      <c r="I260" s="1">
        <v>20000</v>
      </c>
      <c r="J260" s="1">
        <v>20000</v>
      </c>
      <c r="K260" s="1">
        <v>0</v>
      </c>
      <c r="L260" s="33">
        <f t="shared" si="111"/>
        <v>0</v>
      </c>
      <c r="M260" s="1">
        <v>20000</v>
      </c>
      <c r="N260" s="1">
        <v>20000</v>
      </c>
      <c r="O260" s="1">
        <v>20000</v>
      </c>
      <c r="P260" s="1">
        <f t="shared" si="125"/>
        <v>20000</v>
      </c>
      <c r="Q260" s="1">
        <v>20000</v>
      </c>
      <c r="R260" s="1">
        <v>20000</v>
      </c>
      <c r="S260" s="1">
        <f t="shared" si="126"/>
        <v>20000</v>
      </c>
      <c r="T260" s="1">
        <v>20000</v>
      </c>
      <c r="U260" s="1">
        <f t="shared" si="127"/>
        <v>20000</v>
      </c>
      <c r="V260" s="1"/>
      <c r="W260" s="1"/>
      <c r="X260" s="1"/>
      <c r="Y260" s="74"/>
    </row>
    <row r="261" spans="1:25" s="35" customFormat="1" hidden="1">
      <c r="A261" s="29" t="s">
        <v>299</v>
      </c>
      <c r="B261" s="29">
        <v>11</v>
      </c>
      <c r="C261" s="53" t="s">
        <v>25</v>
      </c>
      <c r="D261" s="31">
        <v>3237</v>
      </c>
      <c r="E261" s="32" t="s">
        <v>36</v>
      </c>
      <c r="F261" s="32"/>
      <c r="G261" s="1">
        <v>10000</v>
      </c>
      <c r="H261" s="1">
        <v>10000</v>
      </c>
      <c r="I261" s="1">
        <v>10000</v>
      </c>
      <c r="J261" s="1">
        <v>10000</v>
      </c>
      <c r="K261" s="1">
        <v>5844.82</v>
      </c>
      <c r="L261" s="33">
        <f t="shared" si="111"/>
        <v>58.448199999999993</v>
      </c>
      <c r="M261" s="1">
        <v>10000</v>
      </c>
      <c r="N261" s="1">
        <v>10000</v>
      </c>
      <c r="O261" s="1">
        <v>10000</v>
      </c>
      <c r="P261" s="1">
        <f t="shared" si="125"/>
        <v>10000</v>
      </c>
      <c r="Q261" s="1">
        <v>10000</v>
      </c>
      <c r="R261" s="1">
        <v>10000</v>
      </c>
      <c r="S261" s="1">
        <f t="shared" si="126"/>
        <v>10000</v>
      </c>
      <c r="T261" s="1">
        <v>10000</v>
      </c>
      <c r="U261" s="1">
        <f t="shared" si="127"/>
        <v>10000</v>
      </c>
      <c r="V261" s="1"/>
      <c r="W261" s="1"/>
      <c r="X261" s="1"/>
      <c r="Y261" s="74"/>
    </row>
    <row r="262" spans="1:25" s="35" customFormat="1" hidden="1">
      <c r="A262" s="29" t="s">
        <v>299</v>
      </c>
      <c r="B262" s="29">
        <v>11</v>
      </c>
      <c r="C262" s="53" t="s">
        <v>25</v>
      </c>
      <c r="D262" s="31">
        <v>3239</v>
      </c>
      <c r="E262" s="32" t="s">
        <v>41</v>
      </c>
      <c r="F262" s="32"/>
      <c r="G262" s="1">
        <v>20000</v>
      </c>
      <c r="H262" s="1">
        <v>20000</v>
      </c>
      <c r="I262" s="1">
        <v>140000</v>
      </c>
      <c r="J262" s="1">
        <v>140000</v>
      </c>
      <c r="K262" s="1">
        <v>15275</v>
      </c>
      <c r="L262" s="33">
        <f t="shared" si="111"/>
        <v>10.910714285714286</v>
      </c>
      <c r="M262" s="1">
        <v>20000</v>
      </c>
      <c r="N262" s="1">
        <v>20000</v>
      </c>
      <c r="O262" s="1">
        <v>140000</v>
      </c>
      <c r="P262" s="1">
        <f t="shared" si="125"/>
        <v>140000</v>
      </c>
      <c r="Q262" s="1">
        <v>20000</v>
      </c>
      <c r="R262" s="1">
        <v>150000</v>
      </c>
      <c r="S262" s="1">
        <f t="shared" si="126"/>
        <v>150000</v>
      </c>
      <c r="T262" s="1">
        <v>160000</v>
      </c>
      <c r="U262" s="1">
        <f t="shared" si="127"/>
        <v>160000</v>
      </c>
      <c r="V262" s="1"/>
      <c r="W262" s="1"/>
      <c r="X262" s="1"/>
      <c r="Y262" s="74"/>
    </row>
    <row r="263" spans="1:25" s="36" customFormat="1" ht="15.75" hidden="1">
      <c r="A263" s="25" t="s">
        <v>299</v>
      </c>
      <c r="B263" s="25">
        <v>11</v>
      </c>
      <c r="C263" s="52" t="s">
        <v>25</v>
      </c>
      <c r="D263" s="27">
        <v>329</v>
      </c>
      <c r="E263" s="20"/>
      <c r="F263" s="20"/>
      <c r="G263" s="21">
        <f>SUM(G264:G265)</f>
        <v>500000</v>
      </c>
      <c r="H263" s="21">
        <f t="shared" ref="H263:U263" si="129">SUM(H264:H265)</f>
        <v>500000</v>
      </c>
      <c r="I263" s="21">
        <f t="shared" si="129"/>
        <v>500000</v>
      </c>
      <c r="J263" s="21">
        <f t="shared" si="129"/>
        <v>500000</v>
      </c>
      <c r="K263" s="21">
        <f t="shared" si="129"/>
        <v>99666.76</v>
      </c>
      <c r="L263" s="22">
        <f t="shared" si="111"/>
        <v>19.933351999999999</v>
      </c>
      <c r="M263" s="21">
        <f t="shared" si="129"/>
        <v>500000</v>
      </c>
      <c r="N263" s="21">
        <f t="shared" si="129"/>
        <v>500000</v>
      </c>
      <c r="O263" s="21">
        <f t="shared" si="129"/>
        <v>400000</v>
      </c>
      <c r="P263" s="21">
        <f t="shared" si="129"/>
        <v>400000</v>
      </c>
      <c r="Q263" s="21">
        <f t="shared" si="129"/>
        <v>500000</v>
      </c>
      <c r="R263" s="21">
        <f t="shared" si="129"/>
        <v>415000</v>
      </c>
      <c r="S263" s="21">
        <f t="shared" si="129"/>
        <v>415000</v>
      </c>
      <c r="T263" s="21">
        <f t="shared" si="129"/>
        <v>430750</v>
      </c>
      <c r="U263" s="21">
        <f t="shared" si="129"/>
        <v>430750</v>
      </c>
      <c r="V263" s="21"/>
      <c r="W263" s="21"/>
      <c r="X263" s="21"/>
      <c r="Y263" s="132"/>
    </row>
    <row r="264" spans="1:25" s="35" customFormat="1" ht="30" hidden="1">
      <c r="A264" s="29" t="s">
        <v>299</v>
      </c>
      <c r="B264" s="29">
        <v>11</v>
      </c>
      <c r="C264" s="53" t="s">
        <v>25</v>
      </c>
      <c r="D264" s="31">
        <v>3291</v>
      </c>
      <c r="E264" s="32" t="s">
        <v>109</v>
      </c>
      <c r="F264" s="38"/>
      <c r="G264" s="1">
        <v>400000</v>
      </c>
      <c r="H264" s="1">
        <v>400000</v>
      </c>
      <c r="I264" s="1">
        <v>400000</v>
      </c>
      <c r="J264" s="1">
        <v>400000</v>
      </c>
      <c r="K264" s="1">
        <v>0</v>
      </c>
      <c r="L264" s="33">
        <f t="shared" si="111"/>
        <v>0</v>
      </c>
      <c r="M264" s="1">
        <v>400000</v>
      </c>
      <c r="N264" s="1">
        <v>400000</v>
      </c>
      <c r="O264" s="1">
        <v>300000</v>
      </c>
      <c r="P264" s="1">
        <f t="shared" si="125"/>
        <v>300000</v>
      </c>
      <c r="Q264" s="1">
        <v>400000</v>
      </c>
      <c r="R264" s="1">
        <v>315000</v>
      </c>
      <c r="S264" s="1">
        <f t="shared" si="126"/>
        <v>315000</v>
      </c>
      <c r="T264" s="1">
        <v>330750</v>
      </c>
      <c r="U264" s="1">
        <f t="shared" si="127"/>
        <v>330750</v>
      </c>
      <c r="V264" s="1"/>
      <c r="W264" s="1"/>
      <c r="X264" s="1"/>
      <c r="Y264" s="74"/>
    </row>
    <row r="265" spans="1:25" s="35" customFormat="1" hidden="1">
      <c r="A265" s="29" t="s">
        <v>299</v>
      </c>
      <c r="B265" s="29">
        <v>11</v>
      </c>
      <c r="C265" s="53" t="s">
        <v>25</v>
      </c>
      <c r="D265" s="31">
        <v>3292</v>
      </c>
      <c r="E265" s="32" t="s">
        <v>123</v>
      </c>
      <c r="F265" s="32"/>
      <c r="G265" s="1">
        <v>100000</v>
      </c>
      <c r="H265" s="1">
        <v>100000</v>
      </c>
      <c r="I265" s="1">
        <v>100000</v>
      </c>
      <c r="J265" s="1">
        <v>100000</v>
      </c>
      <c r="K265" s="1">
        <v>99666.76</v>
      </c>
      <c r="L265" s="33">
        <f t="shared" si="111"/>
        <v>99.666759999999996</v>
      </c>
      <c r="M265" s="1">
        <v>100000</v>
      </c>
      <c r="N265" s="1">
        <v>100000</v>
      </c>
      <c r="O265" s="1">
        <v>100000</v>
      </c>
      <c r="P265" s="1">
        <f t="shared" si="125"/>
        <v>100000</v>
      </c>
      <c r="Q265" s="1">
        <v>100000</v>
      </c>
      <c r="R265" s="1">
        <v>100000</v>
      </c>
      <c r="S265" s="1">
        <f t="shared" si="126"/>
        <v>100000</v>
      </c>
      <c r="T265" s="1">
        <v>100000</v>
      </c>
      <c r="U265" s="1">
        <f t="shared" si="127"/>
        <v>100000</v>
      </c>
      <c r="V265" s="1"/>
      <c r="W265" s="1"/>
      <c r="X265" s="1"/>
      <c r="Y265" s="74"/>
    </row>
    <row r="266" spans="1:25" s="35" customFormat="1" ht="94.5">
      <c r="A266" s="319" t="s">
        <v>460</v>
      </c>
      <c r="B266" s="319"/>
      <c r="C266" s="319"/>
      <c r="D266" s="319"/>
      <c r="E266" s="20" t="s">
        <v>301</v>
      </c>
      <c r="F266" s="51" t="s">
        <v>449</v>
      </c>
      <c r="G266" s="21">
        <f>G267+G269+G271+G274</f>
        <v>383000</v>
      </c>
      <c r="H266" s="21">
        <f t="shared" ref="H266:U266" si="130">H267+H269+H271+H274</f>
        <v>383000</v>
      </c>
      <c r="I266" s="21">
        <f t="shared" si="130"/>
        <v>383000</v>
      </c>
      <c r="J266" s="21">
        <f t="shared" si="130"/>
        <v>383000</v>
      </c>
      <c r="K266" s="21">
        <f t="shared" si="130"/>
        <v>71847.81</v>
      </c>
      <c r="L266" s="22">
        <f t="shared" si="111"/>
        <v>18.759219321148823</v>
      </c>
      <c r="M266" s="21">
        <f t="shared" si="130"/>
        <v>383000</v>
      </c>
      <c r="N266" s="21">
        <f t="shared" si="130"/>
        <v>383000</v>
      </c>
      <c r="O266" s="21">
        <f t="shared" si="130"/>
        <v>383000</v>
      </c>
      <c r="P266" s="21">
        <f t="shared" si="130"/>
        <v>383000</v>
      </c>
      <c r="Q266" s="21">
        <f t="shared" si="130"/>
        <v>383000</v>
      </c>
      <c r="R266" s="21">
        <f t="shared" si="130"/>
        <v>420000</v>
      </c>
      <c r="S266" s="21">
        <f t="shared" si="130"/>
        <v>420000</v>
      </c>
      <c r="T266" s="21">
        <f t="shared" si="130"/>
        <v>460000</v>
      </c>
      <c r="U266" s="21">
        <f t="shared" si="130"/>
        <v>460000</v>
      </c>
      <c r="V266" s="1"/>
      <c r="W266" s="1"/>
      <c r="X266" s="1"/>
      <c r="Y266" s="74"/>
    </row>
    <row r="267" spans="1:25" s="36" customFormat="1" ht="15.75" hidden="1">
      <c r="A267" s="25" t="s">
        <v>107</v>
      </c>
      <c r="B267" s="25">
        <v>11</v>
      </c>
      <c r="C267" s="52" t="s">
        <v>25</v>
      </c>
      <c r="D267" s="27">
        <v>322</v>
      </c>
      <c r="E267" s="20"/>
      <c r="F267" s="20"/>
      <c r="G267" s="21">
        <f>SUM(G268)</f>
        <v>60000</v>
      </c>
      <c r="H267" s="21">
        <f t="shared" ref="H267:U267" si="131">SUM(H268)</f>
        <v>60000</v>
      </c>
      <c r="I267" s="21">
        <f t="shared" si="131"/>
        <v>60000</v>
      </c>
      <c r="J267" s="21">
        <f t="shared" si="131"/>
        <v>60000</v>
      </c>
      <c r="K267" s="21">
        <f t="shared" si="131"/>
        <v>0</v>
      </c>
      <c r="L267" s="22">
        <f t="shared" si="111"/>
        <v>0</v>
      </c>
      <c r="M267" s="21">
        <f t="shared" si="131"/>
        <v>60000</v>
      </c>
      <c r="N267" s="21">
        <f t="shared" si="131"/>
        <v>60000</v>
      </c>
      <c r="O267" s="21">
        <f t="shared" si="131"/>
        <v>60000</v>
      </c>
      <c r="P267" s="21">
        <f t="shared" si="131"/>
        <v>60000</v>
      </c>
      <c r="Q267" s="21">
        <f t="shared" si="131"/>
        <v>60000</v>
      </c>
      <c r="R267" s="21">
        <f t="shared" si="131"/>
        <v>70000</v>
      </c>
      <c r="S267" s="21">
        <f t="shared" si="131"/>
        <v>70000</v>
      </c>
      <c r="T267" s="21">
        <f t="shared" si="131"/>
        <v>80000</v>
      </c>
      <c r="U267" s="21">
        <f t="shared" si="131"/>
        <v>80000</v>
      </c>
      <c r="V267" s="21"/>
      <c r="W267" s="21"/>
      <c r="X267" s="21"/>
      <c r="Y267" s="132"/>
    </row>
    <row r="268" spans="1:25" s="23" customFormat="1" ht="30" hidden="1">
      <c r="A268" s="29" t="s">
        <v>107</v>
      </c>
      <c r="B268" s="29">
        <v>11</v>
      </c>
      <c r="C268" s="53" t="s">
        <v>25</v>
      </c>
      <c r="D268" s="31">
        <v>3224</v>
      </c>
      <c r="E268" s="32" t="s">
        <v>144</v>
      </c>
      <c r="F268" s="32"/>
      <c r="G268" s="1">
        <v>60000</v>
      </c>
      <c r="H268" s="1">
        <v>60000</v>
      </c>
      <c r="I268" s="1">
        <v>60000</v>
      </c>
      <c r="J268" s="1">
        <v>60000</v>
      </c>
      <c r="K268" s="1">
        <v>0</v>
      </c>
      <c r="L268" s="33">
        <f t="shared" si="111"/>
        <v>0</v>
      </c>
      <c r="M268" s="1">
        <v>60000</v>
      </c>
      <c r="N268" s="1">
        <v>60000</v>
      </c>
      <c r="O268" s="1">
        <v>60000</v>
      </c>
      <c r="P268" s="1">
        <f>O268</f>
        <v>60000</v>
      </c>
      <c r="Q268" s="1">
        <v>60000</v>
      </c>
      <c r="R268" s="1">
        <v>70000</v>
      </c>
      <c r="S268" s="1">
        <f>R268</f>
        <v>70000</v>
      </c>
      <c r="T268" s="1">
        <v>80000</v>
      </c>
      <c r="U268" s="1">
        <f>T268</f>
        <v>80000</v>
      </c>
      <c r="V268" s="57"/>
      <c r="W268" s="57"/>
      <c r="X268" s="57"/>
      <c r="Y268" s="12"/>
    </row>
    <row r="269" spans="1:25" s="23" customFormat="1" ht="15.75" hidden="1">
      <c r="A269" s="25" t="s">
        <v>107</v>
      </c>
      <c r="B269" s="25">
        <v>11</v>
      </c>
      <c r="C269" s="52" t="s">
        <v>25</v>
      </c>
      <c r="D269" s="27">
        <v>323</v>
      </c>
      <c r="E269" s="20"/>
      <c r="F269" s="20"/>
      <c r="G269" s="21">
        <f>SUM(G270)</f>
        <v>220000</v>
      </c>
      <c r="H269" s="21">
        <f t="shared" ref="H269:U269" si="132">SUM(H270)</f>
        <v>220000</v>
      </c>
      <c r="I269" s="21">
        <f t="shared" si="132"/>
        <v>220000</v>
      </c>
      <c r="J269" s="21">
        <f t="shared" si="132"/>
        <v>220000</v>
      </c>
      <c r="K269" s="21">
        <f t="shared" si="132"/>
        <v>71847.81</v>
      </c>
      <c r="L269" s="22">
        <f t="shared" si="111"/>
        <v>32.658095454545453</v>
      </c>
      <c r="M269" s="21">
        <f t="shared" si="132"/>
        <v>220000</v>
      </c>
      <c r="N269" s="21">
        <f t="shared" si="132"/>
        <v>220000</v>
      </c>
      <c r="O269" s="21">
        <f t="shared" si="132"/>
        <v>220000</v>
      </c>
      <c r="P269" s="21">
        <f t="shared" si="132"/>
        <v>220000</v>
      </c>
      <c r="Q269" s="21">
        <f t="shared" si="132"/>
        <v>220000</v>
      </c>
      <c r="R269" s="21">
        <f t="shared" si="132"/>
        <v>235000</v>
      </c>
      <c r="S269" s="21">
        <f t="shared" si="132"/>
        <v>235000</v>
      </c>
      <c r="T269" s="21">
        <f t="shared" si="132"/>
        <v>250000</v>
      </c>
      <c r="U269" s="21">
        <f t="shared" si="132"/>
        <v>250000</v>
      </c>
      <c r="V269" s="57"/>
      <c r="W269" s="57"/>
      <c r="X269" s="57"/>
      <c r="Y269" s="12"/>
    </row>
    <row r="270" spans="1:25" hidden="1">
      <c r="A270" s="29" t="s">
        <v>107</v>
      </c>
      <c r="B270" s="29">
        <v>11</v>
      </c>
      <c r="C270" s="53" t="s">
        <v>25</v>
      </c>
      <c r="D270" s="31">
        <v>3232</v>
      </c>
      <c r="E270" s="32" t="s">
        <v>118</v>
      </c>
      <c r="F270" s="32"/>
      <c r="G270" s="1">
        <v>220000</v>
      </c>
      <c r="H270" s="1">
        <v>220000</v>
      </c>
      <c r="I270" s="1">
        <v>220000</v>
      </c>
      <c r="J270" s="1">
        <v>220000</v>
      </c>
      <c r="K270" s="1">
        <v>71847.81</v>
      </c>
      <c r="L270" s="33">
        <f t="shared" si="111"/>
        <v>32.658095454545453</v>
      </c>
      <c r="M270" s="1">
        <v>220000</v>
      </c>
      <c r="N270" s="1">
        <v>220000</v>
      </c>
      <c r="O270" s="1">
        <v>220000</v>
      </c>
      <c r="P270" s="1">
        <f>O270</f>
        <v>220000</v>
      </c>
      <c r="Q270" s="1">
        <v>220000</v>
      </c>
      <c r="R270" s="1">
        <v>235000</v>
      </c>
      <c r="S270" s="1">
        <f>R270</f>
        <v>235000</v>
      </c>
      <c r="T270" s="1">
        <v>250000</v>
      </c>
      <c r="U270" s="1">
        <f>T270</f>
        <v>250000</v>
      </c>
    </row>
    <row r="271" spans="1:25" s="23" customFormat="1" ht="15.75" hidden="1">
      <c r="A271" s="25" t="s">
        <v>107</v>
      </c>
      <c r="B271" s="25">
        <v>11</v>
      </c>
      <c r="C271" s="52" t="s">
        <v>25</v>
      </c>
      <c r="D271" s="27">
        <v>422</v>
      </c>
      <c r="E271" s="20"/>
      <c r="F271" s="20"/>
      <c r="G271" s="21">
        <f>SUM(G272:G273)</f>
        <v>53000</v>
      </c>
      <c r="H271" s="21">
        <f t="shared" ref="H271:U271" si="133">SUM(H272:H273)</f>
        <v>53000</v>
      </c>
      <c r="I271" s="21">
        <f t="shared" si="133"/>
        <v>53000</v>
      </c>
      <c r="J271" s="21">
        <f t="shared" si="133"/>
        <v>53000</v>
      </c>
      <c r="K271" s="21">
        <f t="shared" si="133"/>
        <v>0</v>
      </c>
      <c r="L271" s="22">
        <f t="shared" si="111"/>
        <v>0</v>
      </c>
      <c r="M271" s="21">
        <f t="shared" si="133"/>
        <v>53000</v>
      </c>
      <c r="N271" s="21">
        <f t="shared" si="133"/>
        <v>53000</v>
      </c>
      <c r="O271" s="21">
        <f t="shared" si="133"/>
        <v>53000</v>
      </c>
      <c r="P271" s="21">
        <f t="shared" si="133"/>
        <v>53000</v>
      </c>
      <c r="Q271" s="21">
        <f t="shared" si="133"/>
        <v>53000</v>
      </c>
      <c r="R271" s="21">
        <f t="shared" si="133"/>
        <v>60000</v>
      </c>
      <c r="S271" s="21">
        <f t="shared" si="133"/>
        <v>60000</v>
      </c>
      <c r="T271" s="21">
        <f t="shared" si="133"/>
        <v>70000</v>
      </c>
      <c r="U271" s="21">
        <f t="shared" si="133"/>
        <v>70000</v>
      </c>
      <c r="V271" s="57"/>
      <c r="W271" s="57"/>
      <c r="X271" s="57"/>
      <c r="Y271" s="12"/>
    </row>
    <row r="272" spans="1:25" hidden="1">
      <c r="A272" s="29" t="s">
        <v>107</v>
      </c>
      <c r="B272" s="29">
        <v>11</v>
      </c>
      <c r="C272" s="53" t="s">
        <v>25</v>
      </c>
      <c r="D272" s="31">
        <v>4222</v>
      </c>
      <c r="E272" s="32" t="s">
        <v>130</v>
      </c>
      <c r="F272" s="32"/>
      <c r="G272" s="1">
        <v>3000</v>
      </c>
      <c r="H272" s="1">
        <v>3000</v>
      </c>
      <c r="I272" s="1">
        <v>3000</v>
      </c>
      <c r="J272" s="1">
        <v>3000</v>
      </c>
      <c r="K272" s="1">
        <v>0</v>
      </c>
      <c r="L272" s="33">
        <f t="shared" si="111"/>
        <v>0</v>
      </c>
      <c r="M272" s="1">
        <v>3000</v>
      </c>
      <c r="N272" s="1">
        <v>3000</v>
      </c>
      <c r="O272" s="1">
        <v>3000</v>
      </c>
      <c r="P272" s="1">
        <f>O272</f>
        <v>3000</v>
      </c>
      <c r="Q272" s="1">
        <v>3000</v>
      </c>
      <c r="R272" s="1">
        <v>5000</v>
      </c>
      <c r="S272" s="1">
        <f>R272</f>
        <v>5000</v>
      </c>
      <c r="T272" s="1">
        <v>10000</v>
      </c>
      <c r="U272" s="1">
        <f>T272</f>
        <v>10000</v>
      </c>
    </row>
    <row r="273" spans="1:25" hidden="1">
      <c r="A273" s="29" t="s">
        <v>107</v>
      </c>
      <c r="B273" s="29">
        <v>11</v>
      </c>
      <c r="C273" s="53" t="s">
        <v>25</v>
      </c>
      <c r="D273" s="31">
        <v>4227</v>
      </c>
      <c r="E273" s="32" t="s">
        <v>132</v>
      </c>
      <c r="F273" s="32"/>
      <c r="G273" s="1">
        <v>50000</v>
      </c>
      <c r="H273" s="1">
        <v>50000</v>
      </c>
      <c r="I273" s="1">
        <v>50000</v>
      </c>
      <c r="J273" s="1">
        <v>50000</v>
      </c>
      <c r="K273" s="1">
        <v>0</v>
      </c>
      <c r="L273" s="33">
        <f t="shared" si="111"/>
        <v>0</v>
      </c>
      <c r="M273" s="1">
        <v>50000</v>
      </c>
      <c r="N273" s="1">
        <v>50000</v>
      </c>
      <c r="O273" s="1">
        <v>50000</v>
      </c>
      <c r="P273" s="1">
        <f>O273</f>
        <v>50000</v>
      </c>
      <c r="Q273" s="1">
        <v>50000</v>
      </c>
      <c r="R273" s="1">
        <v>55000</v>
      </c>
      <c r="S273" s="1">
        <f>R273</f>
        <v>55000</v>
      </c>
      <c r="T273" s="1">
        <v>60000</v>
      </c>
      <c r="U273" s="1">
        <f>T273</f>
        <v>60000</v>
      </c>
    </row>
    <row r="274" spans="1:25" s="23" customFormat="1" ht="15.75" hidden="1">
      <c r="A274" s="25" t="s">
        <v>107</v>
      </c>
      <c r="B274" s="25">
        <v>11</v>
      </c>
      <c r="C274" s="52" t="s">
        <v>25</v>
      </c>
      <c r="D274" s="27">
        <v>453</v>
      </c>
      <c r="E274" s="20"/>
      <c r="F274" s="20"/>
      <c r="G274" s="21">
        <f>SUM(G275)</f>
        <v>50000</v>
      </c>
      <c r="H274" s="21">
        <f t="shared" ref="H274:U274" si="134">SUM(H275)</f>
        <v>50000</v>
      </c>
      <c r="I274" s="21">
        <f t="shared" si="134"/>
        <v>50000</v>
      </c>
      <c r="J274" s="21">
        <f t="shared" si="134"/>
        <v>50000</v>
      </c>
      <c r="K274" s="21">
        <f t="shared" si="134"/>
        <v>0</v>
      </c>
      <c r="L274" s="22">
        <f t="shared" si="111"/>
        <v>0</v>
      </c>
      <c r="M274" s="21">
        <f t="shared" si="134"/>
        <v>50000</v>
      </c>
      <c r="N274" s="21">
        <f t="shared" si="134"/>
        <v>50000</v>
      </c>
      <c r="O274" s="21">
        <f t="shared" si="134"/>
        <v>50000</v>
      </c>
      <c r="P274" s="21">
        <f t="shared" si="134"/>
        <v>50000</v>
      </c>
      <c r="Q274" s="21">
        <f t="shared" si="134"/>
        <v>50000</v>
      </c>
      <c r="R274" s="21">
        <f t="shared" si="134"/>
        <v>55000</v>
      </c>
      <c r="S274" s="21">
        <f t="shared" si="134"/>
        <v>55000</v>
      </c>
      <c r="T274" s="21">
        <f t="shared" si="134"/>
        <v>60000</v>
      </c>
      <c r="U274" s="21">
        <f t="shared" si="134"/>
        <v>60000</v>
      </c>
      <c r="V274" s="57"/>
      <c r="W274" s="57"/>
      <c r="X274" s="57"/>
      <c r="Y274" s="12"/>
    </row>
    <row r="275" spans="1:25" s="35" customFormat="1" hidden="1">
      <c r="A275" s="29" t="s">
        <v>107</v>
      </c>
      <c r="B275" s="29">
        <v>11</v>
      </c>
      <c r="C275" s="53" t="s">
        <v>25</v>
      </c>
      <c r="D275" s="31">
        <v>4531</v>
      </c>
      <c r="E275" s="32" t="s">
        <v>145</v>
      </c>
      <c r="F275" s="32"/>
      <c r="G275" s="1">
        <v>50000</v>
      </c>
      <c r="H275" s="1">
        <v>50000</v>
      </c>
      <c r="I275" s="1">
        <v>50000</v>
      </c>
      <c r="J275" s="1">
        <v>50000</v>
      </c>
      <c r="K275" s="1">
        <v>0</v>
      </c>
      <c r="L275" s="33">
        <f t="shared" si="111"/>
        <v>0</v>
      </c>
      <c r="M275" s="1">
        <v>50000</v>
      </c>
      <c r="N275" s="1">
        <v>50000</v>
      </c>
      <c r="O275" s="1">
        <v>50000</v>
      </c>
      <c r="P275" s="1">
        <f>O275</f>
        <v>50000</v>
      </c>
      <c r="Q275" s="1">
        <v>50000</v>
      </c>
      <c r="R275" s="1">
        <v>55000</v>
      </c>
      <c r="S275" s="1">
        <f>R275</f>
        <v>55000</v>
      </c>
      <c r="T275" s="1">
        <v>60000</v>
      </c>
      <c r="U275" s="1">
        <f>T275</f>
        <v>60000</v>
      </c>
      <c r="V275" s="1"/>
      <c r="W275" s="1"/>
      <c r="X275" s="1"/>
      <c r="Y275" s="74"/>
    </row>
    <row r="276" spans="1:25" s="35" customFormat="1" ht="94.5">
      <c r="A276" s="319" t="s">
        <v>459</v>
      </c>
      <c r="B276" s="319"/>
      <c r="C276" s="319"/>
      <c r="D276" s="319"/>
      <c r="E276" s="20" t="s">
        <v>302</v>
      </c>
      <c r="F276" s="51" t="s">
        <v>449</v>
      </c>
      <c r="G276" s="21">
        <f>G277+G279+G283+G286+G288</f>
        <v>513000</v>
      </c>
      <c r="H276" s="21">
        <f t="shared" ref="H276:U276" si="135">H277+H279+H283+H286+H288</f>
        <v>513000</v>
      </c>
      <c r="I276" s="21">
        <f t="shared" si="135"/>
        <v>513000</v>
      </c>
      <c r="J276" s="21">
        <f t="shared" si="135"/>
        <v>513000</v>
      </c>
      <c r="K276" s="21">
        <f t="shared" si="135"/>
        <v>67329.08</v>
      </c>
      <c r="L276" s="22">
        <f t="shared" si="111"/>
        <v>13.124576998050683</v>
      </c>
      <c r="M276" s="21">
        <f t="shared" si="135"/>
        <v>415000</v>
      </c>
      <c r="N276" s="21">
        <f t="shared" si="135"/>
        <v>415000</v>
      </c>
      <c r="O276" s="21">
        <f t="shared" si="135"/>
        <v>450000</v>
      </c>
      <c r="P276" s="21">
        <f t="shared" si="135"/>
        <v>450000</v>
      </c>
      <c r="Q276" s="21">
        <f t="shared" si="135"/>
        <v>513000</v>
      </c>
      <c r="R276" s="21">
        <f t="shared" si="135"/>
        <v>505250</v>
      </c>
      <c r="S276" s="21">
        <f t="shared" si="135"/>
        <v>505250</v>
      </c>
      <c r="T276" s="21">
        <f t="shared" si="135"/>
        <v>560763</v>
      </c>
      <c r="U276" s="21">
        <f t="shared" si="135"/>
        <v>560763</v>
      </c>
      <c r="V276" s="1"/>
      <c r="W276" s="1"/>
      <c r="X276" s="1"/>
      <c r="Y276" s="74"/>
    </row>
    <row r="277" spans="1:25" s="36" customFormat="1" ht="15.75" hidden="1">
      <c r="A277" s="24" t="s">
        <v>69</v>
      </c>
      <c r="B277" s="25">
        <v>11</v>
      </c>
      <c r="C277" s="26" t="s">
        <v>25</v>
      </c>
      <c r="D277" s="27">
        <v>322</v>
      </c>
      <c r="E277" s="20"/>
      <c r="F277" s="20"/>
      <c r="G277" s="21">
        <f>SUM(G278)</f>
        <v>15000</v>
      </c>
      <c r="H277" s="21">
        <f t="shared" ref="H277:U277" si="136">SUM(H278)</f>
        <v>15000</v>
      </c>
      <c r="I277" s="21">
        <f t="shared" si="136"/>
        <v>15000</v>
      </c>
      <c r="J277" s="21">
        <f t="shared" si="136"/>
        <v>15000</v>
      </c>
      <c r="K277" s="21">
        <f t="shared" si="136"/>
        <v>2358.23</v>
      </c>
      <c r="L277" s="22">
        <f t="shared" si="111"/>
        <v>15.721533333333335</v>
      </c>
      <c r="M277" s="21">
        <f t="shared" si="136"/>
        <v>25000</v>
      </c>
      <c r="N277" s="21">
        <f t="shared" si="136"/>
        <v>25000</v>
      </c>
      <c r="O277" s="21">
        <f t="shared" si="136"/>
        <v>15000</v>
      </c>
      <c r="P277" s="21">
        <f t="shared" si="136"/>
        <v>15000</v>
      </c>
      <c r="Q277" s="21">
        <f t="shared" si="136"/>
        <v>35000</v>
      </c>
      <c r="R277" s="21">
        <f t="shared" si="136"/>
        <v>20000</v>
      </c>
      <c r="S277" s="21">
        <f t="shared" si="136"/>
        <v>20000</v>
      </c>
      <c r="T277" s="21">
        <f t="shared" si="136"/>
        <v>25000</v>
      </c>
      <c r="U277" s="21">
        <f t="shared" si="136"/>
        <v>25000</v>
      </c>
      <c r="V277" s="21"/>
      <c r="W277" s="21"/>
      <c r="X277" s="21"/>
      <c r="Y277" s="132"/>
    </row>
    <row r="278" spans="1:25" s="35" customFormat="1" ht="30" hidden="1">
      <c r="A278" s="28" t="s">
        <v>69</v>
      </c>
      <c r="B278" s="29">
        <v>11</v>
      </c>
      <c r="C278" s="30" t="s">
        <v>25</v>
      </c>
      <c r="D278" s="31">
        <v>3224</v>
      </c>
      <c r="E278" s="32" t="s">
        <v>144</v>
      </c>
      <c r="F278" s="32"/>
      <c r="G278" s="1">
        <v>15000</v>
      </c>
      <c r="H278" s="1">
        <v>15000</v>
      </c>
      <c r="I278" s="1">
        <v>15000</v>
      </c>
      <c r="J278" s="1">
        <v>15000</v>
      </c>
      <c r="K278" s="1">
        <v>2358.23</v>
      </c>
      <c r="L278" s="33">
        <f t="shared" si="111"/>
        <v>15.721533333333335</v>
      </c>
      <c r="M278" s="1">
        <v>25000</v>
      </c>
      <c r="N278" s="1">
        <v>25000</v>
      </c>
      <c r="O278" s="1">
        <v>15000</v>
      </c>
      <c r="P278" s="1">
        <f>O278</f>
        <v>15000</v>
      </c>
      <c r="Q278" s="1">
        <v>35000</v>
      </c>
      <c r="R278" s="1">
        <v>20000</v>
      </c>
      <c r="S278" s="1">
        <f>R278</f>
        <v>20000</v>
      </c>
      <c r="T278" s="1">
        <v>25000</v>
      </c>
      <c r="U278" s="1">
        <f>T278</f>
        <v>25000</v>
      </c>
      <c r="V278" s="1"/>
      <c r="W278" s="1"/>
      <c r="X278" s="1"/>
      <c r="Y278" s="74"/>
    </row>
    <row r="279" spans="1:25" s="36" customFormat="1" ht="15.75" hidden="1">
      <c r="A279" s="24" t="s">
        <v>69</v>
      </c>
      <c r="B279" s="25">
        <v>11</v>
      </c>
      <c r="C279" s="26" t="s">
        <v>25</v>
      </c>
      <c r="D279" s="27">
        <v>323</v>
      </c>
      <c r="E279" s="20"/>
      <c r="F279" s="20"/>
      <c r="G279" s="21">
        <f>SUM(G280:G282)</f>
        <v>150000</v>
      </c>
      <c r="H279" s="21">
        <f t="shared" ref="H279:U279" si="137">SUM(H280:H282)</f>
        <v>150000</v>
      </c>
      <c r="I279" s="21">
        <f t="shared" si="137"/>
        <v>150000</v>
      </c>
      <c r="J279" s="21">
        <f t="shared" si="137"/>
        <v>150000</v>
      </c>
      <c r="K279" s="21">
        <f t="shared" si="137"/>
        <v>16185.33</v>
      </c>
      <c r="L279" s="22">
        <f t="shared" si="111"/>
        <v>10.79022</v>
      </c>
      <c r="M279" s="21">
        <f t="shared" si="137"/>
        <v>140000</v>
      </c>
      <c r="N279" s="21">
        <f t="shared" si="137"/>
        <v>140000</v>
      </c>
      <c r="O279" s="21">
        <f t="shared" si="137"/>
        <v>150000</v>
      </c>
      <c r="P279" s="21">
        <f t="shared" si="137"/>
        <v>150000</v>
      </c>
      <c r="Q279" s="21">
        <f t="shared" si="137"/>
        <v>130000</v>
      </c>
      <c r="R279" s="21">
        <f t="shared" si="137"/>
        <v>185000</v>
      </c>
      <c r="S279" s="21">
        <f t="shared" si="137"/>
        <v>185000</v>
      </c>
      <c r="T279" s="21">
        <f t="shared" si="137"/>
        <v>220000</v>
      </c>
      <c r="U279" s="21">
        <f t="shared" si="137"/>
        <v>220000</v>
      </c>
      <c r="V279" s="21"/>
      <c r="W279" s="21"/>
      <c r="X279" s="21"/>
      <c r="Y279" s="132"/>
    </row>
    <row r="280" spans="1:25" hidden="1">
      <c r="A280" s="28" t="s">
        <v>69</v>
      </c>
      <c r="B280" s="29">
        <v>11</v>
      </c>
      <c r="C280" s="30" t="s">
        <v>25</v>
      </c>
      <c r="D280" s="31">
        <v>3232</v>
      </c>
      <c r="E280" s="32" t="s">
        <v>118</v>
      </c>
      <c r="F280" s="32"/>
      <c r="G280" s="1">
        <v>70000</v>
      </c>
      <c r="H280" s="1">
        <v>70000</v>
      </c>
      <c r="I280" s="1">
        <v>70000</v>
      </c>
      <c r="J280" s="1">
        <v>70000</v>
      </c>
      <c r="K280" s="1">
        <v>4474.6000000000004</v>
      </c>
      <c r="L280" s="33">
        <f t="shared" si="111"/>
        <v>6.3922857142857143</v>
      </c>
      <c r="M280" s="1">
        <v>60000</v>
      </c>
      <c r="N280" s="1">
        <v>60000</v>
      </c>
      <c r="O280" s="1">
        <v>70000</v>
      </c>
      <c r="P280" s="1">
        <f t="shared" ref="P280:P289" si="138">O280</f>
        <v>70000</v>
      </c>
      <c r="Q280" s="1">
        <v>50000</v>
      </c>
      <c r="R280" s="1">
        <v>80000</v>
      </c>
      <c r="S280" s="1">
        <f t="shared" ref="S280:S289" si="139">R280</f>
        <v>80000</v>
      </c>
      <c r="T280" s="1">
        <v>90000</v>
      </c>
      <c r="U280" s="1">
        <f t="shared" ref="U280:U289" si="140">T280</f>
        <v>90000</v>
      </c>
    </row>
    <row r="281" spans="1:25" hidden="1">
      <c r="A281" s="28" t="s">
        <v>69</v>
      </c>
      <c r="B281" s="29">
        <v>11</v>
      </c>
      <c r="C281" s="30" t="s">
        <v>25</v>
      </c>
      <c r="D281" s="31">
        <v>3237</v>
      </c>
      <c r="E281" s="32" t="s">
        <v>36</v>
      </c>
      <c r="F281" s="32"/>
      <c r="G281" s="1">
        <v>30000</v>
      </c>
      <c r="H281" s="1">
        <v>30000</v>
      </c>
      <c r="I281" s="1">
        <v>30000</v>
      </c>
      <c r="J281" s="1">
        <v>30000</v>
      </c>
      <c r="K281" s="1">
        <v>11710.73</v>
      </c>
      <c r="L281" s="33">
        <f t="shared" si="111"/>
        <v>39.035766666666667</v>
      </c>
      <c r="M281" s="1">
        <v>30000</v>
      </c>
      <c r="N281" s="1">
        <v>30000</v>
      </c>
      <c r="O281" s="1">
        <v>30000</v>
      </c>
      <c r="P281" s="1">
        <f t="shared" si="138"/>
        <v>30000</v>
      </c>
      <c r="Q281" s="1">
        <v>30000</v>
      </c>
      <c r="R281" s="1">
        <v>30000</v>
      </c>
      <c r="S281" s="1">
        <f t="shared" si="139"/>
        <v>30000</v>
      </c>
      <c r="T281" s="1">
        <v>30000</v>
      </c>
      <c r="U281" s="1">
        <f t="shared" si="140"/>
        <v>30000</v>
      </c>
    </row>
    <row r="282" spans="1:25" hidden="1">
      <c r="A282" s="28" t="s">
        <v>69</v>
      </c>
      <c r="B282" s="29">
        <v>11</v>
      </c>
      <c r="C282" s="30" t="s">
        <v>25</v>
      </c>
      <c r="D282" s="31">
        <v>3238</v>
      </c>
      <c r="E282" s="32" t="s">
        <v>122</v>
      </c>
      <c r="F282" s="32"/>
      <c r="G282" s="1">
        <v>50000</v>
      </c>
      <c r="H282" s="1">
        <v>50000</v>
      </c>
      <c r="I282" s="1">
        <v>50000</v>
      </c>
      <c r="J282" s="1">
        <v>50000</v>
      </c>
      <c r="K282" s="1">
        <v>0</v>
      </c>
      <c r="L282" s="33">
        <f t="shared" si="111"/>
        <v>0</v>
      </c>
      <c r="M282" s="1">
        <v>50000</v>
      </c>
      <c r="N282" s="1">
        <v>50000</v>
      </c>
      <c r="O282" s="1">
        <v>50000</v>
      </c>
      <c r="P282" s="1">
        <f t="shared" si="138"/>
        <v>50000</v>
      </c>
      <c r="Q282" s="1">
        <v>50000</v>
      </c>
      <c r="R282" s="1">
        <v>75000</v>
      </c>
      <c r="S282" s="1">
        <f t="shared" si="139"/>
        <v>75000</v>
      </c>
      <c r="T282" s="1">
        <v>100000</v>
      </c>
      <c r="U282" s="1">
        <f t="shared" si="140"/>
        <v>100000</v>
      </c>
    </row>
    <row r="283" spans="1:25" s="23" customFormat="1" ht="15.75" hidden="1">
      <c r="A283" s="24" t="s">
        <v>69</v>
      </c>
      <c r="B283" s="25">
        <v>11</v>
      </c>
      <c r="C283" s="26" t="s">
        <v>25</v>
      </c>
      <c r="D283" s="27">
        <v>412</v>
      </c>
      <c r="E283" s="20"/>
      <c r="F283" s="20"/>
      <c r="G283" s="21">
        <f>SUM(G284:G285)</f>
        <v>130000</v>
      </c>
      <c r="H283" s="21">
        <f t="shared" ref="H283:U283" si="141">SUM(H284:H285)</f>
        <v>130000</v>
      </c>
      <c r="I283" s="21">
        <f t="shared" si="141"/>
        <v>130000</v>
      </c>
      <c r="J283" s="21">
        <f t="shared" si="141"/>
        <v>130000</v>
      </c>
      <c r="K283" s="21">
        <f t="shared" si="141"/>
        <v>0</v>
      </c>
      <c r="L283" s="22">
        <f t="shared" si="111"/>
        <v>0</v>
      </c>
      <c r="M283" s="21">
        <f t="shared" si="141"/>
        <v>100000</v>
      </c>
      <c r="N283" s="21">
        <f t="shared" si="141"/>
        <v>100000</v>
      </c>
      <c r="O283" s="21">
        <f t="shared" si="141"/>
        <v>130000</v>
      </c>
      <c r="P283" s="21">
        <f t="shared" si="141"/>
        <v>130000</v>
      </c>
      <c r="Q283" s="21">
        <f t="shared" si="141"/>
        <v>130000</v>
      </c>
      <c r="R283" s="21">
        <f t="shared" si="141"/>
        <v>130000</v>
      </c>
      <c r="S283" s="21">
        <f t="shared" si="141"/>
        <v>130000</v>
      </c>
      <c r="T283" s="21">
        <f t="shared" si="141"/>
        <v>130000</v>
      </c>
      <c r="U283" s="21">
        <f t="shared" si="141"/>
        <v>130000</v>
      </c>
      <c r="V283" s="57"/>
      <c r="W283" s="57"/>
      <c r="X283" s="57"/>
      <c r="Y283" s="12"/>
    </row>
    <row r="284" spans="1:25" s="23" customFormat="1" ht="15.75" hidden="1">
      <c r="A284" s="28" t="s">
        <v>69</v>
      </c>
      <c r="B284" s="29">
        <v>11</v>
      </c>
      <c r="C284" s="30" t="s">
        <v>25</v>
      </c>
      <c r="D284" s="31">
        <v>4123</v>
      </c>
      <c r="E284" s="32" t="s">
        <v>133</v>
      </c>
      <c r="F284" s="32"/>
      <c r="G284" s="1">
        <v>50000</v>
      </c>
      <c r="H284" s="1">
        <v>50000</v>
      </c>
      <c r="I284" s="1">
        <v>50000</v>
      </c>
      <c r="J284" s="1">
        <v>50000</v>
      </c>
      <c r="K284" s="1">
        <v>0</v>
      </c>
      <c r="L284" s="33">
        <f t="shared" si="111"/>
        <v>0</v>
      </c>
      <c r="M284" s="1">
        <v>50000</v>
      </c>
      <c r="N284" s="1">
        <v>50000</v>
      </c>
      <c r="O284" s="1">
        <v>50000</v>
      </c>
      <c r="P284" s="1">
        <f t="shared" si="138"/>
        <v>50000</v>
      </c>
      <c r="Q284" s="1">
        <v>50000</v>
      </c>
      <c r="R284" s="1">
        <v>50000</v>
      </c>
      <c r="S284" s="1">
        <f t="shared" si="139"/>
        <v>50000</v>
      </c>
      <c r="T284" s="1">
        <v>50000</v>
      </c>
      <c r="U284" s="1">
        <f t="shared" si="140"/>
        <v>50000</v>
      </c>
      <c r="V284" s="57"/>
      <c r="W284" s="57"/>
      <c r="X284" s="57"/>
      <c r="Y284" s="12"/>
    </row>
    <row r="285" spans="1:25" hidden="1">
      <c r="A285" s="28" t="s">
        <v>69</v>
      </c>
      <c r="B285" s="29">
        <v>11</v>
      </c>
      <c r="C285" s="30" t="s">
        <v>25</v>
      </c>
      <c r="D285" s="31">
        <v>4126</v>
      </c>
      <c r="E285" s="32" t="s">
        <v>4</v>
      </c>
      <c r="F285" s="32"/>
      <c r="G285" s="1">
        <v>80000</v>
      </c>
      <c r="H285" s="1">
        <v>80000</v>
      </c>
      <c r="I285" s="1">
        <v>80000</v>
      </c>
      <c r="J285" s="1">
        <v>80000</v>
      </c>
      <c r="K285" s="1">
        <v>0</v>
      </c>
      <c r="L285" s="33">
        <f t="shared" si="111"/>
        <v>0</v>
      </c>
      <c r="M285" s="1">
        <v>50000</v>
      </c>
      <c r="N285" s="1">
        <v>50000</v>
      </c>
      <c r="O285" s="1">
        <v>80000</v>
      </c>
      <c r="P285" s="1">
        <f t="shared" si="138"/>
        <v>80000</v>
      </c>
      <c r="Q285" s="1">
        <v>80000</v>
      </c>
      <c r="R285" s="1">
        <v>80000</v>
      </c>
      <c r="S285" s="1">
        <f t="shared" si="139"/>
        <v>80000</v>
      </c>
      <c r="T285" s="1">
        <v>80000</v>
      </c>
      <c r="U285" s="1">
        <f t="shared" si="140"/>
        <v>80000</v>
      </c>
    </row>
    <row r="286" spans="1:25" s="23" customFormat="1" ht="15.75" hidden="1">
      <c r="A286" s="24" t="s">
        <v>69</v>
      </c>
      <c r="B286" s="25">
        <v>11</v>
      </c>
      <c r="C286" s="26" t="s">
        <v>25</v>
      </c>
      <c r="D286" s="27">
        <v>422</v>
      </c>
      <c r="E286" s="20"/>
      <c r="F286" s="20"/>
      <c r="G286" s="21">
        <f>SUM(G287)</f>
        <v>50000</v>
      </c>
      <c r="H286" s="21">
        <f t="shared" ref="H286:U286" si="142">SUM(H287)</f>
        <v>50000</v>
      </c>
      <c r="I286" s="21">
        <f t="shared" si="142"/>
        <v>50000</v>
      </c>
      <c r="J286" s="21">
        <f t="shared" si="142"/>
        <v>50000</v>
      </c>
      <c r="K286" s="21">
        <f t="shared" si="142"/>
        <v>48785.52</v>
      </c>
      <c r="L286" s="22">
        <f t="shared" si="111"/>
        <v>97.571039999999996</v>
      </c>
      <c r="M286" s="21">
        <f t="shared" si="142"/>
        <v>50000</v>
      </c>
      <c r="N286" s="21">
        <f t="shared" si="142"/>
        <v>50000</v>
      </c>
      <c r="O286" s="21">
        <f t="shared" si="142"/>
        <v>50000</v>
      </c>
      <c r="P286" s="21">
        <f t="shared" si="142"/>
        <v>50000</v>
      </c>
      <c r="Q286" s="21">
        <f t="shared" si="142"/>
        <v>50000</v>
      </c>
      <c r="R286" s="21">
        <f t="shared" si="142"/>
        <v>60000</v>
      </c>
      <c r="S286" s="21">
        <f t="shared" si="142"/>
        <v>60000</v>
      </c>
      <c r="T286" s="21">
        <f t="shared" si="142"/>
        <v>70000</v>
      </c>
      <c r="U286" s="21">
        <f t="shared" si="142"/>
        <v>70000</v>
      </c>
      <c r="V286" s="57"/>
      <c r="W286" s="57"/>
      <c r="X286" s="57"/>
      <c r="Y286" s="12"/>
    </row>
    <row r="287" spans="1:25" hidden="1">
      <c r="A287" s="28" t="s">
        <v>69</v>
      </c>
      <c r="B287" s="29">
        <v>11</v>
      </c>
      <c r="C287" s="30" t="s">
        <v>25</v>
      </c>
      <c r="D287" s="31">
        <v>4221</v>
      </c>
      <c r="E287" s="32" t="s">
        <v>129</v>
      </c>
      <c r="F287" s="32"/>
      <c r="G287" s="1">
        <v>50000</v>
      </c>
      <c r="H287" s="1">
        <v>50000</v>
      </c>
      <c r="I287" s="1">
        <v>50000</v>
      </c>
      <c r="J287" s="1">
        <v>50000</v>
      </c>
      <c r="K287" s="1">
        <v>48785.52</v>
      </c>
      <c r="L287" s="33">
        <f t="shared" si="111"/>
        <v>97.571039999999996</v>
      </c>
      <c r="M287" s="1">
        <v>50000</v>
      </c>
      <c r="N287" s="1">
        <v>50000</v>
      </c>
      <c r="O287" s="1">
        <v>50000</v>
      </c>
      <c r="P287" s="1">
        <f t="shared" si="138"/>
        <v>50000</v>
      </c>
      <c r="Q287" s="1">
        <v>50000</v>
      </c>
      <c r="R287" s="1">
        <v>60000</v>
      </c>
      <c r="S287" s="1">
        <f t="shared" si="139"/>
        <v>60000</v>
      </c>
      <c r="T287" s="1">
        <v>70000</v>
      </c>
      <c r="U287" s="1">
        <f t="shared" si="140"/>
        <v>70000</v>
      </c>
    </row>
    <row r="288" spans="1:25" s="23" customFormat="1" ht="15.75" hidden="1">
      <c r="A288" s="24" t="s">
        <v>69</v>
      </c>
      <c r="B288" s="25">
        <v>11</v>
      </c>
      <c r="C288" s="26" t="s">
        <v>25</v>
      </c>
      <c r="D288" s="27">
        <v>426</v>
      </c>
      <c r="E288" s="20"/>
      <c r="F288" s="20"/>
      <c r="G288" s="21">
        <f>SUM(G289)</f>
        <v>168000</v>
      </c>
      <c r="H288" s="21">
        <f t="shared" ref="H288:U288" si="143">SUM(H289)</f>
        <v>168000</v>
      </c>
      <c r="I288" s="21">
        <f t="shared" si="143"/>
        <v>168000</v>
      </c>
      <c r="J288" s="21">
        <f t="shared" si="143"/>
        <v>168000</v>
      </c>
      <c r="K288" s="21">
        <f t="shared" si="143"/>
        <v>0</v>
      </c>
      <c r="L288" s="22">
        <f t="shared" si="111"/>
        <v>0</v>
      </c>
      <c r="M288" s="21">
        <f t="shared" si="143"/>
        <v>100000</v>
      </c>
      <c r="N288" s="21">
        <f t="shared" si="143"/>
        <v>100000</v>
      </c>
      <c r="O288" s="21">
        <f t="shared" si="143"/>
        <v>105000</v>
      </c>
      <c r="P288" s="21">
        <f t="shared" si="143"/>
        <v>105000</v>
      </c>
      <c r="Q288" s="21">
        <f t="shared" si="143"/>
        <v>168000</v>
      </c>
      <c r="R288" s="21">
        <f t="shared" si="143"/>
        <v>110250</v>
      </c>
      <c r="S288" s="21">
        <f t="shared" si="143"/>
        <v>110250</v>
      </c>
      <c r="T288" s="21">
        <f t="shared" si="143"/>
        <v>115763</v>
      </c>
      <c r="U288" s="21">
        <f t="shared" si="143"/>
        <v>115763</v>
      </c>
      <c r="V288" s="57"/>
      <c r="W288" s="57"/>
      <c r="X288" s="57"/>
      <c r="Y288" s="12"/>
    </row>
    <row r="289" spans="1:25" hidden="1">
      <c r="A289" s="28" t="s">
        <v>69</v>
      </c>
      <c r="B289" s="29">
        <v>11</v>
      </c>
      <c r="C289" s="30" t="s">
        <v>25</v>
      </c>
      <c r="D289" s="31">
        <v>4262</v>
      </c>
      <c r="E289" s="32" t="s">
        <v>135</v>
      </c>
      <c r="F289" s="32"/>
      <c r="G289" s="1">
        <v>168000</v>
      </c>
      <c r="H289" s="1">
        <v>168000</v>
      </c>
      <c r="I289" s="1">
        <v>168000</v>
      </c>
      <c r="J289" s="1">
        <v>168000</v>
      </c>
      <c r="K289" s="1">
        <v>0</v>
      </c>
      <c r="L289" s="33">
        <f t="shared" si="111"/>
        <v>0</v>
      </c>
      <c r="M289" s="1">
        <v>100000</v>
      </c>
      <c r="N289" s="1">
        <v>100000</v>
      </c>
      <c r="O289" s="1">
        <v>105000</v>
      </c>
      <c r="P289" s="1">
        <f t="shared" si="138"/>
        <v>105000</v>
      </c>
      <c r="Q289" s="1">
        <v>168000</v>
      </c>
      <c r="R289" s="1">
        <v>110250</v>
      </c>
      <c r="S289" s="1">
        <f t="shared" si="139"/>
        <v>110250</v>
      </c>
      <c r="T289" s="1">
        <v>115763</v>
      </c>
      <c r="U289" s="1">
        <f t="shared" si="140"/>
        <v>115763</v>
      </c>
    </row>
    <row r="290" spans="1:25" ht="94.5">
      <c r="A290" s="319" t="s">
        <v>458</v>
      </c>
      <c r="B290" s="320"/>
      <c r="C290" s="320"/>
      <c r="D290" s="320"/>
      <c r="E290" s="20" t="s">
        <v>303</v>
      </c>
      <c r="F290" s="51" t="s">
        <v>449</v>
      </c>
      <c r="G290" s="21">
        <f>G291+G294</f>
        <v>280000</v>
      </c>
      <c r="H290" s="21">
        <f t="shared" ref="H290:U290" si="144">H291+H294</f>
        <v>280000</v>
      </c>
      <c r="I290" s="21">
        <f t="shared" si="144"/>
        <v>280000</v>
      </c>
      <c r="J290" s="21">
        <f t="shared" si="144"/>
        <v>280000</v>
      </c>
      <c r="K290" s="21">
        <f t="shared" si="144"/>
        <v>0</v>
      </c>
      <c r="L290" s="22">
        <f t="shared" si="111"/>
        <v>0</v>
      </c>
      <c r="M290" s="21">
        <f t="shared" si="144"/>
        <v>300000</v>
      </c>
      <c r="N290" s="21">
        <f t="shared" si="144"/>
        <v>300000</v>
      </c>
      <c r="O290" s="21">
        <f t="shared" si="144"/>
        <v>200000</v>
      </c>
      <c r="P290" s="21">
        <f t="shared" si="144"/>
        <v>200000</v>
      </c>
      <c r="Q290" s="21">
        <f t="shared" si="144"/>
        <v>300000</v>
      </c>
      <c r="R290" s="21">
        <f t="shared" si="144"/>
        <v>223500</v>
      </c>
      <c r="S290" s="21">
        <f t="shared" si="144"/>
        <v>223500</v>
      </c>
      <c r="T290" s="21">
        <f t="shared" si="144"/>
        <v>247425</v>
      </c>
      <c r="U290" s="21">
        <f t="shared" si="144"/>
        <v>247425</v>
      </c>
    </row>
    <row r="291" spans="1:25" s="23" customFormat="1" ht="15.75" hidden="1">
      <c r="A291" s="24" t="s">
        <v>1</v>
      </c>
      <c r="B291" s="25">
        <v>11</v>
      </c>
      <c r="C291" s="26" t="s">
        <v>209</v>
      </c>
      <c r="D291" s="42">
        <v>323</v>
      </c>
      <c r="E291" s="20"/>
      <c r="F291" s="20"/>
      <c r="G291" s="21">
        <f>SUM(G292:G293)</f>
        <v>270000</v>
      </c>
      <c r="H291" s="21">
        <f t="shared" ref="H291:U291" si="145">SUM(H292:H293)</f>
        <v>270000</v>
      </c>
      <c r="I291" s="21">
        <f t="shared" si="145"/>
        <v>270000</v>
      </c>
      <c r="J291" s="21">
        <f t="shared" si="145"/>
        <v>270000</v>
      </c>
      <c r="K291" s="21">
        <f t="shared" si="145"/>
        <v>0</v>
      </c>
      <c r="L291" s="22">
        <f t="shared" si="111"/>
        <v>0</v>
      </c>
      <c r="M291" s="21">
        <f t="shared" si="145"/>
        <v>280000</v>
      </c>
      <c r="N291" s="21">
        <f t="shared" si="145"/>
        <v>280000</v>
      </c>
      <c r="O291" s="21">
        <f t="shared" si="145"/>
        <v>190000</v>
      </c>
      <c r="P291" s="21">
        <f t="shared" si="145"/>
        <v>190000</v>
      </c>
      <c r="Q291" s="21">
        <f t="shared" si="145"/>
        <v>280000</v>
      </c>
      <c r="R291" s="21">
        <f t="shared" si="145"/>
        <v>208500</v>
      </c>
      <c r="S291" s="21">
        <f t="shared" si="145"/>
        <v>208500</v>
      </c>
      <c r="T291" s="21">
        <f t="shared" si="145"/>
        <v>227425</v>
      </c>
      <c r="U291" s="21">
        <f t="shared" si="145"/>
        <v>227425</v>
      </c>
      <c r="V291" s="57"/>
      <c r="W291" s="57"/>
      <c r="X291" s="57"/>
      <c r="Y291" s="12"/>
    </row>
    <row r="292" spans="1:25" hidden="1">
      <c r="A292" s="28" t="s">
        <v>1</v>
      </c>
      <c r="B292" s="29">
        <v>11</v>
      </c>
      <c r="C292" s="30" t="s">
        <v>209</v>
      </c>
      <c r="D292" s="31">
        <v>3234</v>
      </c>
      <c r="E292" s="32" t="s">
        <v>120</v>
      </c>
      <c r="F292" s="32"/>
      <c r="G292" s="1">
        <v>20000</v>
      </c>
      <c r="H292" s="1">
        <v>20000</v>
      </c>
      <c r="I292" s="1">
        <v>20000</v>
      </c>
      <c r="J292" s="1">
        <v>20000</v>
      </c>
      <c r="K292" s="1">
        <v>0</v>
      </c>
      <c r="L292" s="33">
        <f t="shared" si="111"/>
        <v>0</v>
      </c>
      <c r="M292" s="1">
        <v>30000</v>
      </c>
      <c r="N292" s="1">
        <v>30000</v>
      </c>
      <c r="O292" s="1">
        <v>20000</v>
      </c>
      <c r="P292" s="1">
        <f>O292</f>
        <v>20000</v>
      </c>
      <c r="Q292" s="1">
        <v>30000</v>
      </c>
      <c r="R292" s="1">
        <v>30000</v>
      </c>
      <c r="S292" s="1">
        <f>R292</f>
        <v>30000</v>
      </c>
      <c r="T292" s="1">
        <v>40000</v>
      </c>
      <c r="U292" s="1">
        <f>T292</f>
        <v>40000</v>
      </c>
    </row>
    <row r="293" spans="1:25" hidden="1">
      <c r="A293" s="28" t="s">
        <v>1</v>
      </c>
      <c r="B293" s="29">
        <v>11</v>
      </c>
      <c r="C293" s="30" t="s">
        <v>209</v>
      </c>
      <c r="D293" s="31">
        <v>3235</v>
      </c>
      <c r="E293" s="32" t="s">
        <v>42</v>
      </c>
      <c r="F293" s="32"/>
      <c r="G293" s="1">
        <v>250000</v>
      </c>
      <c r="H293" s="1">
        <v>250000</v>
      </c>
      <c r="I293" s="1">
        <v>250000</v>
      </c>
      <c r="J293" s="1">
        <v>250000</v>
      </c>
      <c r="K293" s="1">
        <v>0</v>
      </c>
      <c r="L293" s="33">
        <f t="shared" si="111"/>
        <v>0</v>
      </c>
      <c r="M293" s="1">
        <v>250000</v>
      </c>
      <c r="N293" s="1">
        <v>250000</v>
      </c>
      <c r="O293" s="1">
        <v>170000</v>
      </c>
      <c r="P293" s="1">
        <f>O293</f>
        <v>170000</v>
      </c>
      <c r="Q293" s="1">
        <v>250000</v>
      </c>
      <c r="R293" s="1">
        <v>178500</v>
      </c>
      <c r="S293" s="1">
        <f>R293</f>
        <v>178500</v>
      </c>
      <c r="T293" s="1">
        <v>187425</v>
      </c>
      <c r="U293" s="1">
        <f>T293</f>
        <v>187425</v>
      </c>
    </row>
    <row r="294" spans="1:25" s="23" customFormat="1" ht="15.75" hidden="1">
      <c r="A294" s="24" t="s">
        <v>1</v>
      </c>
      <c r="B294" s="25">
        <v>11</v>
      </c>
      <c r="C294" s="26" t="s">
        <v>209</v>
      </c>
      <c r="D294" s="27">
        <v>324</v>
      </c>
      <c r="E294" s="20"/>
      <c r="F294" s="20"/>
      <c r="G294" s="21">
        <f>SUM(G295)</f>
        <v>10000</v>
      </c>
      <c r="H294" s="21">
        <f t="shared" ref="H294:U294" si="146">SUM(H295)</f>
        <v>10000</v>
      </c>
      <c r="I294" s="21">
        <f t="shared" si="146"/>
        <v>10000</v>
      </c>
      <c r="J294" s="21">
        <f t="shared" si="146"/>
        <v>10000</v>
      </c>
      <c r="K294" s="21">
        <f t="shared" si="146"/>
        <v>0</v>
      </c>
      <c r="L294" s="22">
        <f t="shared" si="111"/>
        <v>0</v>
      </c>
      <c r="M294" s="21">
        <f t="shared" si="146"/>
        <v>20000</v>
      </c>
      <c r="N294" s="21">
        <f t="shared" si="146"/>
        <v>20000</v>
      </c>
      <c r="O294" s="21">
        <f t="shared" si="146"/>
        <v>10000</v>
      </c>
      <c r="P294" s="21">
        <f t="shared" si="146"/>
        <v>10000</v>
      </c>
      <c r="Q294" s="21">
        <f t="shared" si="146"/>
        <v>20000</v>
      </c>
      <c r="R294" s="21">
        <f t="shared" si="146"/>
        <v>15000</v>
      </c>
      <c r="S294" s="21">
        <f t="shared" si="146"/>
        <v>15000</v>
      </c>
      <c r="T294" s="21">
        <f t="shared" si="146"/>
        <v>20000</v>
      </c>
      <c r="U294" s="21">
        <f t="shared" si="146"/>
        <v>20000</v>
      </c>
      <c r="V294" s="57"/>
      <c r="W294" s="57"/>
      <c r="X294" s="57"/>
      <c r="Y294" s="12"/>
    </row>
    <row r="295" spans="1:25" s="23" customFormat="1" ht="30" hidden="1">
      <c r="A295" s="28" t="s">
        <v>1</v>
      </c>
      <c r="B295" s="29">
        <v>11</v>
      </c>
      <c r="C295" s="30" t="s">
        <v>209</v>
      </c>
      <c r="D295" s="31">
        <v>3241</v>
      </c>
      <c r="E295" s="32" t="s">
        <v>238</v>
      </c>
      <c r="F295" s="32"/>
      <c r="G295" s="1">
        <v>10000</v>
      </c>
      <c r="H295" s="1">
        <v>10000</v>
      </c>
      <c r="I295" s="1">
        <v>10000</v>
      </c>
      <c r="J295" s="1">
        <v>10000</v>
      </c>
      <c r="K295" s="1">
        <v>0</v>
      </c>
      <c r="L295" s="33">
        <f t="shared" si="111"/>
        <v>0</v>
      </c>
      <c r="M295" s="1">
        <v>20000</v>
      </c>
      <c r="N295" s="1">
        <v>20000</v>
      </c>
      <c r="O295" s="1">
        <v>10000</v>
      </c>
      <c r="P295" s="1">
        <f>O295</f>
        <v>10000</v>
      </c>
      <c r="Q295" s="1">
        <v>20000</v>
      </c>
      <c r="R295" s="1">
        <v>15000</v>
      </c>
      <c r="S295" s="1">
        <f>R295</f>
        <v>15000</v>
      </c>
      <c r="T295" s="1">
        <v>20000</v>
      </c>
      <c r="U295" s="1">
        <f>T295</f>
        <v>20000</v>
      </c>
      <c r="V295" s="57"/>
      <c r="W295" s="57"/>
      <c r="X295" s="57"/>
      <c r="Y295" s="12"/>
    </row>
    <row r="296" spans="1:25" ht="94.5">
      <c r="A296" s="319" t="s">
        <v>457</v>
      </c>
      <c r="B296" s="319"/>
      <c r="C296" s="319"/>
      <c r="D296" s="319"/>
      <c r="E296" s="20" t="s">
        <v>304</v>
      </c>
      <c r="F296" s="51" t="s">
        <v>449</v>
      </c>
      <c r="G296" s="21">
        <f>G297+G299+G302+G304+G307</f>
        <v>278000</v>
      </c>
      <c r="H296" s="21">
        <f t="shared" ref="H296:U296" si="147">H297+H299+H302+H304+H307</f>
        <v>278000</v>
      </c>
      <c r="I296" s="21">
        <f t="shared" si="147"/>
        <v>278000</v>
      </c>
      <c r="J296" s="21">
        <f t="shared" si="147"/>
        <v>278000</v>
      </c>
      <c r="K296" s="21">
        <f t="shared" si="147"/>
        <v>203502.62</v>
      </c>
      <c r="L296" s="22">
        <f t="shared" si="111"/>
        <v>73.202381294964027</v>
      </c>
      <c r="M296" s="21">
        <f t="shared" si="147"/>
        <v>278000</v>
      </c>
      <c r="N296" s="21">
        <f t="shared" si="147"/>
        <v>278000</v>
      </c>
      <c r="O296" s="21">
        <f t="shared" si="147"/>
        <v>278000</v>
      </c>
      <c r="P296" s="21">
        <f t="shared" si="147"/>
        <v>278000</v>
      </c>
      <c r="Q296" s="21">
        <f t="shared" si="147"/>
        <v>278000</v>
      </c>
      <c r="R296" s="21">
        <f t="shared" si="147"/>
        <v>320000</v>
      </c>
      <c r="S296" s="21">
        <f t="shared" si="147"/>
        <v>320000</v>
      </c>
      <c r="T296" s="21">
        <f t="shared" si="147"/>
        <v>375000</v>
      </c>
      <c r="U296" s="21">
        <f t="shared" si="147"/>
        <v>375000</v>
      </c>
    </row>
    <row r="297" spans="1:25" s="23" customFormat="1" ht="15.75" hidden="1">
      <c r="A297" s="24" t="s">
        <v>100</v>
      </c>
      <c r="B297" s="25">
        <v>11</v>
      </c>
      <c r="C297" s="26" t="s">
        <v>25</v>
      </c>
      <c r="D297" s="27">
        <v>322</v>
      </c>
      <c r="E297" s="20"/>
      <c r="F297" s="20"/>
      <c r="G297" s="21">
        <f>SUM(G298)</f>
        <v>3000</v>
      </c>
      <c r="H297" s="21">
        <f t="shared" ref="H297:U297" si="148">SUM(H298)</f>
        <v>3000</v>
      </c>
      <c r="I297" s="21">
        <f t="shared" si="148"/>
        <v>3000</v>
      </c>
      <c r="J297" s="21">
        <f t="shared" si="148"/>
        <v>3000</v>
      </c>
      <c r="K297" s="21">
        <f t="shared" si="148"/>
        <v>0</v>
      </c>
      <c r="L297" s="22">
        <f t="shared" ref="L297:L361" si="149">IF(I297=0, "-", K297/I297*100)</f>
        <v>0</v>
      </c>
      <c r="M297" s="21">
        <f t="shared" si="148"/>
        <v>3000</v>
      </c>
      <c r="N297" s="21">
        <f t="shared" si="148"/>
        <v>3000</v>
      </c>
      <c r="O297" s="21">
        <f t="shared" si="148"/>
        <v>3000</v>
      </c>
      <c r="P297" s="21">
        <f t="shared" si="148"/>
        <v>3000</v>
      </c>
      <c r="Q297" s="21">
        <f t="shared" si="148"/>
        <v>3000</v>
      </c>
      <c r="R297" s="21">
        <f t="shared" si="148"/>
        <v>5000</v>
      </c>
      <c r="S297" s="21">
        <f t="shared" si="148"/>
        <v>5000</v>
      </c>
      <c r="T297" s="21">
        <f t="shared" si="148"/>
        <v>10000</v>
      </c>
      <c r="U297" s="21">
        <f t="shared" si="148"/>
        <v>10000</v>
      </c>
      <c r="V297" s="57"/>
      <c r="W297" s="57"/>
      <c r="X297" s="57"/>
      <c r="Y297" s="12"/>
    </row>
    <row r="298" spans="1:25" ht="30" hidden="1">
      <c r="A298" s="28" t="s">
        <v>100</v>
      </c>
      <c r="B298" s="29">
        <v>11</v>
      </c>
      <c r="C298" s="30" t="s">
        <v>25</v>
      </c>
      <c r="D298" s="31">
        <v>3224</v>
      </c>
      <c r="E298" s="32" t="s">
        <v>144</v>
      </c>
      <c r="F298" s="32"/>
      <c r="G298" s="1">
        <v>3000</v>
      </c>
      <c r="H298" s="1">
        <v>3000</v>
      </c>
      <c r="I298" s="1">
        <v>3000</v>
      </c>
      <c r="J298" s="1">
        <v>3000</v>
      </c>
      <c r="K298" s="1">
        <v>0</v>
      </c>
      <c r="L298" s="33">
        <f t="shared" si="149"/>
        <v>0</v>
      </c>
      <c r="M298" s="1">
        <v>3000</v>
      </c>
      <c r="N298" s="1">
        <v>3000</v>
      </c>
      <c r="O298" s="1">
        <v>3000</v>
      </c>
      <c r="P298" s="1">
        <f>O298</f>
        <v>3000</v>
      </c>
      <c r="Q298" s="1">
        <v>3000</v>
      </c>
      <c r="R298" s="1">
        <v>5000</v>
      </c>
      <c r="S298" s="1">
        <f>R298</f>
        <v>5000</v>
      </c>
      <c r="T298" s="1">
        <v>10000</v>
      </c>
      <c r="U298" s="1">
        <f>T298</f>
        <v>10000</v>
      </c>
    </row>
    <row r="299" spans="1:25" s="23" customFormat="1" ht="15.75" hidden="1">
      <c r="A299" s="24" t="s">
        <v>100</v>
      </c>
      <c r="B299" s="25">
        <v>11</v>
      </c>
      <c r="C299" s="26" t="s">
        <v>25</v>
      </c>
      <c r="D299" s="27">
        <v>323</v>
      </c>
      <c r="E299" s="20"/>
      <c r="F299" s="20"/>
      <c r="G299" s="21">
        <f>SUM(G300:G301)</f>
        <v>200000</v>
      </c>
      <c r="H299" s="21">
        <f t="shared" ref="H299:U299" si="150">SUM(H300:H301)</f>
        <v>200000</v>
      </c>
      <c r="I299" s="21">
        <f t="shared" si="150"/>
        <v>200000</v>
      </c>
      <c r="J299" s="21">
        <f t="shared" si="150"/>
        <v>200000</v>
      </c>
      <c r="K299" s="21">
        <f t="shared" si="150"/>
        <v>162540.12</v>
      </c>
      <c r="L299" s="22">
        <f t="shared" si="149"/>
        <v>81.270060000000001</v>
      </c>
      <c r="M299" s="21">
        <f t="shared" si="150"/>
        <v>200000</v>
      </c>
      <c r="N299" s="21">
        <f t="shared" si="150"/>
        <v>200000</v>
      </c>
      <c r="O299" s="21">
        <f t="shared" si="150"/>
        <v>200000</v>
      </c>
      <c r="P299" s="21">
        <f t="shared" si="150"/>
        <v>200000</v>
      </c>
      <c r="Q299" s="21">
        <f t="shared" si="150"/>
        <v>200000</v>
      </c>
      <c r="R299" s="21">
        <f t="shared" si="150"/>
        <v>220000</v>
      </c>
      <c r="S299" s="21">
        <f t="shared" si="150"/>
        <v>220000</v>
      </c>
      <c r="T299" s="21">
        <f t="shared" si="150"/>
        <v>240000</v>
      </c>
      <c r="U299" s="21">
        <f t="shared" si="150"/>
        <v>240000</v>
      </c>
      <c r="V299" s="57"/>
      <c r="W299" s="57"/>
      <c r="X299" s="57"/>
      <c r="Y299" s="12"/>
    </row>
    <row r="300" spans="1:25" hidden="1">
      <c r="A300" s="28" t="s">
        <v>100</v>
      </c>
      <c r="B300" s="29">
        <v>11</v>
      </c>
      <c r="C300" s="30" t="s">
        <v>25</v>
      </c>
      <c r="D300" s="31">
        <v>3232</v>
      </c>
      <c r="E300" s="32" t="s">
        <v>118</v>
      </c>
      <c r="F300" s="32"/>
      <c r="G300" s="1">
        <v>180000</v>
      </c>
      <c r="H300" s="1">
        <v>180000</v>
      </c>
      <c r="I300" s="1">
        <v>180000</v>
      </c>
      <c r="J300" s="1">
        <v>180000</v>
      </c>
      <c r="K300" s="1">
        <v>162540.12</v>
      </c>
      <c r="L300" s="33">
        <f t="shared" si="149"/>
        <v>90.300066666666666</v>
      </c>
      <c r="M300" s="1">
        <v>180000</v>
      </c>
      <c r="N300" s="1">
        <v>180000</v>
      </c>
      <c r="O300" s="1">
        <v>180000</v>
      </c>
      <c r="P300" s="1">
        <f t="shared" ref="P300:P308" si="151">O300</f>
        <v>180000</v>
      </c>
      <c r="Q300" s="1">
        <v>180000</v>
      </c>
      <c r="R300" s="1">
        <v>200000</v>
      </c>
      <c r="S300" s="1">
        <f t="shared" ref="S300:S308" si="152">R300</f>
        <v>200000</v>
      </c>
      <c r="T300" s="1">
        <v>220000</v>
      </c>
      <c r="U300" s="1">
        <f t="shared" ref="U300:U308" si="153">T300</f>
        <v>220000</v>
      </c>
    </row>
    <row r="301" spans="1:25" ht="14.25" hidden="1" customHeight="1">
      <c r="A301" s="28" t="s">
        <v>100</v>
      </c>
      <c r="B301" s="29">
        <v>11</v>
      </c>
      <c r="C301" s="30" t="s">
        <v>25</v>
      </c>
      <c r="D301" s="31">
        <v>3237</v>
      </c>
      <c r="E301" s="32" t="s">
        <v>36</v>
      </c>
      <c r="F301" s="32"/>
      <c r="G301" s="1">
        <v>20000</v>
      </c>
      <c r="H301" s="1">
        <v>20000</v>
      </c>
      <c r="I301" s="1">
        <v>20000</v>
      </c>
      <c r="J301" s="1">
        <v>20000</v>
      </c>
      <c r="K301" s="1">
        <v>0</v>
      </c>
      <c r="L301" s="33">
        <f t="shared" si="149"/>
        <v>0</v>
      </c>
      <c r="M301" s="1">
        <v>20000</v>
      </c>
      <c r="N301" s="1">
        <v>20000</v>
      </c>
      <c r="O301" s="1">
        <v>20000</v>
      </c>
      <c r="P301" s="1">
        <f t="shared" si="151"/>
        <v>20000</v>
      </c>
      <c r="Q301" s="1">
        <v>20000</v>
      </c>
      <c r="R301" s="1">
        <v>20000</v>
      </c>
      <c r="S301" s="1">
        <f t="shared" si="152"/>
        <v>20000</v>
      </c>
      <c r="T301" s="1">
        <v>20000</v>
      </c>
      <c r="U301" s="1">
        <f t="shared" si="153"/>
        <v>20000</v>
      </c>
    </row>
    <row r="302" spans="1:25" s="23" customFormat="1" ht="14.25" hidden="1" customHeight="1">
      <c r="A302" s="24" t="s">
        <v>100</v>
      </c>
      <c r="B302" s="25">
        <v>11</v>
      </c>
      <c r="C302" s="26" t="s">
        <v>25</v>
      </c>
      <c r="D302" s="27">
        <v>412</v>
      </c>
      <c r="E302" s="20"/>
      <c r="F302" s="20"/>
      <c r="G302" s="21">
        <f>SUM(G303)</f>
        <v>5000</v>
      </c>
      <c r="H302" s="21">
        <f t="shared" ref="H302:U302" si="154">SUM(H303)</f>
        <v>5000</v>
      </c>
      <c r="I302" s="21">
        <f t="shared" si="154"/>
        <v>5000</v>
      </c>
      <c r="J302" s="21">
        <f t="shared" si="154"/>
        <v>5000</v>
      </c>
      <c r="K302" s="21">
        <f t="shared" si="154"/>
        <v>0</v>
      </c>
      <c r="L302" s="22">
        <f t="shared" si="149"/>
        <v>0</v>
      </c>
      <c r="M302" s="21">
        <f t="shared" si="154"/>
        <v>5000</v>
      </c>
      <c r="N302" s="21">
        <f t="shared" si="154"/>
        <v>5000</v>
      </c>
      <c r="O302" s="21">
        <f t="shared" si="154"/>
        <v>5000</v>
      </c>
      <c r="P302" s="21">
        <f t="shared" si="154"/>
        <v>5000</v>
      </c>
      <c r="Q302" s="21">
        <f t="shared" si="154"/>
        <v>5000</v>
      </c>
      <c r="R302" s="21">
        <f t="shared" si="154"/>
        <v>10000</v>
      </c>
      <c r="S302" s="21">
        <f t="shared" si="154"/>
        <v>10000</v>
      </c>
      <c r="T302" s="21">
        <f t="shared" si="154"/>
        <v>15000</v>
      </c>
      <c r="U302" s="21">
        <f t="shared" si="154"/>
        <v>15000</v>
      </c>
      <c r="V302" s="57"/>
      <c r="W302" s="57"/>
      <c r="X302" s="57"/>
      <c r="Y302" s="12"/>
    </row>
    <row r="303" spans="1:25" hidden="1">
      <c r="A303" s="28" t="s">
        <v>100</v>
      </c>
      <c r="B303" s="29">
        <v>11</v>
      </c>
      <c r="C303" s="30" t="s">
        <v>25</v>
      </c>
      <c r="D303" s="31">
        <v>4126</v>
      </c>
      <c r="E303" s="32" t="s">
        <v>4</v>
      </c>
      <c r="F303" s="32"/>
      <c r="G303" s="1">
        <v>5000</v>
      </c>
      <c r="H303" s="1">
        <v>5000</v>
      </c>
      <c r="I303" s="1">
        <v>5000</v>
      </c>
      <c r="J303" s="1">
        <v>5000</v>
      </c>
      <c r="K303" s="1">
        <v>0</v>
      </c>
      <c r="L303" s="33">
        <f t="shared" si="149"/>
        <v>0</v>
      </c>
      <c r="M303" s="1">
        <v>5000</v>
      </c>
      <c r="N303" s="1">
        <v>5000</v>
      </c>
      <c r="O303" s="1">
        <v>5000</v>
      </c>
      <c r="P303" s="1">
        <f t="shared" si="151"/>
        <v>5000</v>
      </c>
      <c r="Q303" s="1">
        <v>5000</v>
      </c>
      <c r="R303" s="1">
        <v>10000</v>
      </c>
      <c r="S303" s="1">
        <f t="shared" si="152"/>
        <v>10000</v>
      </c>
      <c r="T303" s="1">
        <v>15000</v>
      </c>
      <c r="U303" s="1">
        <f t="shared" si="153"/>
        <v>15000</v>
      </c>
    </row>
    <row r="304" spans="1:25" s="23" customFormat="1" ht="15.75" hidden="1">
      <c r="A304" s="24" t="s">
        <v>100</v>
      </c>
      <c r="B304" s="25">
        <v>11</v>
      </c>
      <c r="C304" s="26" t="s">
        <v>25</v>
      </c>
      <c r="D304" s="27">
        <v>422</v>
      </c>
      <c r="E304" s="20"/>
      <c r="F304" s="20"/>
      <c r="G304" s="21">
        <f>SUM(G305:G306)</f>
        <v>65000</v>
      </c>
      <c r="H304" s="21">
        <f t="shared" ref="H304:U304" si="155">SUM(H305:H306)</f>
        <v>65000</v>
      </c>
      <c r="I304" s="21">
        <f t="shared" si="155"/>
        <v>65000</v>
      </c>
      <c r="J304" s="21">
        <f t="shared" si="155"/>
        <v>65000</v>
      </c>
      <c r="K304" s="21">
        <f t="shared" si="155"/>
        <v>40962.5</v>
      </c>
      <c r="L304" s="22">
        <f t="shared" si="149"/>
        <v>63.019230769230774</v>
      </c>
      <c r="M304" s="21">
        <f t="shared" si="155"/>
        <v>65000</v>
      </c>
      <c r="N304" s="21">
        <f t="shared" si="155"/>
        <v>65000</v>
      </c>
      <c r="O304" s="21">
        <f t="shared" si="155"/>
        <v>65000</v>
      </c>
      <c r="P304" s="21">
        <f t="shared" si="155"/>
        <v>65000</v>
      </c>
      <c r="Q304" s="21">
        <f t="shared" si="155"/>
        <v>65000</v>
      </c>
      <c r="R304" s="21">
        <f t="shared" si="155"/>
        <v>75000</v>
      </c>
      <c r="S304" s="21">
        <f t="shared" si="155"/>
        <v>75000</v>
      </c>
      <c r="T304" s="21">
        <f t="shared" si="155"/>
        <v>90000</v>
      </c>
      <c r="U304" s="21">
        <f t="shared" si="155"/>
        <v>90000</v>
      </c>
      <c r="V304" s="57"/>
      <c r="W304" s="57"/>
      <c r="X304" s="57"/>
      <c r="Y304" s="12"/>
    </row>
    <row r="305" spans="1:25" hidden="1">
      <c r="A305" s="28" t="s">
        <v>100</v>
      </c>
      <c r="B305" s="29">
        <v>11</v>
      </c>
      <c r="C305" s="30" t="s">
        <v>25</v>
      </c>
      <c r="D305" s="31">
        <v>4221</v>
      </c>
      <c r="E305" s="32" t="s">
        <v>129</v>
      </c>
      <c r="F305" s="32"/>
      <c r="G305" s="1">
        <v>50000</v>
      </c>
      <c r="H305" s="1">
        <v>50000</v>
      </c>
      <c r="I305" s="1">
        <v>50000</v>
      </c>
      <c r="J305" s="1">
        <v>50000</v>
      </c>
      <c r="K305" s="1">
        <v>40962.5</v>
      </c>
      <c r="L305" s="33">
        <f t="shared" si="149"/>
        <v>81.924999999999997</v>
      </c>
      <c r="M305" s="1">
        <v>50000</v>
      </c>
      <c r="N305" s="1">
        <v>50000</v>
      </c>
      <c r="O305" s="1">
        <v>50000</v>
      </c>
      <c r="P305" s="1">
        <f t="shared" si="151"/>
        <v>50000</v>
      </c>
      <c r="Q305" s="1">
        <v>50000</v>
      </c>
      <c r="R305" s="1">
        <v>60000</v>
      </c>
      <c r="S305" s="1">
        <f t="shared" si="152"/>
        <v>60000</v>
      </c>
      <c r="T305" s="1">
        <v>70000</v>
      </c>
      <c r="U305" s="1">
        <f t="shared" si="153"/>
        <v>70000</v>
      </c>
    </row>
    <row r="306" spans="1:25" hidden="1">
      <c r="A306" s="28" t="s">
        <v>100</v>
      </c>
      <c r="B306" s="29">
        <v>11</v>
      </c>
      <c r="C306" s="30" t="s">
        <v>25</v>
      </c>
      <c r="D306" s="31">
        <v>4223</v>
      </c>
      <c r="E306" s="32" t="s">
        <v>131</v>
      </c>
      <c r="F306" s="32"/>
      <c r="G306" s="1">
        <v>15000</v>
      </c>
      <c r="H306" s="1">
        <v>15000</v>
      </c>
      <c r="I306" s="1">
        <v>15000</v>
      </c>
      <c r="J306" s="1">
        <v>15000</v>
      </c>
      <c r="K306" s="1">
        <v>0</v>
      </c>
      <c r="L306" s="33">
        <f t="shared" si="149"/>
        <v>0</v>
      </c>
      <c r="M306" s="1">
        <v>15000</v>
      </c>
      <c r="N306" s="1">
        <v>15000</v>
      </c>
      <c r="O306" s="1">
        <v>15000</v>
      </c>
      <c r="P306" s="1">
        <f t="shared" si="151"/>
        <v>15000</v>
      </c>
      <c r="Q306" s="1">
        <v>15000</v>
      </c>
      <c r="R306" s="1">
        <v>15000</v>
      </c>
      <c r="S306" s="1">
        <f t="shared" si="152"/>
        <v>15000</v>
      </c>
      <c r="T306" s="1">
        <v>20000</v>
      </c>
      <c r="U306" s="1">
        <f t="shared" si="153"/>
        <v>20000</v>
      </c>
    </row>
    <row r="307" spans="1:25" s="23" customFormat="1" ht="15.75" hidden="1">
      <c r="A307" s="24" t="s">
        <v>100</v>
      </c>
      <c r="B307" s="25">
        <v>11</v>
      </c>
      <c r="C307" s="26" t="s">
        <v>25</v>
      </c>
      <c r="D307" s="27">
        <v>451</v>
      </c>
      <c r="E307" s="20"/>
      <c r="F307" s="20"/>
      <c r="G307" s="21">
        <f>SUM(G308)</f>
        <v>5000</v>
      </c>
      <c r="H307" s="21">
        <f t="shared" ref="H307:U307" si="156">SUM(H308)</f>
        <v>5000</v>
      </c>
      <c r="I307" s="21">
        <f t="shared" si="156"/>
        <v>5000</v>
      </c>
      <c r="J307" s="21">
        <f t="shared" si="156"/>
        <v>5000</v>
      </c>
      <c r="K307" s="21">
        <f t="shared" si="156"/>
        <v>0</v>
      </c>
      <c r="L307" s="22">
        <f t="shared" si="149"/>
        <v>0</v>
      </c>
      <c r="M307" s="21">
        <f t="shared" si="156"/>
        <v>5000</v>
      </c>
      <c r="N307" s="21">
        <f t="shared" si="156"/>
        <v>5000</v>
      </c>
      <c r="O307" s="21">
        <f t="shared" si="156"/>
        <v>5000</v>
      </c>
      <c r="P307" s="21">
        <f t="shared" si="156"/>
        <v>5000</v>
      </c>
      <c r="Q307" s="21">
        <f t="shared" si="156"/>
        <v>5000</v>
      </c>
      <c r="R307" s="21">
        <f t="shared" si="156"/>
        <v>10000</v>
      </c>
      <c r="S307" s="21">
        <f t="shared" si="156"/>
        <v>10000</v>
      </c>
      <c r="T307" s="21">
        <f t="shared" si="156"/>
        <v>20000</v>
      </c>
      <c r="U307" s="21">
        <f t="shared" si="156"/>
        <v>20000</v>
      </c>
      <c r="V307" s="57"/>
      <c r="W307" s="57"/>
      <c r="X307" s="57"/>
      <c r="Y307" s="12"/>
    </row>
    <row r="308" spans="1:25" hidden="1">
      <c r="A308" s="28" t="s">
        <v>100</v>
      </c>
      <c r="B308" s="29">
        <v>11</v>
      </c>
      <c r="C308" s="30" t="s">
        <v>25</v>
      </c>
      <c r="D308" s="31">
        <v>4511</v>
      </c>
      <c r="E308" s="32" t="s">
        <v>136</v>
      </c>
      <c r="F308" s="32"/>
      <c r="G308" s="1">
        <v>5000</v>
      </c>
      <c r="H308" s="1">
        <v>5000</v>
      </c>
      <c r="I308" s="1">
        <v>5000</v>
      </c>
      <c r="J308" s="1">
        <v>5000</v>
      </c>
      <c r="K308" s="1">
        <v>0</v>
      </c>
      <c r="L308" s="33">
        <f t="shared" si="149"/>
        <v>0</v>
      </c>
      <c r="M308" s="1">
        <v>5000</v>
      </c>
      <c r="N308" s="1">
        <v>5000</v>
      </c>
      <c r="O308" s="1">
        <v>5000</v>
      </c>
      <c r="P308" s="1">
        <f t="shared" si="151"/>
        <v>5000</v>
      </c>
      <c r="Q308" s="1">
        <v>5000</v>
      </c>
      <c r="R308" s="1">
        <v>10000</v>
      </c>
      <c r="S308" s="1">
        <f t="shared" si="152"/>
        <v>10000</v>
      </c>
      <c r="T308" s="1">
        <v>20000</v>
      </c>
      <c r="U308" s="1">
        <f t="shared" si="153"/>
        <v>20000</v>
      </c>
    </row>
    <row r="309" spans="1:25" ht="94.5">
      <c r="A309" s="319" t="s">
        <v>456</v>
      </c>
      <c r="B309" s="320"/>
      <c r="C309" s="320"/>
      <c r="D309" s="320"/>
      <c r="E309" s="20" t="s">
        <v>214</v>
      </c>
      <c r="F309" s="51" t="s">
        <v>449</v>
      </c>
      <c r="G309" s="21">
        <f>SUM(G310)</f>
        <v>250000</v>
      </c>
      <c r="H309" s="21">
        <f t="shared" ref="H309:U310" si="157">SUM(H310)</f>
        <v>250000</v>
      </c>
      <c r="I309" s="21">
        <f t="shared" si="157"/>
        <v>250000</v>
      </c>
      <c r="J309" s="21">
        <f t="shared" si="157"/>
        <v>250000</v>
      </c>
      <c r="K309" s="21">
        <f t="shared" si="157"/>
        <v>0</v>
      </c>
      <c r="L309" s="22">
        <f t="shared" si="149"/>
        <v>0</v>
      </c>
      <c r="M309" s="21">
        <f t="shared" si="157"/>
        <v>250000</v>
      </c>
      <c r="N309" s="21">
        <f t="shared" si="157"/>
        <v>250000</v>
      </c>
      <c r="O309" s="21">
        <f t="shared" si="157"/>
        <v>150000</v>
      </c>
      <c r="P309" s="21">
        <f t="shared" si="157"/>
        <v>150000</v>
      </c>
      <c r="Q309" s="21">
        <f t="shared" si="157"/>
        <v>250000</v>
      </c>
      <c r="R309" s="21">
        <f t="shared" si="157"/>
        <v>157500</v>
      </c>
      <c r="S309" s="21">
        <f t="shared" si="157"/>
        <v>157500</v>
      </c>
      <c r="T309" s="21">
        <f t="shared" si="157"/>
        <v>165375</v>
      </c>
      <c r="U309" s="21">
        <f t="shared" si="157"/>
        <v>165375</v>
      </c>
    </row>
    <row r="310" spans="1:25" s="23" customFormat="1" ht="15.75" hidden="1">
      <c r="A310" s="24" t="s">
        <v>215</v>
      </c>
      <c r="B310" s="25">
        <v>11</v>
      </c>
      <c r="C310" s="26" t="s">
        <v>25</v>
      </c>
      <c r="D310" s="42">
        <v>386</v>
      </c>
      <c r="E310" s="20"/>
      <c r="F310" s="20"/>
      <c r="G310" s="21">
        <f>SUM(G311)</f>
        <v>250000</v>
      </c>
      <c r="H310" s="21">
        <f t="shared" si="157"/>
        <v>250000</v>
      </c>
      <c r="I310" s="21">
        <f t="shared" si="157"/>
        <v>250000</v>
      </c>
      <c r="J310" s="21">
        <f t="shared" si="157"/>
        <v>250000</v>
      </c>
      <c r="K310" s="21">
        <f t="shared" si="157"/>
        <v>0</v>
      </c>
      <c r="L310" s="22">
        <f t="shared" si="149"/>
        <v>0</v>
      </c>
      <c r="M310" s="21">
        <f t="shared" si="157"/>
        <v>250000</v>
      </c>
      <c r="N310" s="21">
        <f t="shared" si="157"/>
        <v>250000</v>
      </c>
      <c r="O310" s="21">
        <f t="shared" si="157"/>
        <v>150000</v>
      </c>
      <c r="P310" s="21">
        <f t="shared" si="157"/>
        <v>150000</v>
      </c>
      <c r="Q310" s="21">
        <f t="shared" si="157"/>
        <v>250000</v>
      </c>
      <c r="R310" s="21">
        <f t="shared" si="157"/>
        <v>157500</v>
      </c>
      <c r="S310" s="21">
        <f t="shared" si="157"/>
        <v>157500</v>
      </c>
      <c r="T310" s="21">
        <f t="shared" si="157"/>
        <v>165375</v>
      </c>
      <c r="U310" s="21">
        <f t="shared" si="157"/>
        <v>165375</v>
      </c>
      <c r="V310" s="57"/>
      <c r="W310" s="57"/>
      <c r="X310" s="57"/>
      <c r="Y310" s="12"/>
    </row>
    <row r="311" spans="1:25" ht="45" hidden="1">
      <c r="A311" s="28" t="s">
        <v>215</v>
      </c>
      <c r="B311" s="29">
        <v>11</v>
      </c>
      <c r="C311" s="30" t="s">
        <v>25</v>
      </c>
      <c r="D311" s="31">
        <v>3862</v>
      </c>
      <c r="E311" s="32" t="s">
        <v>286</v>
      </c>
      <c r="F311" s="32"/>
      <c r="G311" s="1">
        <v>250000</v>
      </c>
      <c r="H311" s="1">
        <v>250000</v>
      </c>
      <c r="I311" s="1">
        <v>250000</v>
      </c>
      <c r="J311" s="1">
        <v>250000</v>
      </c>
      <c r="K311" s="1">
        <v>0</v>
      </c>
      <c r="L311" s="33">
        <f t="shared" si="149"/>
        <v>0</v>
      </c>
      <c r="M311" s="1">
        <v>250000</v>
      </c>
      <c r="N311" s="1">
        <v>250000</v>
      </c>
      <c r="O311" s="1">
        <v>150000</v>
      </c>
      <c r="P311" s="1">
        <f>O311</f>
        <v>150000</v>
      </c>
      <c r="Q311" s="1">
        <v>250000</v>
      </c>
      <c r="R311" s="1">
        <v>157500</v>
      </c>
      <c r="S311" s="1">
        <f>R311</f>
        <v>157500</v>
      </c>
      <c r="T311" s="1">
        <v>165375</v>
      </c>
      <c r="U311" s="1">
        <f>T311</f>
        <v>165375</v>
      </c>
    </row>
    <row r="312" spans="1:25" s="35" customFormat="1" ht="94.5">
      <c r="A312" s="319" t="s">
        <v>455</v>
      </c>
      <c r="B312" s="319"/>
      <c r="C312" s="319"/>
      <c r="D312" s="319"/>
      <c r="E312" s="20" t="s">
        <v>32</v>
      </c>
      <c r="F312" s="51" t="s">
        <v>449</v>
      </c>
      <c r="G312" s="21">
        <f>G313+G315</f>
        <v>1320000</v>
      </c>
      <c r="H312" s="21">
        <f t="shared" ref="H312:U312" si="158">H313+H315</f>
        <v>1320000</v>
      </c>
      <c r="I312" s="21">
        <f t="shared" si="158"/>
        <v>1320000</v>
      </c>
      <c r="J312" s="21">
        <f t="shared" si="158"/>
        <v>1320000</v>
      </c>
      <c r="K312" s="21">
        <f t="shared" si="158"/>
        <v>1271909.71</v>
      </c>
      <c r="L312" s="22">
        <f t="shared" si="149"/>
        <v>96.35679621212121</v>
      </c>
      <c r="M312" s="21">
        <f t="shared" si="158"/>
        <v>1340000</v>
      </c>
      <c r="N312" s="21">
        <f t="shared" si="158"/>
        <v>1340000</v>
      </c>
      <c r="O312" s="21">
        <f t="shared" si="158"/>
        <v>1320000</v>
      </c>
      <c r="P312" s="21">
        <f t="shared" si="158"/>
        <v>1320000</v>
      </c>
      <c r="Q312" s="21">
        <f t="shared" si="158"/>
        <v>1340000</v>
      </c>
      <c r="R312" s="21">
        <f t="shared" si="158"/>
        <v>1320000</v>
      </c>
      <c r="S312" s="21">
        <f t="shared" si="158"/>
        <v>1320000</v>
      </c>
      <c r="T312" s="21">
        <f t="shared" si="158"/>
        <v>1320000</v>
      </c>
      <c r="U312" s="21">
        <f t="shared" si="158"/>
        <v>1320000</v>
      </c>
      <c r="V312" s="1"/>
      <c r="W312" s="1"/>
      <c r="X312" s="1"/>
      <c r="Y312" s="74"/>
    </row>
    <row r="313" spans="1:25" s="36" customFormat="1" ht="15.75" hidden="1">
      <c r="A313" s="24" t="s">
        <v>2</v>
      </c>
      <c r="B313" s="25">
        <v>11</v>
      </c>
      <c r="C313" s="26" t="s">
        <v>25</v>
      </c>
      <c r="D313" s="27">
        <v>323</v>
      </c>
      <c r="E313" s="20"/>
      <c r="F313" s="20"/>
      <c r="G313" s="21">
        <f>SUM(G314)</f>
        <v>810000</v>
      </c>
      <c r="H313" s="21">
        <f t="shared" ref="H313:U313" si="159">SUM(H314)</f>
        <v>810000</v>
      </c>
      <c r="I313" s="21">
        <f t="shared" si="159"/>
        <v>810000</v>
      </c>
      <c r="J313" s="21">
        <f t="shared" si="159"/>
        <v>810000</v>
      </c>
      <c r="K313" s="21">
        <f t="shared" si="159"/>
        <v>810000</v>
      </c>
      <c r="L313" s="22">
        <f t="shared" si="149"/>
        <v>100</v>
      </c>
      <c r="M313" s="21">
        <f t="shared" si="159"/>
        <v>820000</v>
      </c>
      <c r="N313" s="21">
        <f t="shared" si="159"/>
        <v>820000</v>
      </c>
      <c r="O313" s="21">
        <f t="shared" si="159"/>
        <v>810000</v>
      </c>
      <c r="P313" s="21">
        <f t="shared" si="159"/>
        <v>810000</v>
      </c>
      <c r="Q313" s="21">
        <f t="shared" si="159"/>
        <v>820000</v>
      </c>
      <c r="R313" s="21">
        <f t="shared" si="159"/>
        <v>810000</v>
      </c>
      <c r="S313" s="21">
        <f t="shared" si="159"/>
        <v>810000</v>
      </c>
      <c r="T313" s="21">
        <f t="shared" si="159"/>
        <v>810000</v>
      </c>
      <c r="U313" s="21">
        <f t="shared" si="159"/>
        <v>810000</v>
      </c>
      <c r="V313" s="21"/>
      <c r="W313" s="21"/>
      <c r="X313" s="21"/>
      <c r="Y313" s="132"/>
    </row>
    <row r="314" spans="1:25" hidden="1">
      <c r="A314" s="28" t="s">
        <v>2</v>
      </c>
      <c r="B314" s="29">
        <v>11</v>
      </c>
      <c r="C314" s="30" t="s">
        <v>25</v>
      </c>
      <c r="D314" s="31">
        <v>3235</v>
      </c>
      <c r="E314" s="32" t="s">
        <v>42</v>
      </c>
      <c r="F314" s="32"/>
      <c r="G314" s="1">
        <v>810000</v>
      </c>
      <c r="H314" s="1">
        <v>810000</v>
      </c>
      <c r="I314" s="1">
        <v>810000</v>
      </c>
      <c r="J314" s="1">
        <v>810000</v>
      </c>
      <c r="K314" s="1">
        <v>810000</v>
      </c>
      <c r="L314" s="33">
        <f t="shared" si="149"/>
        <v>100</v>
      </c>
      <c r="M314" s="1">
        <v>820000</v>
      </c>
      <c r="N314" s="1">
        <v>820000</v>
      </c>
      <c r="O314" s="1">
        <v>810000</v>
      </c>
      <c r="P314" s="1">
        <f>O314</f>
        <v>810000</v>
      </c>
      <c r="Q314" s="1">
        <v>820000</v>
      </c>
      <c r="R314" s="1">
        <v>810000</v>
      </c>
      <c r="S314" s="1">
        <f>R314</f>
        <v>810000</v>
      </c>
      <c r="T314" s="1">
        <v>810000</v>
      </c>
      <c r="U314" s="1">
        <f>T314</f>
        <v>810000</v>
      </c>
    </row>
    <row r="315" spans="1:25" s="23" customFormat="1" ht="15.75" hidden="1">
      <c r="A315" s="24" t="s">
        <v>2</v>
      </c>
      <c r="B315" s="25">
        <v>11</v>
      </c>
      <c r="C315" s="26" t="s">
        <v>25</v>
      </c>
      <c r="D315" s="27">
        <v>329</v>
      </c>
      <c r="E315" s="20"/>
      <c r="F315" s="20"/>
      <c r="G315" s="21">
        <f>SUM(G316)</f>
        <v>510000</v>
      </c>
      <c r="H315" s="21">
        <f t="shared" ref="H315:U315" si="160">SUM(H316)</f>
        <v>510000</v>
      </c>
      <c r="I315" s="21">
        <f t="shared" si="160"/>
        <v>510000</v>
      </c>
      <c r="J315" s="21">
        <f t="shared" si="160"/>
        <v>510000</v>
      </c>
      <c r="K315" s="21">
        <f t="shared" si="160"/>
        <v>461909.71</v>
      </c>
      <c r="L315" s="22">
        <f t="shared" si="149"/>
        <v>90.570531372549027</v>
      </c>
      <c r="M315" s="21">
        <f t="shared" si="160"/>
        <v>520000</v>
      </c>
      <c r="N315" s="21">
        <f t="shared" si="160"/>
        <v>520000</v>
      </c>
      <c r="O315" s="21">
        <f t="shared" si="160"/>
        <v>510000</v>
      </c>
      <c r="P315" s="21">
        <f t="shared" si="160"/>
        <v>510000</v>
      </c>
      <c r="Q315" s="21">
        <f t="shared" si="160"/>
        <v>520000</v>
      </c>
      <c r="R315" s="21">
        <f t="shared" si="160"/>
        <v>510000</v>
      </c>
      <c r="S315" s="21">
        <f t="shared" si="160"/>
        <v>510000</v>
      </c>
      <c r="T315" s="21">
        <f t="shared" si="160"/>
        <v>510000</v>
      </c>
      <c r="U315" s="21">
        <f t="shared" si="160"/>
        <v>510000</v>
      </c>
      <c r="V315" s="57"/>
      <c r="W315" s="57"/>
      <c r="X315" s="57"/>
      <c r="Y315" s="12"/>
    </row>
    <row r="316" spans="1:25" s="23" customFormat="1" ht="15.75" hidden="1">
      <c r="A316" s="28" t="s">
        <v>2</v>
      </c>
      <c r="B316" s="29">
        <v>11</v>
      </c>
      <c r="C316" s="30" t="s">
        <v>25</v>
      </c>
      <c r="D316" s="31">
        <v>3294</v>
      </c>
      <c r="E316" s="32" t="s">
        <v>37</v>
      </c>
      <c r="F316" s="32"/>
      <c r="G316" s="1">
        <v>510000</v>
      </c>
      <c r="H316" s="1">
        <v>510000</v>
      </c>
      <c r="I316" s="1">
        <v>510000</v>
      </c>
      <c r="J316" s="1">
        <v>510000</v>
      </c>
      <c r="K316" s="1">
        <v>461909.71</v>
      </c>
      <c r="L316" s="33">
        <f t="shared" si="149"/>
        <v>90.570531372549027</v>
      </c>
      <c r="M316" s="1">
        <v>520000</v>
      </c>
      <c r="N316" s="1">
        <v>520000</v>
      </c>
      <c r="O316" s="1">
        <v>510000</v>
      </c>
      <c r="P316" s="1">
        <f>O316</f>
        <v>510000</v>
      </c>
      <c r="Q316" s="1">
        <v>520000</v>
      </c>
      <c r="R316" s="1">
        <v>510000</v>
      </c>
      <c r="S316" s="1">
        <f>R316</f>
        <v>510000</v>
      </c>
      <c r="T316" s="1">
        <v>510000</v>
      </c>
      <c r="U316" s="1">
        <f>T316</f>
        <v>510000</v>
      </c>
      <c r="V316" s="57"/>
      <c r="W316" s="57"/>
      <c r="X316" s="57"/>
      <c r="Y316" s="12"/>
    </row>
    <row r="317" spans="1:25" s="23" customFormat="1" ht="94.5">
      <c r="A317" s="319" t="s">
        <v>454</v>
      </c>
      <c r="B317" s="319"/>
      <c r="C317" s="319"/>
      <c r="D317" s="319"/>
      <c r="E317" s="20" t="s">
        <v>57</v>
      </c>
      <c r="F317" s="51" t="s">
        <v>449</v>
      </c>
      <c r="G317" s="21">
        <f>G318+G322+G324+G328+G330</f>
        <v>830000</v>
      </c>
      <c r="H317" s="21">
        <f t="shared" ref="H317:U317" si="161">H318+H322+H324+H328+H330</f>
        <v>830000</v>
      </c>
      <c r="I317" s="21">
        <f t="shared" si="161"/>
        <v>830000</v>
      </c>
      <c r="J317" s="21">
        <f t="shared" si="161"/>
        <v>830000</v>
      </c>
      <c r="K317" s="21">
        <f t="shared" si="161"/>
        <v>149570</v>
      </c>
      <c r="L317" s="22">
        <f t="shared" si="149"/>
        <v>18.020481927710843</v>
      </c>
      <c r="M317" s="21">
        <f t="shared" si="161"/>
        <v>830000</v>
      </c>
      <c r="N317" s="21">
        <f t="shared" si="161"/>
        <v>830000</v>
      </c>
      <c r="O317" s="21">
        <f t="shared" si="161"/>
        <v>600000</v>
      </c>
      <c r="P317" s="21">
        <f t="shared" si="161"/>
        <v>600000</v>
      </c>
      <c r="Q317" s="21">
        <f t="shared" si="161"/>
        <v>830000</v>
      </c>
      <c r="R317" s="21">
        <f t="shared" si="161"/>
        <v>671000</v>
      </c>
      <c r="S317" s="21">
        <f t="shared" si="161"/>
        <v>671000</v>
      </c>
      <c r="T317" s="21">
        <f t="shared" si="161"/>
        <v>742800</v>
      </c>
      <c r="U317" s="21">
        <f t="shared" si="161"/>
        <v>742800</v>
      </c>
      <c r="V317" s="57"/>
      <c r="W317" s="57"/>
      <c r="X317" s="57"/>
      <c r="Y317" s="12"/>
    </row>
    <row r="318" spans="1:25" s="23" customFormat="1" ht="15.75" hidden="1">
      <c r="A318" s="24" t="s">
        <v>68</v>
      </c>
      <c r="B318" s="24">
        <v>11</v>
      </c>
      <c r="C318" s="52" t="s">
        <v>25</v>
      </c>
      <c r="D318" s="27">
        <v>323</v>
      </c>
      <c r="E318" s="20"/>
      <c r="F318" s="20"/>
      <c r="G318" s="21">
        <f>SUM(G319:G321)</f>
        <v>500000</v>
      </c>
      <c r="H318" s="21">
        <f t="shared" ref="H318:U318" si="162">SUM(H319:H321)</f>
        <v>500000</v>
      </c>
      <c r="I318" s="21">
        <f t="shared" si="162"/>
        <v>500000</v>
      </c>
      <c r="J318" s="21">
        <f t="shared" si="162"/>
        <v>500000</v>
      </c>
      <c r="K318" s="21">
        <f t="shared" si="162"/>
        <v>0</v>
      </c>
      <c r="L318" s="22">
        <f t="shared" si="149"/>
        <v>0</v>
      </c>
      <c r="M318" s="21">
        <f t="shared" si="162"/>
        <v>500000</v>
      </c>
      <c r="N318" s="21">
        <f t="shared" si="162"/>
        <v>500000</v>
      </c>
      <c r="O318" s="21">
        <f t="shared" si="162"/>
        <v>350000</v>
      </c>
      <c r="P318" s="21">
        <f t="shared" si="162"/>
        <v>350000</v>
      </c>
      <c r="Q318" s="21">
        <f t="shared" si="162"/>
        <v>500000</v>
      </c>
      <c r="R318" s="21">
        <f t="shared" si="162"/>
        <v>375000</v>
      </c>
      <c r="S318" s="21">
        <f t="shared" si="162"/>
        <v>375000</v>
      </c>
      <c r="T318" s="21">
        <f t="shared" si="162"/>
        <v>400750</v>
      </c>
      <c r="U318" s="21">
        <f t="shared" si="162"/>
        <v>400750</v>
      </c>
      <c r="V318" s="57"/>
      <c r="W318" s="57"/>
      <c r="X318" s="57"/>
      <c r="Y318" s="12"/>
    </row>
    <row r="319" spans="1:25" hidden="1">
      <c r="A319" s="28" t="s">
        <v>68</v>
      </c>
      <c r="B319" s="28">
        <v>11</v>
      </c>
      <c r="C319" s="53" t="s">
        <v>25</v>
      </c>
      <c r="D319" s="31">
        <v>3232</v>
      </c>
      <c r="E319" s="32" t="s">
        <v>118</v>
      </c>
      <c r="F319" s="32"/>
      <c r="G319" s="1">
        <v>150000</v>
      </c>
      <c r="H319" s="1">
        <v>150000</v>
      </c>
      <c r="I319" s="1">
        <v>150000</v>
      </c>
      <c r="J319" s="1">
        <v>150000</v>
      </c>
      <c r="K319" s="1">
        <v>0</v>
      </c>
      <c r="L319" s="33">
        <f t="shared" si="149"/>
        <v>0</v>
      </c>
      <c r="M319" s="1">
        <v>150000</v>
      </c>
      <c r="N319" s="1">
        <v>150000</v>
      </c>
      <c r="O319" s="1">
        <v>100000</v>
      </c>
      <c r="P319" s="1">
        <f>O319</f>
        <v>100000</v>
      </c>
      <c r="Q319" s="1">
        <v>150000</v>
      </c>
      <c r="R319" s="1">
        <v>105000</v>
      </c>
      <c r="S319" s="1">
        <f>R319</f>
        <v>105000</v>
      </c>
      <c r="T319" s="1">
        <v>110250</v>
      </c>
      <c r="U319" s="1">
        <f>T319</f>
        <v>110250</v>
      </c>
    </row>
    <row r="320" spans="1:25" s="23" customFormat="1" ht="15.75" hidden="1">
      <c r="A320" s="28" t="s">
        <v>68</v>
      </c>
      <c r="B320" s="28">
        <v>11</v>
      </c>
      <c r="C320" s="53" t="s">
        <v>25</v>
      </c>
      <c r="D320" s="31">
        <v>3237</v>
      </c>
      <c r="E320" s="32" t="s">
        <v>36</v>
      </c>
      <c r="F320" s="32"/>
      <c r="G320" s="1">
        <v>50000</v>
      </c>
      <c r="H320" s="1">
        <v>50000</v>
      </c>
      <c r="I320" s="1">
        <v>50000</v>
      </c>
      <c r="J320" s="1">
        <v>50000</v>
      </c>
      <c r="K320" s="1">
        <v>0</v>
      </c>
      <c r="L320" s="33">
        <f t="shared" si="149"/>
        <v>0</v>
      </c>
      <c r="M320" s="1">
        <v>50000</v>
      </c>
      <c r="N320" s="1">
        <v>50000</v>
      </c>
      <c r="O320" s="1">
        <v>50000</v>
      </c>
      <c r="P320" s="1">
        <f t="shared" ref="P320:P331" si="163">O320</f>
        <v>50000</v>
      </c>
      <c r="Q320" s="1">
        <v>50000</v>
      </c>
      <c r="R320" s="1">
        <v>60000</v>
      </c>
      <c r="S320" s="1">
        <f t="shared" ref="S320:S331" si="164">R320</f>
        <v>60000</v>
      </c>
      <c r="T320" s="1">
        <v>70000</v>
      </c>
      <c r="U320" s="1">
        <f t="shared" ref="U320:U331" si="165">T320</f>
        <v>70000</v>
      </c>
      <c r="V320" s="57"/>
      <c r="W320" s="57"/>
      <c r="X320" s="57"/>
      <c r="Y320" s="12"/>
    </row>
    <row r="321" spans="1:25" hidden="1">
      <c r="A321" s="28" t="s">
        <v>68</v>
      </c>
      <c r="B321" s="28">
        <v>11</v>
      </c>
      <c r="C321" s="53" t="s">
        <v>25</v>
      </c>
      <c r="D321" s="31">
        <v>3238</v>
      </c>
      <c r="E321" s="32" t="s">
        <v>122</v>
      </c>
      <c r="F321" s="32"/>
      <c r="G321" s="1">
        <v>300000</v>
      </c>
      <c r="H321" s="1">
        <v>300000</v>
      </c>
      <c r="I321" s="1">
        <v>300000</v>
      </c>
      <c r="J321" s="1">
        <v>300000</v>
      </c>
      <c r="K321" s="1">
        <v>0</v>
      </c>
      <c r="L321" s="33">
        <f t="shared" si="149"/>
        <v>0</v>
      </c>
      <c r="M321" s="1">
        <v>300000</v>
      </c>
      <c r="N321" s="1">
        <v>300000</v>
      </c>
      <c r="O321" s="1">
        <v>200000</v>
      </c>
      <c r="P321" s="1">
        <f t="shared" si="163"/>
        <v>200000</v>
      </c>
      <c r="Q321" s="1">
        <v>300000</v>
      </c>
      <c r="R321" s="1">
        <v>210000</v>
      </c>
      <c r="S321" s="1">
        <f t="shared" si="164"/>
        <v>210000</v>
      </c>
      <c r="T321" s="1">
        <v>220500</v>
      </c>
      <c r="U321" s="1">
        <f t="shared" si="165"/>
        <v>220500</v>
      </c>
    </row>
    <row r="322" spans="1:25" s="23" customFormat="1" ht="15.75" hidden="1">
      <c r="A322" s="24" t="s">
        <v>68</v>
      </c>
      <c r="B322" s="24">
        <v>11</v>
      </c>
      <c r="C322" s="52" t="s">
        <v>25</v>
      </c>
      <c r="D322" s="27">
        <v>412</v>
      </c>
      <c r="E322" s="20"/>
      <c r="F322" s="20"/>
      <c r="G322" s="21">
        <f>SUM(G323)</f>
        <v>100000</v>
      </c>
      <c r="H322" s="21">
        <f t="shared" ref="H322:U322" si="166">SUM(H323)</f>
        <v>100000</v>
      </c>
      <c r="I322" s="21">
        <f t="shared" si="166"/>
        <v>100000</v>
      </c>
      <c r="J322" s="21">
        <f t="shared" si="166"/>
        <v>100000</v>
      </c>
      <c r="K322" s="21">
        <f t="shared" si="166"/>
        <v>0</v>
      </c>
      <c r="L322" s="22">
        <f t="shared" si="149"/>
        <v>0</v>
      </c>
      <c r="M322" s="21">
        <f t="shared" si="166"/>
        <v>100000</v>
      </c>
      <c r="N322" s="21">
        <f t="shared" si="166"/>
        <v>100000</v>
      </c>
      <c r="O322" s="21">
        <f t="shared" si="166"/>
        <v>100000</v>
      </c>
      <c r="P322" s="21">
        <f t="shared" si="166"/>
        <v>100000</v>
      </c>
      <c r="Q322" s="21">
        <f t="shared" si="166"/>
        <v>100000</v>
      </c>
      <c r="R322" s="21">
        <f t="shared" si="166"/>
        <v>125000</v>
      </c>
      <c r="S322" s="21">
        <f t="shared" si="166"/>
        <v>125000</v>
      </c>
      <c r="T322" s="21">
        <f t="shared" si="166"/>
        <v>150000</v>
      </c>
      <c r="U322" s="21">
        <f t="shared" si="166"/>
        <v>150000</v>
      </c>
      <c r="V322" s="57"/>
      <c r="W322" s="57"/>
      <c r="X322" s="57"/>
      <c r="Y322" s="12"/>
    </row>
    <row r="323" spans="1:25" hidden="1">
      <c r="A323" s="28" t="s">
        <v>68</v>
      </c>
      <c r="B323" s="28">
        <v>11</v>
      </c>
      <c r="C323" s="53" t="s">
        <v>25</v>
      </c>
      <c r="D323" s="31">
        <v>4126</v>
      </c>
      <c r="E323" s="32" t="s">
        <v>4</v>
      </c>
      <c r="F323" s="32"/>
      <c r="G323" s="1">
        <v>100000</v>
      </c>
      <c r="H323" s="1">
        <v>100000</v>
      </c>
      <c r="I323" s="1">
        <v>100000</v>
      </c>
      <c r="J323" s="1">
        <v>100000</v>
      </c>
      <c r="K323" s="1">
        <v>0</v>
      </c>
      <c r="L323" s="33">
        <f t="shared" si="149"/>
        <v>0</v>
      </c>
      <c r="M323" s="1">
        <v>100000</v>
      </c>
      <c r="N323" s="1">
        <v>100000</v>
      </c>
      <c r="O323" s="1">
        <v>100000</v>
      </c>
      <c r="P323" s="1">
        <f t="shared" si="163"/>
        <v>100000</v>
      </c>
      <c r="Q323" s="1">
        <v>100000</v>
      </c>
      <c r="R323" s="1">
        <v>125000</v>
      </c>
      <c r="S323" s="1">
        <f t="shared" si="164"/>
        <v>125000</v>
      </c>
      <c r="T323" s="1">
        <v>150000</v>
      </c>
      <c r="U323" s="1">
        <f t="shared" si="165"/>
        <v>150000</v>
      </c>
    </row>
    <row r="324" spans="1:25" s="23" customFormat="1" ht="15.75" hidden="1">
      <c r="A324" s="24" t="s">
        <v>68</v>
      </c>
      <c r="B324" s="24">
        <v>11</v>
      </c>
      <c r="C324" s="52" t="s">
        <v>25</v>
      </c>
      <c r="D324" s="27">
        <v>422</v>
      </c>
      <c r="E324" s="20"/>
      <c r="F324" s="20"/>
      <c r="G324" s="21">
        <f>SUM(G325:G326)</f>
        <v>100000</v>
      </c>
      <c r="H324" s="21">
        <f>SUM(H325:H326)</f>
        <v>100000</v>
      </c>
      <c r="I324" s="21">
        <f>SUM(I325:I326)</f>
        <v>100000</v>
      </c>
      <c r="J324" s="21">
        <f>SUM(J325:J326)</f>
        <v>100000</v>
      </c>
      <c r="K324" s="21">
        <f>SUM(K325:K327)</f>
        <v>99670</v>
      </c>
      <c r="L324" s="22">
        <f t="shared" si="149"/>
        <v>99.67</v>
      </c>
      <c r="M324" s="21">
        <f>SUM(M325:M326)</f>
        <v>100000</v>
      </c>
      <c r="N324" s="21">
        <f>SUM(N325:N326)</f>
        <v>100000</v>
      </c>
      <c r="O324" s="21">
        <f t="shared" ref="O324:U324" si="167">SUM(O325:O327)</f>
        <v>20000</v>
      </c>
      <c r="P324" s="21">
        <f t="shared" si="167"/>
        <v>20000</v>
      </c>
      <c r="Q324" s="21">
        <f t="shared" si="167"/>
        <v>100000</v>
      </c>
      <c r="R324" s="21">
        <f t="shared" si="167"/>
        <v>21000</v>
      </c>
      <c r="S324" s="21">
        <f t="shared" si="167"/>
        <v>21000</v>
      </c>
      <c r="T324" s="21">
        <f t="shared" si="167"/>
        <v>22050</v>
      </c>
      <c r="U324" s="21">
        <f t="shared" si="167"/>
        <v>22050</v>
      </c>
      <c r="V324" s="57"/>
      <c r="W324" s="57"/>
      <c r="X324" s="57"/>
      <c r="Y324" s="12"/>
    </row>
    <row r="325" spans="1:25" s="23" customFormat="1" ht="15.75" hidden="1">
      <c r="A325" s="28" t="s">
        <v>68</v>
      </c>
      <c r="B325" s="28">
        <v>11</v>
      </c>
      <c r="C325" s="53" t="s">
        <v>25</v>
      </c>
      <c r="D325" s="31">
        <v>4221</v>
      </c>
      <c r="E325" s="32" t="s">
        <v>129</v>
      </c>
      <c r="F325" s="32"/>
      <c r="G325" s="1">
        <v>50000</v>
      </c>
      <c r="H325" s="1">
        <v>50000</v>
      </c>
      <c r="I325" s="1">
        <v>50000</v>
      </c>
      <c r="J325" s="1">
        <v>50000</v>
      </c>
      <c r="K325" s="1">
        <v>65420</v>
      </c>
      <c r="L325" s="33">
        <f t="shared" si="149"/>
        <v>130.84</v>
      </c>
      <c r="M325" s="1">
        <v>50000</v>
      </c>
      <c r="N325" s="1">
        <v>50000</v>
      </c>
      <c r="O325" s="1">
        <v>10000</v>
      </c>
      <c r="P325" s="1">
        <f t="shared" si="163"/>
        <v>10000</v>
      </c>
      <c r="Q325" s="1">
        <v>50000</v>
      </c>
      <c r="R325" s="1">
        <v>10500</v>
      </c>
      <c r="S325" s="1">
        <f t="shared" si="164"/>
        <v>10500</v>
      </c>
      <c r="T325" s="1">
        <v>11025</v>
      </c>
      <c r="U325" s="1">
        <f t="shared" si="165"/>
        <v>11025</v>
      </c>
      <c r="V325" s="57"/>
      <c r="W325" s="57"/>
      <c r="X325" s="57"/>
      <c r="Y325" s="12"/>
    </row>
    <row r="326" spans="1:25" hidden="1">
      <c r="A326" s="28" t="s">
        <v>68</v>
      </c>
      <c r="B326" s="28">
        <v>11</v>
      </c>
      <c r="C326" s="53" t="s">
        <v>25</v>
      </c>
      <c r="D326" s="31">
        <v>4222</v>
      </c>
      <c r="E326" s="32" t="s">
        <v>130</v>
      </c>
      <c r="F326" s="32"/>
      <c r="G326" s="1">
        <v>50000</v>
      </c>
      <c r="H326" s="1">
        <v>50000</v>
      </c>
      <c r="I326" s="1">
        <v>50000</v>
      </c>
      <c r="J326" s="1">
        <v>50000</v>
      </c>
      <c r="K326" s="1">
        <v>0</v>
      </c>
      <c r="L326" s="33">
        <f t="shared" si="149"/>
        <v>0</v>
      </c>
      <c r="M326" s="1">
        <v>50000</v>
      </c>
      <c r="N326" s="1">
        <v>50000</v>
      </c>
      <c r="O326" s="1">
        <v>10000</v>
      </c>
      <c r="P326" s="1">
        <f t="shared" si="163"/>
        <v>10000</v>
      </c>
      <c r="Q326" s="1">
        <v>50000</v>
      </c>
      <c r="R326" s="1">
        <v>10500</v>
      </c>
      <c r="S326" s="1">
        <f t="shared" si="164"/>
        <v>10500</v>
      </c>
      <c r="T326" s="1">
        <v>11025</v>
      </c>
      <c r="U326" s="1">
        <f t="shared" si="165"/>
        <v>11025</v>
      </c>
    </row>
    <row r="327" spans="1:25" hidden="1">
      <c r="A327" s="28" t="s">
        <v>68</v>
      </c>
      <c r="B327" s="28">
        <v>11</v>
      </c>
      <c r="C327" s="53" t="s">
        <v>25</v>
      </c>
      <c r="D327" s="31">
        <v>4223</v>
      </c>
      <c r="E327" s="32"/>
      <c r="F327" s="32"/>
      <c r="G327" s="1"/>
      <c r="H327" s="1"/>
      <c r="I327" s="1">
        <v>0</v>
      </c>
      <c r="J327" s="1">
        <v>0</v>
      </c>
      <c r="K327" s="1">
        <v>34250</v>
      </c>
      <c r="L327" s="33" t="str">
        <f t="shared" si="149"/>
        <v>-</v>
      </c>
      <c r="M327" s="1"/>
      <c r="N327" s="1"/>
      <c r="O327" s="1"/>
      <c r="P327" s="1"/>
      <c r="Q327" s="1"/>
      <c r="R327" s="1"/>
      <c r="S327" s="1"/>
      <c r="T327" s="1"/>
      <c r="U327" s="1"/>
    </row>
    <row r="328" spans="1:25" s="23" customFormat="1" ht="15.75" hidden="1">
      <c r="A328" s="24" t="s">
        <v>68</v>
      </c>
      <c r="B328" s="24">
        <v>11</v>
      </c>
      <c r="C328" s="52" t="s">
        <v>25</v>
      </c>
      <c r="D328" s="27">
        <v>426</v>
      </c>
      <c r="E328" s="20"/>
      <c r="F328" s="20"/>
      <c r="G328" s="21">
        <f>SUM(G329)</f>
        <v>80000</v>
      </c>
      <c r="H328" s="21">
        <f t="shared" ref="H328:U328" si="168">SUM(H329)</f>
        <v>80000</v>
      </c>
      <c r="I328" s="21">
        <f t="shared" si="168"/>
        <v>80000</v>
      </c>
      <c r="J328" s="21">
        <f t="shared" si="168"/>
        <v>80000</v>
      </c>
      <c r="K328" s="21">
        <f t="shared" si="168"/>
        <v>0</v>
      </c>
      <c r="L328" s="22">
        <f t="shared" si="149"/>
        <v>0</v>
      </c>
      <c r="M328" s="21">
        <f t="shared" si="168"/>
        <v>80000</v>
      </c>
      <c r="N328" s="21">
        <f t="shared" si="168"/>
        <v>80000</v>
      </c>
      <c r="O328" s="21">
        <f t="shared" si="168"/>
        <v>80000</v>
      </c>
      <c r="P328" s="21">
        <f t="shared" si="168"/>
        <v>80000</v>
      </c>
      <c r="Q328" s="21">
        <f t="shared" si="168"/>
        <v>80000</v>
      </c>
      <c r="R328" s="21">
        <f t="shared" si="168"/>
        <v>100000</v>
      </c>
      <c r="S328" s="21">
        <f t="shared" si="168"/>
        <v>100000</v>
      </c>
      <c r="T328" s="21">
        <f t="shared" si="168"/>
        <v>120000</v>
      </c>
      <c r="U328" s="21">
        <f t="shared" si="168"/>
        <v>120000</v>
      </c>
      <c r="V328" s="57"/>
      <c r="W328" s="57"/>
      <c r="X328" s="57"/>
      <c r="Y328" s="12"/>
    </row>
    <row r="329" spans="1:25" s="23" customFormat="1" ht="15.75" hidden="1">
      <c r="A329" s="28" t="s">
        <v>68</v>
      </c>
      <c r="B329" s="28">
        <v>11</v>
      </c>
      <c r="C329" s="53" t="s">
        <v>25</v>
      </c>
      <c r="D329" s="31">
        <v>4262</v>
      </c>
      <c r="E329" s="32" t="s">
        <v>148</v>
      </c>
      <c r="F329" s="32"/>
      <c r="G329" s="1">
        <v>80000</v>
      </c>
      <c r="H329" s="1">
        <v>80000</v>
      </c>
      <c r="I329" s="1">
        <v>80000</v>
      </c>
      <c r="J329" s="1">
        <v>80000</v>
      </c>
      <c r="K329" s="1">
        <v>0</v>
      </c>
      <c r="L329" s="33">
        <f t="shared" si="149"/>
        <v>0</v>
      </c>
      <c r="M329" s="1">
        <v>80000</v>
      </c>
      <c r="N329" s="1">
        <v>80000</v>
      </c>
      <c r="O329" s="1">
        <v>80000</v>
      </c>
      <c r="P329" s="1">
        <f t="shared" si="163"/>
        <v>80000</v>
      </c>
      <c r="Q329" s="1">
        <v>80000</v>
      </c>
      <c r="R329" s="1">
        <v>100000</v>
      </c>
      <c r="S329" s="1">
        <f t="shared" si="164"/>
        <v>100000</v>
      </c>
      <c r="T329" s="1">
        <v>120000</v>
      </c>
      <c r="U329" s="1">
        <f t="shared" si="165"/>
        <v>120000</v>
      </c>
      <c r="V329" s="57"/>
      <c r="W329" s="57"/>
      <c r="X329" s="57"/>
      <c r="Y329" s="12"/>
    </row>
    <row r="330" spans="1:25" s="23" customFormat="1" ht="15.75" hidden="1">
      <c r="A330" s="24" t="s">
        <v>68</v>
      </c>
      <c r="B330" s="24">
        <v>11</v>
      </c>
      <c r="C330" s="52" t="s">
        <v>25</v>
      </c>
      <c r="D330" s="27">
        <v>451</v>
      </c>
      <c r="E330" s="20"/>
      <c r="F330" s="20"/>
      <c r="G330" s="21">
        <f>SUM(G331)</f>
        <v>50000</v>
      </c>
      <c r="H330" s="21">
        <f t="shared" ref="H330:U330" si="169">SUM(H331)</f>
        <v>50000</v>
      </c>
      <c r="I330" s="21">
        <f t="shared" si="169"/>
        <v>50000</v>
      </c>
      <c r="J330" s="21">
        <f t="shared" si="169"/>
        <v>50000</v>
      </c>
      <c r="K330" s="21">
        <f t="shared" si="169"/>
        <v>49900</v>
      </c>
      <c r="L330" s="22">
        <f t="shared" si="149"/>
        <v>99.8</v>
      </c>
      <c r="M330" s="21">
        <f t="shared" si="169"/>
        <v>50000</v>
      </c>
      <c r="N330" s="21">
        <f t="shared" si="169"/>
        <v>50000</v>
      </c>
      <c r="O330" s="21">
        <f t="shared" si="169"/>
        <v>50000</v>
      </c>
      <c r="P330" s="21">
        <f t="shared" si="169"/>
        <v>50000</v>
      </c>
      <c r="Q330" s="21">
        <f t="shared" si="169"/>
        <v>50000</v>
      </c>
      <c r="R330" s="21">
        <f t="shared" si="169"/>
        <v>50000</v>
      </c>
      <c r="S330" s="21">
        <f t="shared" si="169"/>
        <v>50000</v>
      </c>
      <c r="T330" s="21">
        <f t="shared" si="169"/>
        <v>50000</v>
      </c>
      <c r="U330" s="21">
        <f t="shared" si="169"/>
        <v>50000</v>
      </c>
      <c r="V330" s="57"/>
      <c r="W330" s="57"/>
      <c r="X330" s="57"/>
      <c r="Y330" s="12"/>
    </row>
    <row r="331" spans="1:25" hidden="1">
      <c r="A331" s="28" t="s">
        <v>68</v>
      </c>
      <c r="B331" s="28">
        <v>11</v>
      </c>
      <c r="C331" s="53" t="s">
        <v>25</v>
      </c>
      <c r="D331" s="56">
        <v>4511</v>
      </c>
      <c r="E331" s="32" t="s">
        <v>136</v>
      </c>
      <c r="F331" s="32"/>
      <c r="G331" s="1">
        <v>50000</v>
      </c>
      <c r="H331" s="1">
        <v>50000</v>
      </c>
      <c r="I331" s="1">
        <v>50000</v>
      </c>
      <c r="J331" s="1">
        <v>50000</v>
      </c>
      <c r="K331" s="1">
        <v>49900</v>
      </c>
      <c r="L331" s="33">
        <f t="shared" si="149"/>
        <v>99.8</v>
      </c>
      <c r="M331" s="1">
        <v>50000</v>
      </c>
      <c r="N331" s="1">
        <v>50000</v>
      </c>
      <c r="O331" s="1">
        <v>50000</v>
      </c>
      <c r="P331" s="1">
        <f t="shared" si="163"/>
        <v>50000</v>
      </c>
      <c r="Q331" s="1">
        <v>50000</v>
      </c>
      <c r="R331" s="1">
        <v>50000</v>
      </c>
      <c r="S331" s="1">
        <f t="shared" si="164"/>
        <v>50000</v>
      </c>
      <c r="T331" s="1">
        <v>50000</v>
      </c>
      <c r="U331" s="1">
        <f t="shared" si="165"/>
        <v>50000</v>
      </c>
    </row>
    <row r="332" spans="1:25" ht="94.5">
      <c r="A332" s="319" t="s">
        <v>453</v>
      </c>
      <c r="B332" s="319"/>
      <c r="C332" s="319"/>
      <c r="D332" s="319"/>
      <c r="E332" s="20" t="s">
        <v>58</v>
      </c>
      <c r="F332" s="51" t="s">
        <v>449</v>
      </c>
      <c r="G332" s="21">
        <f>G333+G335+G337</f>
        <v>270000</v>
      </c>
      <c r="H332" s="21">
        <f t="shared" ref="H332:U332" si="170">H333+H335+H337</f>
        <v>270000</v>
      </c>
      <c r="I332" s="21">
        <f t="shared" si="170"/>
        <v>270000</v>
      </c>
      <c r="J332" s="21">
        <f t="shared" si="170"/>
        <v>270000</v>
      </c>
      <c r="K332" s="21">
        <f t="shared" si="170"/>
        <v>0</v>
      </c>
      <c r="L332" s="22">
        <f t="shared" si="149"/>
        <v>0</v>
      </c>
      <c r="M332" s="21">
        <f t="shared" si="170"/>
        <v>258000</v>
      </c>
      <c r="N332" s="21">
        <f t="shared" si="170"/>
        <v>258000</v>
      </c>
      <c r="O332" s="21">
        <f t="shared" si="170"/>
        <v>200000</v>
      </c>
      <c r="P332" s="21">
        <f t="shared" si="170"/>
        <v>200000</v>
      </c>
      <c r="Q332" s="21">
        <f t="shared" si="170"/>
        <v>300000</v>
      </c>
      <c r="R332" s="21">
        <f t="shared" si="170"/>
        <v>209000</v>
      </c>
      <c r="S332" s="21">
        <f t="shared" si="170"/>
        <v>209000</v>
      </c>
      <c r="T332" s="21">
        <f t="shared" si="170"/>
        <v>218450</v>
      </c>
      <c r="U332" s="21">
        <f t="shared" si="170"/>
        <v>218450</v>
      </c>
    </row>
    <row r="333" spans="1:25" s="23" customFormat="1" ht="15.75" hidden="1">
      <c r="A333" s="24" t="s">
        <v>70</v>
      </c>
      <c r="B333" s="25">
        <v>11</v>
      </c>
      <c r="C333" s="26" t="s">
        <v>25</v>
      </c>
      <c r="D333" s="27">
        <v>321</v>
      </c>
      <c r="E333" s="20"/>
      <c r="F333" s="20"/>
      <c r="G333" s="21">
        <f>SUM(G334)</f>
        <v>50000</v>
      </c>
      <c r="H333" s="21">
        <f t="shared" ref="H333:U333" si="171">SUM(H334)</f>
        <v>50000</v>
      </c>
      <c r="I333" s="21">
        <f t="shared" si="171"/>
        <v>50000</v>
      </c>
      <c r="J333" s="21">
        <f t="shared" si="171"/>
        <v>50000</v>
      </c>
      <c r="K333" s="21">
        <f t="shared" si="171"/>
        <v>0</v>
      </c>
      <c r="L333" s="22">
        <f t="shared" si="149"/>
        <v>0</v>
      </c>
      <c r="M333" s="21">
        <f t="shared" si="171"/>
        <v>50000</v>
      </c>
      <c r="N333" s="21">
        <f t="shared" si="171"/>
        <v>50000</v>
      </c>
      <c r="O333" s="21">
        <f t="shared" si="171"/>
        <v>20000</v>
      </c>
      <c r="P333" s="21">
        <f t="shared" si="171"/>
        <v>20000</v>
      </c>
      <c r="Q333" s="21">
        <f t="shared" si="171"/>
        <v>50000</v>
      </c>
      <c r="R333" s="21">
        <f t="shared" si="171"/>
        <v>21000</v>
      </c>
      <c r="S333" s="21">
        <f t="shared" si="171"/>
        <v>21000</v>
      </c>
      <c r="T333" s="21">
        <f t="shared" si="171"/>
        <v>22050</v>
      </c>
      <c r="U333" s="21">
        <f t="shared" si="171"/>
        <v>22050</v>
      </c>
      <c r="V333" s="57"/>
      <c r="W333" s="57"/>
      <c r="X333" s="57"/>
      <c r="Y333" s="12"/>
    </row>
    <row r="334" spans="1:25" hidden="1">
      <c r="A334" s="28" t="s">
        <v>70</v>
      </c>
      <c r="B334" s="29">
        <v>11</v>
      </c>
      <c r="C334" s="30" t="s">
        <v>25</v>
      </c>
      <c r="D334" s="31">
        <v>3213</v>
      </c>
      <c r="E334" s="32" t="s">
        <v>112</v>
      </c>
      <c r="F334" s="32"/>
      <c r="G334" s="1">
        <v>50000</v>
      </c>
      <c r="H334" s="1">
        <v>50000</v>
      </c>
      <c r="I334" s="1">
        <v>50000</v>
      </c>
      <c r="J334" s="1">
        <v>50000</v>
      </c>
      <c r="K334" s="1">
        <v>0</v>
      </c>
      <c r="L334" s="33">
        <f t="shared" si="149"/>
        <v>0</v>
      </c>
      <c r="M334" s="1">
        <v>50000</v>
      </c>
      <c r="N334" s="1">
        <v>50000</v>
      </c>
      <c r="O334" s="1">
        <v>20000</v>
      </c>
      <c r="P334" s="1">
        <f>O334</f>
        <v>20000</v>
      </c>
      <c r="Q334" s="1">
        <v>50000</v>
      </c>
      <c r="R334" s="1">
        <v>21000</v>
      </c>
      <c r="S334" s="1">
        <f>R334</f>
        <v>21000</v>
      </c>
      <c r="T334" s="1">
        <v>22050</v>
      </c>
      <c r="U334" s="1">
        <f>T334</f>
        <v>22050</v>
      </c>
    </row>
    <row r="335" spans="1:25" s="23" customFormat="1" ht="15.75" hidden="1">
      <c r="A335" s="24" t="s">
        <v>70</v>
      </c>
      <c r="B335" s="25">
        <v>11</v>
      </c>
      <c r="C335" s="26" t="s">
        <v>25</v>
      </c>
      <c r="D335" s="27">
        <v>323</v>
      </c>
      <c r="E335" s="20"/>
      <c r="F335" s="20"/>
      <c r="G335" s="21">
        <f>SUM(G336)</f>
        <v>20000</v>
      </c>
      <c r="H335" s="21">
        <f t="shared" ref="H335:U335" si="172">SUM(H336)</f>
        <v>20000</v>
      </c>
      <c r="I335" s="21">
        <f t="shared" si="172"/>
        <v>20000</v>
      </c>
      <c r="J335" s="21">
        <f t="shared" si="172"/>
        <v>20000</v>
      </c>
      <c r="K335" s="21">
        <f t="shared" si="172"/>
        <v>0</v>
      </c>
      <c r="L335" s="22">
        <f t="shared" si="149"/>
        <v>0</v>
      </c>
      <c r="M335" s="21">
        <f t="shared" si="172"/>
        <v>30000</v>
      </c>
      <c r="N335" s="21">
        <f t="shared" si="172"/>
        <v>30000</v>
      </c>
      <c r="O335" s="21">
        <f t="shared" si="172"/>
        <v>20000</v>
      </c>
      <c r="P335" s="21">
        <f t="shared" si="172"/>
        <v>20000</v>
      </c>
      <c r="Q335" s="21">
        <f t="shared" si="172"/>
        <v>50000</v>
      </c>
      <c r="R335" s="21">
        <f t="shared" si="172"/>
        <v>20000</v>
      </c>
      <c r="S335" s="21">
        <f t="shared" si="172"/>
        <v>20000</v>
      </c>
      <c r="T335" s="21">
        <f t="shared" si="172"/>
        <v>20000</v>
      </c>
      <c r="U335" s="21">
        <f t="shared" si="172"/>
        <v>20000</v>
      </c>
      <c r="V335" s="57"/>
      <c r="W335" s="57"/>
      <c r="X335" s="57"/>
      <c r="Y335" s="12"/>
    </row>
    <row r="336" spans="1:25" hidden="1">
      <c r="A336" s="28" t="s">
        <v>70</v>
      </c>
      <c r="B336" s="29">
        <v>11</v>
      </c>
      <c r="C336" s="30" t="s">
        <v>25</v>
      </c>
      <c r="D336" s="31">
        <v>3232</v>
      </c>
      <c r="E336" s="32" t="s">
        <v>118</v>
      </c>
      <c r="F336" s="32"/>
      <c r="G336" s="1">
        <v>20000</v>
      </c>
      <c r="H336" s="1">
        <v>20000</v>
      </c>
      <c r="I336" s="1">
        <v>20000</v>
      </c>
      <c r="J336" s="1">
        <v>20000</v>
      </c>
      <c r="K336" s="1">
        <v>0</v>
      </c>
      <c r="L336" s="33">
        <f t="shared" si="149"/>
        <v>0</v>
      </c>
      <c r="M336" s="1">
        <v>30000</v>
      </c>
      <c r="N336" s="1">
        <v>30000</v>
      </c>
      <c r="O336" s="1">
        <v>20000</v>
      </c>
      <c r="P336" s="1">
        <f>O336</f>
        <v>20000</v>
      </c>
      <c r="Q336" s="1">
        <v>50000</v>
      </c>
      <c r="R336" s="1">
        <v>20000</v>
      </c>
      <c r="S336" s="1">
        <f>R336</f>
        <v>20000</v>
      </c>
      <c r="T336" s="1">
        <v>20000</v>
      </c>
      <c r="U336" s="1">
        <f>T336</f>
        <v>20000</v>
      </c>
    </row>
    <row r="337" spans="1:25" s="23" customFormat="1" ht="15.75" hidden="1">
      <c r="A337" s="24" t="s">
        <v>70</v>
      </c>
      <c r="B337" s="25">
        <v>11</v>
      </c>
      <c r="C337" s="26" t="s">
        <v>25</v>
      </c>
      <c r="D337" s="27">
        <v>426</v>
      </c>
      <c r="E337" s="20"/>
      <c r="F337" s="20"/>
      <c r="G337" s="21">
        <f>SUM(G338)</f>
        <v>200000</v>
      </c>
      <c r="H337" s="21">
        <f t="shared" ref="H337:U337" si="173">SUM(H338)</f>
        <v>200000</v>
      </c>
      <c r="I337" s="21">
        <f t="shared" si="173"/>
        <v>200000</v>
      </c>
      <c r="J337" s="21">
        <f t="shared" si="173"/>
        <v>200000</v>
      </c>
      <c r="K337" s="21">
        <f t="shared" si="173"/>
        <v>0</v>
      </c>
      <c r="L337" s="22">
        <f t="shared" si="149"/>
        <v>0</v>
      </c>
      <c r="M337" s="21">
        <f t="shared" si="173"/>
        <v>178000</v>
      </c>
      <c r="N337" s="21">
        <f t="shared" si="173"/>
        <v>178000</v>
      </c>
      <c r="O337" s="21">
        <f t="shared" si="173"/>
        <v>160000</v>
      </c>
      <c r="P337" s="21">
        <f t="shared" si="173"/>
        <v>160000</v>
      </c>
      <c r="Q337" s="21">
        <f t="shared" si="173"/>
        <v>200000</v>
      </c>
      <c r="R337" s="21">
        <f t="shared" si="173"/>
        <v>168000</v>
      </c>
      <c r="S337" s="21">
        <f t="shared" si="173"/>
        <v>168000</v>
      </c>
      <c r="T337" s="21">
        <f t="shared" si="173"/>
        <v>176400</v>
      </c>
      <c r="U337" s="21">
        <f t="shared" si="173"/>
        <v>176400</v>
      </c>
      <c r="V337" s="57"/>
      <c r="W337" s="57"/>
      <c r="X337" s="57"/>
      <c r="Y337" s="12"/>
    </row>
    <row r="338" spans="1:25" hidden="1">
      <c r="A338" s="28" t="s">
        <v>70</v>
      </c>
      <c r="B338" s="29">
        <v>11</v>
      </c>
      <c r="C338" s="30" t="s">
        <v>25</v>
      </c>
      <c r="D338" s="31">
        <v>4262</v>
      </c>
      <c r="E338" s="32" t="s">
        <v>148</v>
      </c>
      <c r="F338" s="32"/>
      <c r="G338" s="1">
        <v>200000</v>
      </c>
      <c r="H338" s="1">
        <v>200000</v>
      </c>
      <c r="I338" s="1">
        <v>200000</v>
      </c>
      <c r="J338" s="1">
        <v>200000</v>
      </c>
      <c r="K338" s="1">
        <v>0</v>
      </c>
      <c r="L338" s="33">
        <f t="shared" si="149"/>
        <v>0</v>
      </c>
      <c r="M338" s="1">
        <v>178000</v>
      </c>
      <c r="N338" s="1">
        <v>178000</v>
      </c>
      <c r="O338" s="1">
        <v>160000</v>
      </c>
      <c r="P338" s="1">
        <f>O338</f>
        <v>160000</v>
      </c>
      <c r="Q338" s="1">
        <v>200000</v>
      </c>
      <c r="R338" s="1">
        <v>168000</v>
      </c>
      <c r="S338" s="1">
        <f>R338</f>
        <v>168000</v>
      </c>
      <c r="T338" s="1">
        <v>176400</v>
      </c>
      <c r="U338" s="1">
        <f>T338</f>
        <v>176400</v>
      </c>
    </row>
    <row r="339" spans="1:25" ht="94.5">
      <c r="A339" s="319" t="s">
        <v>452</v>
      </c>
      <c r="B339" s="319"/>
      <c r="C339" s="319"/>
      <c r="D339" s="319"/>
      <c r="E339" s="20" t="s">
        <v>228</v>
      </c>
      <c r="F339" s="51" t="s">
        <v>449</v>
      </c>
      <c r="G339" s="21">
        <f>SUM(G340)</f>
        <v>250000</v>
      </c>
      <c r="H339" s="21">
        <f t="shared" ref="H339:U340" si="174">SUM(H340)</f>
        <v>250000</v>
      </c>
      <c r="I339" s="21">
        <f t="shared" si="174"/>
        <v>250000</v>
      </c>
      <c r="J339" s="21">
        <f t="shared" si="174"/>
        <v>250000</v>
      </c>
      <c r="K339" s="21">
        <f t="shared" si="174"/>
        <v>134400</v>
      </c>
      <c r="L339" s="22">
        <f t="shared" si="149"/>
        <v>53.76</v>
      </c>
      <c r="M339" s="21">
        <f t="shared" si="174"/>
        <v>250000</v>
      </c>
      <c r="N339" s="21">
        <f t="shared" si="174"/>
        <v>250000</v>
      </c>
      <c r="O339" s="21">
        <f t="shared" si="174"/>
        <v>330000</v>
      </c>
      <c r="P339" s="21">
        <f t="shared" si="174"/>
        <v>330000</v>
      </c>
      <c r="Q339" s="21">
        <f t="shared" si="174"/>
        <v>250000</v>
      </c>
      <c r="R339" s="21">
        <f t="shared" si="174"/>
        <v>330000</v>
      </c>
      <c r="S339" s="21">
        <f t="shared" si="174"/>
        <v>330000</v>
      </c>
      <c r="T339" s="21">
        <f t="shared" si="174"/>
        <v>330000</v>
      </c>
      <c r="U339" s="21">
        <f t="shared" si="174"/>
        <v>330000</v>
      </c>
    </row>
    <row r="340" spans="1:25" s="23" customFormat="1" ht="15.75" hidden="1">
      <c r="A340" s="24" t="s">
        <v>169</v>
      </c>
      <c r="B340" s="25">
        <v>11</v>
      </c>
      <c r="C340" s="26" t="s">
        <v>25</v>
      </c>
      <c r="D340" s="27">
        <v>372</v>
      </c>
      <c r="E340" s="20"/>
      <c r="F340" s="20"/>
      <c r="G340" s="21">
        <f>SUM(G341)</f>
        <v>250000</v>
      </c>
      <c r="H340" s="21">
        <f t="shared" si="174"/>
        <v>250000</v>
      </c>
      <c r="I340" s="21">
        <f t="shared" si="174"/>
        <v>250000</v>
      </c>
      <c r="J340" s="21">
        <f t="shared" si="174"/>
        <v>250000</v>
      </c>
      <c r="K340" s="21">
        <f t="shared" si="174"/>
        <v>134400</v>
      </c>
      <c r="L340" s="22">
        <f t="shared" si="149"/>
        <v>53.76</v>
      </c>
      <c r="M340" s="21">
        <f t="shared" si="174"/>
        <v>250000</v>
      </c>
      <c r="N340" s="21">
        <f t="shared" si="174"/>
        <v>250000</v>
      </c>
      <c r="O340" s="21">
        <f t="shared" si="174"/>
        <v>330000</v>
      </c>
      <c r="P340" s="21">
        <f t="shared" si="174"/>
        <v>330000</v>
      </c>
      <c r="Q340" s="21">
        <f t="shared" si="174"/>
        <v>250000</v>
      </c>
      <c r="R340" s="21">
        <f t="shared" si="174"/>
        <v>330000</v>
      </c>
      <c r="S340" s="21">
        <f t="shared" si="174"/>
        <v>330000</v>
      </c>
      <c r="T340" s="21">
        <f t="shared" si="174"/>
        <v>330000</v>
      </c>
      <c r="U340" s="21">
        <f t="shared" si="174"/>
        <v>330000</v>
      </c>
      <c r="V340" s="57"/>
      <c r="W340" s="57"/>
      <c r="X340" s="57"/>
      <c r="Y340" s="12"/>
    </row>
    <row r="341" spans="1:25" hidden="1">
      <c r="A341" s="28" t="s">
        <v>169</v>
      </c>
      <c r="B341" s="29">
        <v>11</v>
      </c>
      <c r="C341" s="30" t="s">
        <v>25</v>
      </c>
      <c r="D341" s="31">
        <v>3721</v>
      </c>
      <c r="E341" s="32" t="s">
        <v>149</v>
      </c>
      <c r="F341" s="32"/>
      <c r="G341" s="1">
        <v>250000</v>
      </c>
      <c r="H341" s="1">
        <v>250000</v>
      </c>
      <c r="I341" s="1">
        <v>250000</v>
      </c>
      <c r="J341" s="1">
        <v>250000</v>
      </c>
      <c r="K341" s="1">
        <v>134400</v>
      </c>
      <c r="L341" s="33">
        <f t="shared" si="149"/>
        <v>53.76</v>
      </c>
      <c r="M341" s="1">
        <v>250000</v>
      </c>
      <c r="N341" s="1">
        <v>250000</v>
      </c>
      <c r="O341" s="1">
        <v>330000</v>
      </c>
      <c r="P341" s="1">
        <f>O341</f>
        <v>330000</v>
      </c>
      <c r="Q341" s="1">
        <v>250000</v>
      </c>
      <c r="R341" s="1">
        <v>330000</v>
      </c>
      <c r="S341" s="1">
        <f>R341</f>
        <v>330000</v>
      </c>
      <c r="T341" s="1">
        <v>330000</v>
      </c>
      <c r="U341" s="1">
        <f>T341</f>
        <v>330000</v>
      </c>
    </row>
    <row r="342" spans="1:25" ht="94.5">
      <c r="A342" s="319" t="s">
        <v>451</v>
      </c>
      <c r="B342" s="320"/>
      <c r="C342" s="320"/>
      <c r="D342" s="320"/>
      <c r="E342" s="20" t="s">
        <v>287</v>
      </c>
      <c r="F342" s="51" t="s">
        <v>449</v>
      </c>
      <c r="G342" s="21">
        <f>G343+G345+G347</f>
        <v>2110000</v>
      </c>
      <c r="H342" s="21">
        <f t="shared" ref="H342:U342" si="175">H343+H345+H347</f>
        <v>260000</v>
      </c>
      <c r="I342" s="21">
        <f t="shared" si="175"/>
        <v>2110000</v>
      </c>
      <c r="J342" s="21">
        <f t="shared" si="175"/>
        <v>260000</v>
      </c>
      <c r="K342" s="21">
        <f t="shared" si="175"/>
        <v>0</v>
      </c>
      <c r="L342" s="22">
        <f t="shared" si="149"/>
        <v>0</v>
      </c>
      <c r="M342" s="21">
        <f t="shared" si="175"/>
        <v>1370000</v>
      </c>
      <c r="N342" s="21">
        <f t="shared" si="175"/>
        <v>140000</v>
      </c>
      <c r="O342" s="21">
        <f t="shared" si="175"/>
        <v>260000</v>
      </c>
      <c r="P342" s="21">
        <f t="shared" si="175"/>
        <v>260000</v>
      </c>
      <c r="Q342" s="21">
        <f t="shared" si="175"/>
        <v>0</v>
      </c>
      <c r="R342" s="21">
        <f t="shared" si="175"/>
        <v>260000</v>
      </c>
      <c r="S342" s="21">
        <f t="shared" si="175"/>
        <v>260000</v>
      </c>
      <c r="T342" s="21">
        <f t="shared" si="175"/>
        <v>260000</v>
      </c>
      <c r="U342" s="21">
        <f t="shared" si="175"/>
        <v>260000</v>
      </c>
    </row>
    <row r="343" spans="1:25" s="36" customFormat="1" ht="15.75" hidden="1">
      <c r="A343" s="24" t="s">
        <v>224</v>
      </c>
      <c r="B343" s="25">
        <v>11</v>
      </c>
      <c r="C343" s="26" t="s">
        <v>25</v>
      </c>
      <c r="D343" s="42">
        <v>323</v>
      </c>
      <c r="E343" s="20"/>
      <c r="F343" s="20"/>
      <c r="G343" s="21">
        <f>SUM(G344)</f>
        <v>50000</v>
      </c>
      <c r="H343" s="21">
        <f t="shared" ref="H343:U343" si="176">SUM(H344)</f>
        <v>50000</v>
      </c>
      <c r="I343" s="21">
        <f t="shared" si="176"/>
        <v>50000</v>
      </c>
      <c r="J343" s="21">
        <f t="shared" si="176"/>
        <v>50000</v>
      </c>
      <c r="K343" s="21">
        <f t="shared" si="176"/>
        <v>0</v>
      </c>
      <c r="L343" s="22">
        <f t="shared" si="149"/>
        <v>0</v>
      </c>
      <c r="M343" s="21">
        <f t="shared" si="176"/>
        <v>0</v>
      </c>
      <c r="N343" s="21">
        <f t="shared" si="176"/>
        <v>0</v>
      </c>
      <c r="O343" s="21">
        <f t="shared" si="176"/>
        <v>50000</v>
      </c>
      <c r="P343" s="21">
        <f t="shared" si="176"/>
        <v>50000</v>
      </c>
      <c r="Q343" s="21">
        <f t="shared" si="176"/>
        <v>0</v>
      </c>
      <c r="R343" s="21">
        <f t="shared" si="176"/>
        <v>50000</v>
      </c>
      <c r="S343" s="21">
        <f t="shared" si="176"/>
        <v>50000</v>
      </c>
      <c r="T343" s="21">
        <f t="shared" si="176"/>
        <v>50000</v>
      </c>
      <c r="U343" s="21">
        <f t="shared" si="176"/>
        <v>50000</v>
      </c>
      <c r="V343" s="21"/>
      <c r="W343" s="21"/>
      <c r="X343" s="21"/>
      <c r="Y343" s="132"/>
    </row>
    <row r="344" spans="1:25" s="35" customFormat="1" hidden="1">
      <c r="A344" s="28" t="s">
        <v>224</v>
      </c>
      <c r="B344" s="29">
        <v>11</v>
      </c>
      <c r="C344" s="30" t="s">
        <v>25</v>
      </c>
      <c r="D344" s="31">
        <v>3237</v>
      </c>
      <c r="E344" s="32" t="s">
        <v>36</v>
      </c>
      <c r="F344" s="32"/>
      <c r="G344" s="1">
        <v>50000</v>
      </c>
      <c r="H344" s="1">
        <v>50000</v>
      </c>
      <c r="I344" s="1">
        <v>50000</v>
      </c>
      <c r="J344" s="1">
        <v>50000</v>
      </c>
      <c r="K344" s="1">
        <v>0</v>
      </c>
      <c r="L344" s="33">
        <f t="shared" si="149"/>
        <v>0</v>
      </c>
      <c r="M344" s="1">
        <v>0</v>
      </c>
      <c r="N344" s="1">
        <v>0</v>
      </c>
      <c r="O344" s="1">
        <v>50000</v>
      </c>
      <c r="P344" s="1">
        <f>O344</f>
        <v>50000</v>
      </c>
      <c r="Q344" s="1">
        <v>0</v>
      </c>
      <c r="R344" s="1">
        <v>50000</v>
      </c>
      <c r="S344" s="1">
        <f>R344</f>
        <v>50000</v>
      </c>
      <c r="T344" s="1">
        <v>50000</v>
      </c>
      <c r="U344" s="1">
        <f>T344</f>
        <v>50000</v>
      </c>
      <c r="V344" s="1"/>
      <c r="W344" s="1"/>
      <c r="X344" s="1"/>
      <c r="Y344" s="74"/>
    </row>
    <row r="345" spans="1:25" s="36" customFormat="1" ht="15.75" hidden="1">
      <c r="A345" s="24" t="s">
        <v>224</v>
      </c>
      <c r="B345" s="25">
        <v>12</v>
      </c>
      <c r="C345" s="26" t="s">
        <v>25</v>
      </c>
      <c r="D345" s="27">
        <v>412</v>
      </c>
      <c r="E345" s="20"/>
      <c r="F345" s="20"/>
      <c r="G345" s="21">
        <f>SUM(G346)</f>
        <v>210000</v>
      </c>
      <c r="H345" s="21">
        <f t="shared" ref="H345:U345" si="177">SUM(H346)</f>
        <v>210000</v>
      </c>
      <c r="I345" s="21">
        <f t="shared" si="177"/>
        <v>210000</v>
      </c>
      <c r="J345" s="21">
        <f t="shared" si="177"/>
        <v>210000</v>
      </c>
      <c r="K345" s="21">
        <f t="shared" si="177"/>
        <v>0</v>
      </c>
      <c r="L345" s="22">
        <f t="shared" si="149"/>
        <v>0</v>
      </c>
      <c r="M345" s="21">
        <f t="shared" si="177"/>
        <v>140000</v>
      </c>
      <c r="N345" s="21">
        <f t="shared" si="177"/>
        <v>140000</v>
      </c>
      <c r="O345" s="21">
        <f t="shared" si="177"/>
        <v>210000</v>
      </c>
      <c r="P345" s="21">
        <f t="shared" si="177"/>
        <v>210000</v>
      </c>
      <c r="Q345" s="21">
        <f t="shared" si="177"/>
        <v>0</v>
      </c>
      <c r="R345" s="21">
        <f t="shared" si="177"/>
        <v>210000</v>
      </c>
      <c r="S345" s="21">
        <f t="shared" si="177"/>
        <v>210000</v>
      </c>
      <c r="T345" s="21">
        <f t="shared" si="177"/>
        <v>210000</v>
      </c>
      <c r="U345" s="21">
        <f t="shared" si="177"/>
        <v>210000</v>
      </c>
      <c r="V345" s="21"/>
      <c r="W345" s="21"/>
      <c r="X345" s="21"/>
      <c r="Y345" s="132"/>
    </row>
    <row r="346" spans="1:25" s="35" customFormat="1" ht="36" hidden="1" customHeight="1">
      <c r="A346" s="28" t="s">
        <v>224</v>
      </c>
      <c r="B346" s="29">
        <v>12</v>
      </c>
      <c r="C346" s="30" t="s">
        <v>25</v>
      </c>
      <c r="D346" s="31">
        <v>4126</v>
      </c>
      <c r="E346" s="32" t="s">
        <v>4</v>
      </c>
      <c r="F346" s="38"/>
      <c r="G346" s="1">
        <v>210000</v>
      </c>
      <c r="H346" s="1">
        <v>210000</v>
      </c>
      <c r="I346" s="1">
        <v>210000</v>
      </c>
      <c r="J346" s="1">
        <v>210000</v>
      </c>
      <c r="K346" s="1">
        <v>0</v>
      </c>
      <c r="L346" s="33">
        <f t="shared" si="149"/>
        <v>0</v>
      </c>
      <c r="M346" s="1">
        <v>140000</v>
      </c>
      <c r="N346" s="1">
        <v>140000</v>
      </c>
      <c r="O346" s="1">
        <v>210000</v>
      </c>
      <c r="P346" s="1">
        <f>O346</f>
        <v>210000</v>
      </c>
      <c r="Q346" s="1">
        <v>0</v>
      </c>
      <c r="R346" s="1">
        <v>210000</v>
      </c>
      <c r="S346" s="1">
        <f>R346</f>
        <v>210000</v>
      </c>
      <c r="T346" s="1">
        <v>210000</v>
      </c>
      <c r="U346" s="1">
        <f>T346</f>
        <v>210000</v>
      </c>
      <c r="V346" s="1"/>
      <c r="W346" s="1"/>
      <c r="X346" s="1"/>
      <c r="Y346" s="74"/>
    </row>
    <row r="347" spans="1:25" s="36" customFormat="1" ht="15.75" hidden="1">
      <c r="A347" s="24" t="s">
        <v>224</v>
      </c>
      <c r="B347" s="25">
        <v>51</v>
      </c>
      <c r="C347" s="26" t="s">
        <v>25</v>
      </c>
      <c r="D347" s="27">
        <v>412</v>
      </c>
      <c r="E347" s="20"/>
      <c r="F347" s="40"/>
      <c r="G347" s="21">
        <f>SUM(G348)</f>
        <v>1850000</v>
      </c>
      <c r="H347" s="21">
        <f t="shared" ref="H347:U347" si="178">SUM(H348)</f>
        <v>0</v>
      </c>
      <c r="I347" s="21">
        <f t="shared" si="178"/>
        <v>1850000</v>
      </c>
      <c r="J347" s="21">
        <f t="shared" si="178"/>
        <v>0</v>
      </c>
      <c r="K347" s="21">
        <f t="shared" si="178"/>
        <v>0</v>
      </c>
      <c r="L347" s="22">
        <f t="shared" si="149"/>
        <v>0</v>
      </c>
      <c r="M347" s="21">
        <f t="shared" si="178"/>
        <v>1230000</v>
      </c>
      <c r="N347" s="21">
        <f t="shared" si="178"/>
        <v>0</v>
      </c>
      <c r="O347" s="21">
        <f t="shared" si="178"/>
        <v>0</v>
      </c>
      <c r="P347" s="21">
        <f t="shared" si="178"/>
        <v>0</v>
      </c>
      <c r="Q347" s="21">
        <f t="shared" si="178"/>
        <v>0</v>
      </c>
      <c r="R347" s="21">
        <f t="shared" si="178"/>
        <v>0</v>
      </c>
      <c r="S347" s="21">
        <f t="shared" si="178"/>
        <v>0</v>
      </c>
      <c r="T347" s="21">
        <f t="shared" si="178"/>
        <v>0</v>
      </c>
      <c r="U347" s="21">
        <f t="shared" si="178"/>
        <v>0</v>
      </c>
      <c r="V347" s="21"/>
      <c r="W347" s="21"/>
      <c r="X347" s="21"/>
      <c r="Y347" s="132"/>
    </row>
    <row r="348" spans="1:25" s="36" customFormat="1" ht="33.75" hidden="1" customHeight="1">
      <c r="A348" s="28" t="s">
        <v>224</v>
      </c>
      <c r="B348" s="29">
        <v>51</v>
      </c>
      <c r="C348" s="30" t="s">
        <v>25</v>
      </c>
      <c r="D348" s="31">
        <v>4126</v>
      </c>
      <c r="E348" s="32" t="s">
        <v>4</v>
      </c>
      <c r="F348" s="38"/>
      <c r="G348" s="1">
        <v>1850000</v>
      </c>
      <c r="H348" s="59"/>
      <c r="I348" s="1">
        <v>1850000</v>
      </c>
      <c r="J348" s="59"/>
      <c r="K348" s="1">
        <v>0</v>
      </c>
      <c r="L348" s="33">
        <f t="shared" si="149"/>
        <v>0</v>
      </c>
      <c r="M348" s="1">
        <v>1230000</v>
      </c>
      <c r="N348" s="59"/>
      <c r="O348" s="1"/>
      <c r="P348" s="59"/>
      <c r="Q348" s="1">
        <v>0</v>
      </c>
      <c r="R348" s="1">
        <v>0</v>
      </c>
      <c r="S348" s="59"/>
      <c r="T348" s="1">
        <v>0</v>
      </c>
      <c r="U348" s="59"/>
      <c r="V348" s="21"/>
      <c r="W348" s="21"/>
      <c r="X348" s="21"/>
      <c r="Y348" s="132"/>
    </row>
    <row r="349" spans="1:25" ht="94.5">
      <c r="A349" s="319" t="s">
        <v>450</v>
      </c>
      <c r="B349" s="320"/>
      <c r="C349" s="320"/>
      <c r="D349" s="320"/>
      <c r="E349" s="20" t="s">
        <v>266</v>
      </c>
      <c r="F349" s="51" t="s">
        <v>449</v>
      </c>
      <c r="G349" s="21">
        <f>SUM(G350)</f>
        <v>3850000</v>
      </c>
      <c r="H349" s="21">
        <f t="shared" ref="H349:U350" si="179">SUM(H350)</f>
        <v>3850000</v>
      </c>
      <c r="I349" s="21">
        <f t="shared" si="179"/>
        <v>3850000</v>
      </c>
      <c r="J349" s="21">
        <f t="shared" si="179"/>
        <v>3850000</v>
      </c>
      <c r="K349" s="21">
        <f t="shared" si="179"/>
        <v>3850000</v>
      </c>
      <c r="L349" s="22">
        <f t="shared" si="149"/>
        <v>100</v>
      </c>
      <c r="M349" s="21">
        <f t="shared" si="179"/>
        <v>4000000</v>
      </c>
      <c r="N349" s="21">
        <f t="shared" si="179"/>
        <v>4000000</v>
      </c>
      <c r="O349" s="21">
        <f t="shared" si="179"/>
        <v>4500000</v>
      </c>
      <c r="P349" s="21">
        <f t="shared" si="179"/>
        <v>4500000</v>
      </c>
      <c r="Q349" s="21">
        <f t="shared" si="179"/>
        <v>4000000</v>
      </c>
      <c r="R349" s="21">
        <f t="shared" si="179"/>
        <v>4725000</v>
      </c>
      <c r="S349" s="21">
        <f t="shared" si="179"/>
        <v>4725000</v>
      </c>
      <c r="T349" s="21">
        <f t="shared" si="179"/>
        <v>4961250</v>
      </c>
      <c r="U349" s="21">
        <f t="shared" si="179"/>
        <v>4961250</v>
      </c>
    </row>
    <row r="350" spans="1:25" s="23" customFormat="1" ht="15.75" hidden="1">
      <c r="A350" s="24" t="s">
        <v>279</v>
      </c>
      <c r="B350" s="25">
        <v>11</v>
      </c>
      <c r="C350" s="26" t="s">
        <v>25</v>
      </c>
      <c r="D350" s="42">
        <v>382</v>
      </c>
      <c r="E350" s="20"/>
      <c r="F350" s="20"/>
      <c r="G350" s="21">
        <f>SUM(G351)</f>
        <v>3850000</v>
      </c>
      <c r="H350" s="21">
        <f t="shared" si="179"/>
        <v>3850000</v>
      </c>
      <c r="I350" s="21">
        <f t="shared" si="179"/>
        <v>3850000</v>
      </c>
      <c r="J350" s="21">
        <f t="shared" si="179"/>
        <v>3850000</v>
      </c>
      <c r="K350" s="21">
        <f t="shared" si="179"/>
        <v>3850000</v>
      </c>
      <c r="L350" s="22">
        <f t="shared" si="149"/>
        <v>100</v>
      </c>
      <c r="M350" s="21">
        <f t="shared" si="179"/>
        <v>4000000</v>
      </c>
      <c r="N350" s="21">
        <f t="shared" si="179"/>
        <v>4000000</v>
      </c>
      <c r="O350" s="21">
        <f t="shared" si="179"/>
        <v>4500000</v>
      </c>
      <c r="P350" s="21">
        <f t="shared" si="179"/>
        <v>4500000</v>
      </c>
      <c r="Q350" s="21">
        <f t="shared" si="179"/>
        <v>4000000</v>
      </c>
      <c r="R350" s="21">
        <f t="shared" si="179"/>
        <v>4725000</v>
      </c>
      <c r="S350" s="21">
        <f t="shared" si="179"/>
        <v>4725000</v>
      </c>
      <c r="T350" s="21">
        <f t="shared" si="179"/>
        <v>4961250</v>
      </c>
      <c r="U350" s="21">
        <f t="shared" si="179"/>
        <v>4961250</v>
      </c>
      <c r="V350" s="57"/>
      <c r="W350" s="57"/>
      <c r="X350" s="57"/>
      <c r="Y350" s="12"/>
    </row>
    <row r="351" spans="1:25" ht="35.25" hidden="1" customHeight="1">
      <c r="A351" s="28" t="s">
        <v>279</v>
      </c>
      <c r="B351" s="29">
        <v>11</v>
      </c>
      <c r="C351" s="30" t="s">
        <v>25</v>
      </c>
      <c r="D351" s="31">
        <v>3821</v>
      </c>
      <c r="E351" s="32" t="s">
        <v>38</v>
      </c>
      <c r="F351" s="32"/>
      <c r="G351" s="1">
        <v>3850000</v>
      </c>
      <c r="H351" s="1">
        <v>3850000</v>
      </c>
      <c r="I351" s="1">
        <v>3850000</v>
      </c>
      <c r="J351" s="1">
        <v>3850000</v>
      </c>
      <c r="K351" s="1">
        <v>3850000</v>
      </c>
      <c r="L351" s="33">
        <f t="shared" si="149"/>
        <v>100</v>
      </c>
      <c r="M351" s="1">
        <v>4000000</v>
      </c>
      <c r="N351" s="1">
        <v>4000000</v>
      </c>
      <c r="O351" s="1">
        <v>4500000</v>
      </c>
      <c r="P351" s="1">
        <f>O351</f>
        <v>4500000</v>
      </c>
      <c r="Q351" s="1">
        <v>4000000</v>
      </c>
      <c r="R351" s="1">
        <v>4725000</v>
      </c>
      <c r="S351" s="1">
        <f>R351</f>
        <v>4725000</v>
      </c>
      <c r="T351" s="1">
        <v>4961250</v>
      </c>
      <c r="U351" s="1">
        <f>T351</f>
        <v>4961250</v>
      </c>
    </row>
    <row r="352" spans="1:25" ht="94.5">
      <c r="A352" s="319" t="s">
        <v>553</v>
      </c>
      <c r="B352" s="319"/>
      <c r="C352" s="319"/>
      <c r="D352" s="319"/>
      <c r="E352" s="20" t="s">
        <v>329</v>
      </c>
      <c r="F352" s="51" t="s">
        <v>449</v>
      </c>
      <c r="G352" s="21">
        <f>SUM(G353)</f>
        <v>6500000</v>
      </c>
      <c r="H352" s="21">
        <f t="shared" ref="H352:U353" si="180">SUM(H353)</f>
        <v>6500000</v>
      </c>
      <c r="I352" s="21">
        <f t="shared" si="180"/>
        <v>6500000</v>
      </c>
      <c r="J352" s="21">
        <f t="shared" si="180"/>
        <v>6500000</v>
      </c>
      <c r="K352" s="21">
        <f t="shared" si="180"/>
        <v>6500000</v>
      </c>
      <c r="L352" s="22">
        <f t="shared" si="149"/>
        <v>100</v>
      </c>
      <c r="M352" s="21">
        <f t="shared" si="180"/>
        <v>7000000</v>
      </c>
      <c r="N352" s="21">
        <f t="shared" si="180"/>
        <v>7000000</v>
      </c>
      <c r="O352" s="21">
        <f t="shared" si="180"/>
        <v>0</v>
      </c>
      <c r="P352" s="21">
        <f t="shared" si="180"/>
        <v>0</v>
      </c>
      <c r="Q352" s="21">
        <f t="shared" si="180"/>
        <v>0</v>
      </c>
      <c r="R352" s="21">
        <f t="shared" si="180"/>
        <v>0</v>
      </c>
      <c r="S352" s="21">
        <f t="shared" si="180"/>
        <v>0</v>
      </c>
      <c r="T352" s="21">
        <f t="shared" si="180"/>
        <v>0</v>
      </c>
      <c r="U352" s="21">
        <f t="shared" si="180"/>
        <v>0</v>
      </c>
    </row>
    <row r="353" spans="1:25" s="23" customFormat="1" ht="15.75" hidden="1">
      <c r="A353" s="24" t="s">
        <v>370</v>
      </c>
      <c r="B353" s="25">
        <v>11</v>
      </c>
      <c r="C353" s="26" t="s">
        <v>25</v>
      </c>
      <c r="D353" s="27">
        <v>382</v>
      </c>
      <c r="E353" s="20"/>
      <c r="F353" s="20"/>
      <c r="G353" s="21">
        <f>SUM(G354)</f>
        <v>6500000</v>
      </c>
      <c r="H353" s="21">
        <f t="shared" si="180"/>
        <v>6500000</v>
      </c>
      <c r="I353" s="21">
        <f t="shared" si="180"/>
        <v>6500000</v>
      </c>
      <c r="J353" s="21">
        <f t="shared" si="180"/>
        <v>6500000</v>
      </c>
      <c r="K353" s="21">
        <f t="shared" si="180"/>
        <v>6500000</v>
      </c>
      <c r="L353" s="22">
        <f t="shared" si="149"/>
        <v>100</v>
      </c>
      <c r="M353" s="21">
        <f t="shared" si="180"/>
        <v>7000000</v>
      </c>
      <c r="N353" s="21">
        <f t="shared" si="180"/>
        <v>7000000</v>
      </c>
      <c r="O353" s="21">
        <f t="shared" si="180"/>
        <v>0</v>
      </c>
      <c r="P353" s="21">
        <f t="shared" si="180"/>
        <v>0</v>
      </c>
      <c r="Q353" s="21">
        <f t="shared" si="180"/>
        <v>0</v>
      </c>
      <c r="R353" s="21">
        <f t="shared" si="180"/>
        <v>0</v>
      </c>
      <c r="S353" s="21">
        <f t="shared" si="180"/>
        <v>0</v>
      </c>
      <c r="T353" s="21">
        <f t="shared" si="180"/>
        <v>0</v>
      </c>
      <c r="U353" s="21">
        <f t="shared" si="180"/>
        <v>0</v>
      </c>
      <c r="V353" s="57"/>
      <c r="W353" s="57"/>
      <c r="X353" s="57"/>
      <c r="Y353" s="12"/>
    </row>
    <row r="354" spans="1:25" ht="35.25" hidden="1" customHeight="1">
      <c r="A354" s="28" t="s">
        <v>370</v>
      </c>
      <c r="B354" s="29">
        <v>11</v>
      </c>
      <c r="C354" s="30" t="s">
        <v>25</v>
      </c>
      <c r="D354" s="31">
        <v>3821</v>
      </c>
      <c r="E354" s="32" t="s">
        <v>38</v>
      </c>
      <c r="F354" s="38"/>
      <c r="G354" s="1">
        <v>6500000</v>
      </c>
      <c r="H354" s="1">
        <v>6500000</v>
      </c>
      <c r="I354" s="1">
        <v>6500000</v>
      </c>
      <c r="J354" s="1">
        <v>6500000</v>
      </c>
      <c r="K354" s="1">
        <v>6500000</v>
      </c>
      <c r="L354" s="33">
        <f t="shared" si="149"/>
        <v>100</v>
      </c>
      <c r="M354" s="1">
        <v>7000000</v>
      </c>
      <c r="N354" s="1">
        <v>7000000</v>
      </c>
      <c r="O354" s="1"/>
      <c r="P354" s="1">
        <f>O354</f>
        <v>0</v>
      </c>
      <c r="Q354" s="1">
        <v>0</v>
      </c>
      <c r="R354" s="1">
        <v>0</v>
      </c>
      <c r="S354" s="1">
        <f>R354</f>
        <v>0</v>
      </c>
      <c r="T354" s="1">
        <v>0</v>
      </c>
      <c r="U354" s="1">
        <f>T354</f>
        <v>0</v>
      </c>
    </row>
    <row r="355" spans="1:25" ht="15.75">
      <c r="A355" s="324" t="s">
        <v>386</v>
      </c>
      <c r="B355" s="324"/>
      <c r="C355" s="324"/>
      <c r="D355" s="324"/>
      <c r="E355" s="324"/>
      <c r="F355" s="324"/>
      <c r="G355" s="18">
        <f>G356+G400+G418+G433+G446+G455</f>
        <v>90707924</v>
      </c>
      <c r="H355" s="18">
        <f t="shared" ref="H355:U355" si="181">H356+H400+H418+H433+H446+H455</f>
        <v>87707924</v>
      </c>
      <c r="I355" s="18">
        <f t="shared" si="181"/>
        <v>89968422</v>
      </c>
      <c r="J355" s="18">
        <f t="shared" si="181"/>
        <v>86968422</v>
      </c>
      <c r="K355" s="18">
        <f t="shared" si="181"/>
        <v>61536566.580000006</v>
      </c>
      <c r="L355" s="19">
        <f t="shared" si="149"/>
        <v>68.397961431400901</v>
      </c>
      <c r="M355" s="18">
        <f t="shared" si="181"/>
        <v>91707573</v>
      </c>
      <c r="N355" s="18">
        <f t="shared" si="181"/>
        <v>88707573</v>
      </c>
      <c r="O355" s="18">
        <f t="shared" si="181"/>
        <v>95946580</v>
      </c>
      <c r="P355" s="18">
        <f t="shared" si="181"/>
        <v>92946580</v>
      </c>
      <c r="Q355" s="18">
        <f t="shared" si="181"/>
        <v>94270546</v>
      </c>
      <c r="R355" s="18">
        <f t="shared" si="181"/>
        <v>98245409</v>
      </c>
      <c r="S355" s="18">
        <f t="shared" si="181"/>
        <v>95245409</v>
      </c>
      <c r="T355" s="18">
        <f t="shared" si="181"/>
        <v>99282986</v>
      </c>
      <c r="U355" s="18">
        <f t="shared" si="181"/>
        <v>96282986</v>
      </c>
    </row>
    <row r="356" spans="1:25" ht="63">
      <c r="A356" s="319" t="s">
        <v>14</v>
      </c>
      <c r="B356" s="320"/>
      <c r="C356" s="320"/>
      <c r="D356" s="320"/>
      <c r="E356" s="20" t="s">
        <v>288</v>
      </c>
      <c r="F356" s="20" t="s">
        <v>342</v>
      </c>
      <c r="G356" s="21">
        <f>G357+G361+G363+G367+G372+G376+G385+G387+G393+G396+G398</f>
        <v>64887924</v>
      </c>
      <c r="H356" s="21">
        <f t="shared" ref="H356:U356" si="182">H357+H361+H363+H367+H372+H376+H385+H387+H393+H396+H398</f>
        <v>61887924</v>
      </c>
      <c r="I356" s="21">
        <f t="shared" si="182"/>
        <v>65148422</v>
      </c>
      <c r="J356" s="21">
        <f t="shared" si="182"/>
        <v>62148422</v>
      </c>
      <c r="K356" s="21">
        <f t="shared" si="182"/>
        <v>47825977.840000004</v>
      </c>
      <c r="L356" s="22">
        <f t="shared" si="149"/>
        <v>73.410800095818146</v>
      </c>
      <c r="M356" s="21">
        <f t="shared" si="182"/>
        <v>64260573</v>
      </c>
      <c r="N356" s="21">
        <f t="shared" si="182"/>
        <v>61260573</v>
      </c>
      <c r="O356" s="21">
        <f t="shared" si="182"/>
        <v>67889580</v>
      </c>
      <c r="P356" s="21">
        <f t="shared" si="182"/>
        <v>64889580</v>
      </c>
      <c r="Q356" s="21">
        <f t="shared" si="182"/>
        <v>66823546</v>
      </c>
      <c r="R356" s="21">
        <f t="shared" si="182"/>
        <v>70188409</v>
      </c>
      <c r="S356" s="21">
        <f t="shared" si="182"/>
        <v>67188409</v>
      </c>
      <c r="T356" s="21">
        <f t="shared" si="182"/>
        <v>71225986</v>
      </c>
      <c r="U356" s="21">
        <f t="shared" si="182"/>
        <v>68225986</v>
      </c>
    </row>
    <row r="357" spans="1:25" s="23" customFormat="1" ht="15.75" hidden="1">
      <c r="A357" s="24" t="s">
        <v>14</v>
      </c>
      <c r="B357" s="25">
        <v>11</v>
      </c>
      <c r="C357" s="52" t="s">
        <v>25</v>
      </c>
      <c r="D357" s="42">
        <v>311</v>
      </c>
      <c r="E357" s="20"/>
      <c r="F357" s="20"/>
      <c r="G357" s="21">
        <f>SUM(G358:G360)</f>
        <v>34100000</v>
      </c>
      <c r="H357" s="21">
        <f t="shared" ref="H357:U357" si="183">SUM(H358:H360)</f>
        <v>34100000</v>
      </c>
      <c r="I357" s="21">
        <f t="shared" si="183"/>
        <v>34235974</v>
      </c>
      <c r="J357" s="21">
        <f t="shared" si="183"/>
        <v>34235974</v>
      </c>
      <c r="K357" s="21">
        <f t="shared" si="183"/>
        <v>24096934.830000002</v>
      </c>
      <c r="L357" s="22">
        <f t="shared" si="149"/>
        <v>70.384837977736524</v>
      </c>
      <c r="M357" s="21">
        <f t="shared" si="183"/>
        <v>33150000</v>
      </c>
      <c r="N357" s="21">
        <f t="shared" si="183"/>
        <v>33150000</v>
      </c>
      <c r="O357" s="21">
        <f>SUM(O358:O360)</f>
        <v>36510000</v>
      </c>
      <c r="P357" s="21">
        <f t="shared" si="183"/>
        <v>36510000</v>
      </c>
      <c r="Q357" s="21">
        <f t="shared" si="183"/>
        <v>35100000</v>
      </c>
      <c r="R357" s="21">
        <f>SUM(R358:R360)</f>
        <v>37160000</v>
      </c>
      <c r="S357" s="21">
        <f t="shared" si="183"/>
        <v>37160000</v>
      </c>
      <c r="T357" s="21">
        <f t="shared" si="183"/>
        <v>37888000</v>
      </c>
      <c r="U357" s="21">
        <f t="shared" si="183"/>
        <v>37888000</v>
      </c>
      <c r="V357" s="57"/>
      <c r="W357" s="57"/>
      <c r="X357" s="57"/>
      <c r="Y357" s="12"/>
    </row>
    <row r="358" spans="1:25" ht="15.75" hidden="1">
      <c r="A358" s="28" t="s">
        <v>14</v>
      </c>
      <c r="B358" s="29">
        <v>11</v>
      </c>
      <c r="C358" s="53" t="s">
        <v>25</v>
      </c>
      <c r="D358" s="31">
        <v>3111</v>
      </c>
      <c r="E358" s="32" t="s">
        <v>19</v>
      </c>
      <c r="F358" s="20"/>
      <c r="G358" s="1">
        <v>33000000</v>
      </c>
      <c r="H358" s="1">
        <v>33000000</v>
      </c>
      <c r="I358" s="1">
        <v>33106465</v>
      </c>
      <c r="J358" s="1">
        <f>I358</f>
        <v>33106465</v>
      </c>
      <c r="K358" s="1">
        <v>23258185.690000001</v>
      </c>
      <c r="L358" s="33">
        <f t="shared" si="149"/>
        <v>70.252700461979259</v>
      </c>
      <c r="M358" s="1">
        <v>31800000</v>
      </c>
      <c r="N358" s="1">
        <v>31800000</v>
      </c>
      <c r="O358" s="1">
        <v>35150000</v>
      </c>
      <c r="P358" s="1">
        <f>O358</f>
        <v>35150000</v>
      </c>
      <c r="Q358" s="1">
        <v>33700000</v>
      </c>
      <c r="R358" s="1">
        <v>35800000</v>
      </c>
      <c r="S358" s="1">
        <f>R358</f>
        <v>35800000</v>
      </c>
      <c r="T358" s="1">
        <v>36428000</v>
      </c>
      <c r="U358" s="1">
        <f>T358</f>
        <v>36428000</v>
      </c>
    </row>
    <row r="359" spans="1:25" ht="15.75" hidden="1">
      <c r="A359" s="28" t="s">
        <v>14</v>
      </c>
      <c r="B359" s="29">
        <v>11</v>
      </c>
      <c r="C359" s="53" t="s">
        <v>25</v>
      </c>
      <c r="D359" s="31">
        <v>3113</v>
      </c>
      <c r="E359" s="32" t="s">
        <v>20</v>
      </c>
      <c r="F359" s="20"/>
      <c r="G359" s="1">
        <v>450000</v>
      </c>
      <c r="H359" s="1">
        <v>450000</v>
      </c>
      <c r="I359" s="1">
        <v>459300</v>
      </c>
      <c r="J359" s="1">
        <f>I359</f>
        <v>459300</v>
      </c>
      <c r="K359" s="1">
        <v>327760.46000000002</v>
      </c>
      <c r="L359" s="33">
        <f t="shared" si="149"/>
        <v>71.3608665360331</v>
      </c>
      <c r="M359" s="1">
        <v>600000</v>
      </c>
      <c r="N359" s="1">
        <v>600000</v>
      </c>
      <c r="O359" s="1">
        <v>460000</v>
      </c>
      <c r="P359" s="1">
        <f>O359</f>
        <v>460000</v>
      </c>
      <c r="Q359" s="1">
        <v>600000</v>
      </c>
      <c r="R359" s="1">
        <v>460000</v>
      </c>
      <c r="S359" s="1">
        <f>R359</f>
        <v>460000</v>
      </c>
      <c r="T359" s="1">
        <v>460000</v>
      </c>
      <c r="U359" s="1">
        <f t="shared" ref="U359:U397" si="184">T359</f>
        <v>460000</v>
      </c>
    </row>
    <row r="360" spans="1:25" ht="15.75" hidden="1">
      <c r="A360" s="28" t="s">
        <v>14</v>
      </c>
      <c r="B360" s="29">
        <v>11</v>
      </c>
      <c r="C360" s="53" t="s">
        <v>25</v>
      </c>
      <c r="D360" s="31">
        <v>3114</v>
      </c>
      <c r="E360" s="32" t="s">
        <v>21</v>
      </c>
      <c r="F360" s="20"/>
      <c r="G360" s="1">
        <v>650000</v>
      </c>
      <c r="H360" s="1">
        <v>650000</v>
      </c>
      <c r="I360" s="1">
        <v>670209</v>
      </c>
      <c r="J360" s="1">
        <f>I360</f>
        <v>670209</v>
      </c>
      <c r="K360" s="1">
        <v>510988.68</v>
      </c>
      <c r="L360" s="33">
        <f t="shared" si="149"/>
        <v>76.243183842652059</v>
      </c>
      <c r="M360" s="1">
        <v>750000</v>
      </c>
      <c r="N360" s="1">
        <v>750000</v>
      </c>
      <c r="O360" s="1">
        <v>900000</v>
      </c>
      <c r="P360" s="1">
        <f>O360</f>
        <v>900000</v>
      </c>
      <c r="Q360" s="1">
        <v>800000</v>
      </c>
      <c r="R360" s="1">
        <v>900000</v>
      </c>
      <c r="S360" s="1">
        <f>R360</f>
        <v>900000</v>
      </c>
      <c r="T360" s="1">
        <v>1000000</v>
      </c>
      <c r="U360" s="1">
        <f t="shared" si="184"/>
        <v>1000000</v>
      </c>
    </row>
    <row r="361" spans="1:25" s="23" customFormat="1" ht="15.75" hidden="1">
      <c r="A361" s="24" t="s">
        <v>14</v>
      </c>
      <c r="B361" s="25">
        <v>11</v>
      </c>
      <c r="C361" s="52" t="s">
        <v>25</v>
      </c>
      <c r="D361" s="27">
        <v>312</v>
      </c>
      <c r="E361" s="20"/>
      <c r="F361" s="20"/>
      <c r="G361" s="21">
        <f>SUM(G362)</f>
        <v>460268</v>
      </c>
      <c r="H361" s="21">
        <f t="shared" ref="H361:U361" si="185">SUM(H362)</f>
        <v>460268</v>
      </c>
      <c r="I361" s="21">
        <f t="shared" si="185"/>
        <v>466143</v>
      </c>
      <c r="J361" s="21">
        <f t="shared" si="185"/>
        <v>466143</v>
      </c>
      <c r="K361" s="21">
        <f t="shared" si="185"/>
        <v>327202.82</v>
      </c>
      <c r="L361" s="22">
        <f t="shared" si="149"/>
        <v>70.193657311168465</v>
      </c>
      <c r="M361" s="21">
        <f t="shared" si="185"/>
        <v>478100</v>
      </c>
      <c r="N361" s="21">
        <f t="shared" si="185"/>
        <v>478100</v>
      </c>
      <c r="O361" s="21">
        <f t="shared" si="185"/>
        <v>530000</v>
      </c>
      <c r="P361" s="21">
        <f t="shared" si="185"/>
        <v>530000</v>
      </c>
      <c r="Q361" s="21">
        <f t="shared" si="185"/>
        <v>527546</v>
      </c>
      <c r="R361" s="21">
        <f t="shared" si="185"/>
        <v>530000</v>
      </c>
      <c r="S361" s="21">
        <f t="shared" si="185"/>
        <v>530000</v>
      </c>
      <c r="T361" s="21">
        <f t="shared" si="185"/>
        <v>530000</v>
      </c>
      <c r="U361" s="21">
        <f t="shared" si="185"/>
        <v>530000</v>
      </c>
      <c r="V361" s="57"/>
      <c r="W361" s="57"/>
      <c r="X361" s="57"/>
      <c r="Y361" s="12"/>
    </row>
    <row r="362" spans="1:25" ht="15.75" hidden="1">
      <c r="A362" s="28" t="s">
        <v>14</v>
      </c>
      <c r="B362" s="29">
        <v>11</v>
      </c>
      <c r="C362" s="53" t="s">
        <v>25</v>
      </c>
      <c r="D362" s="31">
        <v>3121</v>
      </c>
      <c r="E362" s="32" t="s">
        <v>22</v>
      </c>
      <c r="F362" s="20"/>
      <c r="G362" s="1">
        <v>460268</v>
      </c>
      <c r="H362" s="1">
        <v>460268</v>
      </c>
      <c r="I362" s="1">
        <v>466143</v>
      </c>
      <c r="J362" s="1">
        <f>I362</f>
        <v>466143</v>
      </c>
      <c r="K362" s="1">
        <v>327202.82</v>
      </c>
      <c r="L362" s="33">
        <f t="shared" ref="L362:L427" si="186">IF(I362=0, "-", K362/I362*100)</f>
        <v>70.193657311168465</v>
      </c>
      <c r="M362" s="1">
        <v>478100</v>
      </c>
      <c r="N362" s="1">
        <v>478100</v>
      </c>
      <c r="O362" s="1">
        <v>530000</v>
      </c>
      <c r="P362" s="1">
        <f t="shared" ref="P362:P397" si="187">O362</f>
        <v>530000</v>
      </c>
      <c r="Q362" s="1">
        <v>527546</v>
      </c>
      <c r="R362" s="1">
        <v>530000</v>
      </c>
      <c r="S362" s="1">
        <f t="shared" ref="S362:S397" si="188">R362</f>
        <v>530000</v>
      </c>
      <c r="T362" s="1">
        <v>530000</v>
      </c>
      <c r="U362" s="1">
        <f t="shared" si="184"/>
        <v>530000</v>
      </c>
    </row>
    <row r="363" spans="1:25" s="23" customFormat="1" ht="15.75" hidden="1">
      <c r="A363" s="24" t="s">
        <v>14</v>
      </c>
      <c r="B363" s="25">
        <v>11</v>
      </c>
      <c r="C363" s="52" t="s">
        <v>25</v>
      </c>
      <c r="D363" s="27">
        <v>313</v>
      </c>
      <c r="E363" s="20"/>
      <c r="F363" s="20"/>
      <c r="G363" s="21">
        <f>SUM(G364:G366)</f>
        <v>4450000</v>
      </c>
      <c r="H363" s="21">
        <f t="shared" ref="H363:U363" si="189">SUM(H364:H366)</f>
        <v>4450000</v>
      </c>
      <c r="I363" s="21">
        <f t="shared" si="189"/>
        <v>4521296</v>
      </c>
      <c r="J363" s="21">
        <f t="shared" si="189"/>
        <v>4521296</v>
      </c>
      <c r="K363" s="21">
        <f t="shared" si="189"/>
        <v>3686564.1100000003</v>
      </c>
      <c r="L363" s="22">
        <f t="shared" si="186"/>
        <v>81.537773903765654</v>
      </c>
      <c r="M363" s="21">
        <f t="shared" si="189"/>
        <v>4381473</v>
      </c>
      <c r="N363" s="21">
        <f t="shared" si="189"/>
        <v>4381473</v>
      </c>
      <c r="O363" s="21">
        <f t="shared" si="189"/>
        <v>5139580</v>
      </c>
      <c r="P363" s="21">
        <f t="shared" si="189"/>
        <v>5139580</v>
      </c>
      <c r="Q363" s="21">
        <f t="shared" si="189"/>
        <v>5245000</v>
      </c>
      <c r="R363" s="21">
        <f t="shared" si="189"/>
        <v>6788409</v>
      </c>
      <c r="S363" s="21">
        <f t="shared" si="189"/>
        <v>6788409</v>
      </c>
      <c r="T363" s="21">
        <f t="shared" si="189"/>
        <v>7097986</v>
      </c>
      <c r="U363" s="21">
        <f t="shared" si="189"/>
        <v>7097986</v>
      </c>
      <c r="V363" s="57"/>
      <c r="W363" s="57"/>
      <c r="X363" s="57"/>
      <c r="Y363" s="12"/>
    </row>
    <row r="364" spans="1:25" ht="15.75" hidden="1">
      <c r="A364" s="28" t="s">
        <v>14</v>
      </c>
      <c r="B364" s="29">
        <v>11</v>
      </c>
      <c r="C364" s="53" t="s">
        <v>25</v>
      </c>
      <c r="D364" s="31">
        <v>3131</v>
      </c>
      <c r="E364" s="32" t="s">
        <v>211</v>
      </c>
      <c r="F364" s="20"/>
      <c r="G364" s="1">
        <v>50000</v>
      </c>
      <c r="H364" s="1">
        <v>50000</v>
      </c>
      <c r="I364" s="1">
        <v>50000</v>
      </c>
      <c r="J364" s="1">
        <f>I364</f>
        <v>50000</v>
      </c>
      <c r="K364" s="1">
        <v>0</v>
      </c>
      <c r="L364" s="33">
        <f t="shared" si="186"/>
        <v>0</v>
      </c>
      <c r="M364" s="1">
        <f>L364</f>
        <v>0</v>
      </c>
      <c r="N364" s="1">
        <f>M364</f>
        <v>0</v>
      </c>
      <c r="O364" s="1">
        <v>75000</v>
      </c>
      <c r="P364" s="1">
        <f t="shared" si="187"/>
        <v>75000</v>
      </c>
      <c r="Q364" s="1">
        <f>P364</f>
        <v>75000</v>
      </c>
      <c r="R364" s="1">
        <v>75000</v>
      </c>
      <c r="S364" s="1">
        <f t="shared" si="188"/>
        <v>75000</v>
      </c>
      <c r="T364" s="1">
        <v>80000</v>
      </c>
      <c r="U364" s="1">
        <f t="shared" si="184"/>
        <v>80000</v>
      </c>
    </row>
    <row r="365" spans="1:25" ht="15.75" hidden="1">
      <c r="A365" s="28" t="s">
        <v>14</v>
      </c>
      <c r="B365" s="29">
        <v>11</v>
      </c>
      <c r="C365" s="53" t="s">
        <v>25</v>
      </c>
      <c r="D365" s="31">
        <v>3132</v>
      </c>
      <c r="E365" s="32" t="s">
        <v>280</v>
      </c>
      <c r="F365" s="20"/>
      <c r="G365" s="1">
        <v>3900000</v>
      </c>
      <c r="H365" s="1">
        <v>3900000</v>
      </c>
      <c r="I365" s="1">
        <v>3962907</v>
      </c>
      <c r="J365" s="1">
        <f>I365</f>
        <v>3962907</v>
      </c>
      <c r="K365" s="1">
        <v>3252850.18</v>
      </c>
      <c r="L365" s="33">
        <f t="shared" si="186"/>
        <v>82.082425350885103</v>
      </c>
      <c r="M365" s="1">
        <v>3800000</v>
      </c>
      <c r="N365" s="1">
        <v>3800000</v>
      </c>
      <c r="O365" s="1">
        <v>4450000</v>
      </c>
      <c r="P365" s="1">
        <f t="shared" si="187"/>
        <v>4450000</v>
      </c>
      <c r="Q365" s="1">
        <v>4550000</v>
      </c>
      <c r="R365" s="1">
        <v>5739559</v>
      </c>
      <c r="S365" s="1">
        <f t="shared" si="188"/>
        <v>5739559</v>
      </c>
      <c r="T365" s="1">
        <v>6017986</v>
      </c>
      <c r="U365" s="1">
        <f t="shared" si="184"/>
        <v>6017986</v>
      </c>
    </row>
    <row r="366" spans="1:25" ht="30" hidden="1">
      <c r="A366" s="28" t="s">
        <v>14</v>
      </c>
      <c r="B366" s="29">
        <v>11</v>
      </c>
      <c r="C366" s="53" t="s">
        <v>25</v>
      </c>
      <c r="D366" s="31">
        <v>3133</v>
      </c>
      <c r="E366" s="32" t="s">
        <v>258</v>
      </c>
      <c r="F366" s="20"/>
      <c r="G366" s="1">
        <v>500000</v>
      </c>
      <c r="H366" s="1">
        <v>500000</v>
      </c>
      <c r="I366" s="1">
        <v>508389</v>
      </c>
      <c r="J366" s="1">
        <f>I366</f>
        <v>508389</v>
      </c>
      <c r="K366" s="1">
        <v>433713.93</v>
      </c>
      <c r="L366" s="33">
        <f t="shared" si="186"/>
        <v>85.31143081380597</v>
      </c>
      <c r="M366" s="1">
        <v>581473</v>
      </c>
      <c r="N366" s="1">
        <v>581473</v>
      </c>
      <c r="O366" s="1">
        <v>614580</v>
      </c>
      <c r="P366" s="1">
        <f t="shared" si="187"/>
        <v>614580</v>
      </c>
      <c r="Q366" s="1">
        <v>620000</v>
      </c>
      <c r="R366" s="1">
        <v>973850</v>
      </c>
      <c r="S366" s="1">
        <f t="shared" si="188"/>
        <v>973850</v>
      </c>
      <c r="T366" s="1">
        <v>1000000</v>
      </c>
      <c r="U366" s="1">
        <f t="shared" si="184"/>
        <v>1000000</v>
      </c>
    </row>
    <row r="367" spans="1:25" s="23" customFormat="1" ht="15.75" hidden="1">
      <c r="A367" s="24" t="s">
        <v>14</v>
      </c>
      <c r="B367" s="25">
        <v>11</v>
      </c>
      <c r="C367" s="52" t="s">
        <v>25</v>
      </c>
      <c r="D367" s="27">
        <v>321</v>
      </c>
      <c r="E367" s="20"/>
      <c r="F367" s="20"/>
      <c r="G367" s="21">
        <f>SUM(G368:G371)</f>
        <v>3055000</v>
      </c>
      <c r="H367" s="21">
        <f t="shared" ref="H367:U367" si="190">SUM(H368:H371)</f>
        <v>3055000</v>
      </c>
      <c r="I367" s="21">
        <f t="shared" si="190"/>
        <v>3102353</v>
      </c>
      <c r="J367" s="21">
        <f t="shared" si="190"/>
        <v>3102353</v>
      </c>
      <c r="K367" s="21">
        <f t="shared" si="190"/>
        <v>1421372.53</v>
      </c>
      <c r="L367" s="22">
        <f t="shared" si="186"/>
        <v>45.815950989458649</v>
      </c>
      <c r="M367" s="21">
        <f t="shared" si="190"/>
        <v>3155000</v>
      </c>
      <c r="N367" s="21">
        <f t="shared" si="190"/>
        <v>3155000</v>
      </c>
      <c r="O367" s="21">
        <f t="shared" si="190"/>
        <v>2120000</v>
      </c>
      <c r="P367" s="21">
        <f t="shared" si="190"/>
        <v>2120000</v>
      </c>
      <c r="Q367" s="21">
        <f t="shared" si="190"/>
        <v>3155000</v>
      </c>
      <c r="R367" s="21">
        <f t="shared" si="190"/>
        <v>2120000</v>
      </c>
      <c r="S367" s="21">
        <f t="shared" si="190"/>
        <v>2120000</v>
      </c>
      <c r="T367" s="21">
        <f t="shared" si="190"/>
        <v>2120000</v>
      </c>
      <c r="U367" s="21">
        <f t="shared" si="190"/>
        <v>2120000</v>
      </c>
      <c r="V367" s="57"/>
      <c r="W367" s="57"/>
      <c r="X367" s="57"/>
      <c r="Y367" s="12"/>
    </row>
    <row r="368" spans="1:25" ht="15.75" hidden="1">
      <c r="A368" s="28" t="s">
        <v>14</v>
      </c>
      <c r="B368" s="29">
        <v>11</v>
      </c>
      <c r="C368" s="53" t="s">
        <v>25</v>
      </c>
      <c r="D368" s="31">
        <v>3211</v>
      </c>
      <c r="E368" s="32" t="s">
        <v>110</v>
      </c>
      <c r="F368" s="20"/>
      <c r="G368" s="1">
        <v>1100000</v>
      </c>
      <c r="H368" s="1">
        <v>1100000</v>
      </c>
      <c r="I368" s="1">
        <v>1100000</v>
      </c>
      <c r="J368" s="1">
        <f>I368</f>
        <v>1100000</v>
      </c>
      <c r="K368" s="1">
        <v>670090.39</v>
      </c>
      <c r="L368" s="33">
        <f t="shared" si="186"/>
        <v>60.917308181818186</v>
      </c>
      <c r="M368" s="1">
        <v>1100000</v>
      </c>
      <c r="N368" s="1">
        <v>1100000</v>
      </c>
      <c r="O368" s="1">
        <v>870000</v>
      </c>
      <c r="P368" s="1">
        <f t="shared" si="187"/>
        <v>870000</v>
      </c>
      <c r="Q368" s="1">
        <v>1100000</v>
      </c>
      <c r="R368" s="1">
        <v>870000</v>
      </c>
      <c r="S368" s="1">
        <f t="shared" si="188"/>
        <v>870000</v>
      </c>
      <c r="T368" s="1">
        <v>870000</v>
      </c>
      <c r="U368" s="1">
        <f t="shared" si="184"/>
        <v>870000</v>
      </c>
    </row>
    <row r="369" spans="1:25" ht="30" hidden="1">
      <c r="A369" s="28" t="s">
        <v>14</v>
      </c>
      <c r="B369" s="29">
        <v>11</v>
      </c>
      <c r="C369" s="53" t="s">
        <v>25</v>
      </c>
      <c r="D369" s="31">
        <v>3212</v>
      </c>
      <c r="E369" s="32" t="s">
        <v>111</v>
      </c>
      <c r="F369" s="20"/>
      <c r="G369" s="1">
        <v>1900000</v>
      </c>
      <c r="H369" s="1">
        <v>1900000</v>
      </c>
      <c r="I369" s="1">
        <v>1947353</v>
      </c>
      <c r="J369" s="1">
        <f>I369</f>
        <v>1947353</v>
      </c>
      <c r="K369" s="1">
        <v>729833.14</v>
      </c>
      <c r="L369" s="33">
        <f t="shared" si="186"/>
        <v>37.478214786944122</v>
      </c>
      <c r="M369" s="1">
        <v>2000000</v>
      </c>
      <c r="N369" s="1">
        <v>2000000</v>
      </c>
      <c r="O369" s="1">
        <v>1200000</v>
      </c>
      <c r="P369" s="1">
        <f t="shared" si="187"/>
        <v>1200000</v>
      </c>
      <c r="Q369" s="1">
        <v>2000000</v>
      </c>
      <c r="R369" s="1">
        <v>1200000</v>
      </c>
      <c r="S369" s="1">
        <f t="shared" si="188"/>
        <v>1200000</v>
      </c>
      <c r="T369" s="1">
        <v>1200000</v>
      </c>
      <c r="U369" s="1">
        <f t="shared" si="184"/>
        <v>1200000</v>
      </c>
    </row>
    <row r="370" spans="1:25" ht="15.75" hidden="1">
      <c r="A370" s="28" t="s">
        <v>14</v>
      </c>
      <c r="B370" s="29">
        <v>11</v>
      </c>
      <c r="C370" s="53" t="s">
        <v>25</v>
      </c>
      <c r="D370" s="31">
        <v>3213</v>
      </c>
      <c r="E370" s="32" t="s">
        <v>143</v>
      </c>
      <c r="F370" s="20"/>
      <c r="G370" s="1">
        <v>50000</v>
      </c>
      <c r="H370" s="1">
        <v>50000</v>
      </c>
      <c r="I370" s="1">
        <v>50000</v>
      </c>
      <c r="J370" s="1">
        <f>I370</f>
        <v>50000</v>
      </c>
      <c r="K370" s="1">
        <v>18525</v>
      </c>
      <c r="L370" s="33">
        <f t="shared" si="186"/>
        <v>37.049999999999997</v>
      </c>
      <c r="M370" s="1">
        <v>50000</v>
      </c>
      <c r="N370" s="1">
        <v>50000</v>
      </c>
      <c r="O370" s="1">
        <v>50000</v>
      </c>
      <c r="P370" s="1">
        <f t="shared" si="187"/>
        <v>50000</v>
      </c>
      <c r="Q370" s="1">
        <v>50000</v>
      </c>
      <c r="R370" s="1">
        <v>50000</v>
      </c>
      <c r="S370" s="1">
        <f t="shared" si="188"/>
        <v>50000</v>
      </c>
      <c r="T370" s="1">
        <v>50000</v>
      </c>
      <c r="U370" s="1">
        <f t="shared" si="184"/>
        <v>50000</v>
      </c>
    </row>
    <row r="371" spans="1:25" ht="15.75" hidden="1">
      <c r="A371" s="28" t="s">
        <v>14</v>
      </c>
      <c r="B371" s="29">
        <v>11</v>
      </c>
      <c r="C371" s="53" t="s">
        <v>25</v>
      </c>
      <c r="D371" s="31">
        <v>3214</v>
      </c>
      <c r="E371" s="32" t="s">
        <v>234</v>
      </c>
      <c r="F371" s="20"/>
      <c r="G371" s="1">
        <v>5000</v>
      </c>
      <c r="H371" s="1">
        <v>5000</v>
      </c>
      <c r="I371" s="1">
        <v>5000</v>
      </c>
      <c r="J371" s="1">
        <f>I371</f>
        <v>5000</v>
      </c>
      <c r="K371" s="1">
        <v>2924</v>
      </c>
      <c r="L371" s="33">
        <f t="shared" si="186"/>
        <v>58.48</v>
      </c>
      <c r="M371" s="1">
        <v>5000</v>
      </c>
      <c r="N371" s="1">
        <v>5000</v>
      </c>
      <c r="O371" s="1"/>
      <c r="P371" s="1">
        <f t="shared" si="187"/>
        <v>0</v>
      </c>
      <c r="Q371" s="1">
        <v>5000</v>
      </c>
      <c r="R371" s="1"/>
      <c r="S371" s="1">
        <f t="shared" si="188"/>
        <v>0</v>
      </c>
      <c r="T371" s="1"/>
      <c r="U371" s="1">
        <f t="shared" si="184"/>
        <v>0</v>
      </c>
    </row>
    <row r="372" spans="1:25" s="23" customFormat="1" ht="15.75" hidden="1">
      <c r="A372" s="24" t="s">
        <v>14</v>
      </c>
      <c r="B372" s="25">
        <v>11</v>
      </c>
      <c r="C372" s="52" t="s">
        <v>25</v>
      </c>
      <c r="D372" s="27">
        <v>322</v>
      </c>
      <c r="E372" s="20"/>
      <c r="F372" s="20"/>
      <c r="G372" s="21">
        <f>SUM(G373:G375)</f>
        <v>6176656</v>
      </c>
      <c r="H372" s="21">
        <f t="shared" ref="H372:U372" si="191">SUM(H373:H375)</f>
        <v>6176656</v>
      </c>
      <c r="I372" s="21">
        <f t="shared" si="191"/>
        <v>6176656</v>
      </c>
      <c r="J372" s="21">
        <f t="shared" si="191"/>
        <v>6176656</v>
      </c>
      <c r="K372" s="21">
        <f t="shared" si="191"/>
        <v>4479889.41</v>
      </c>
      <c r="L372" s="22">
        <f t="shared" si="186"/>
        <v>72.529365566092721</v>
      </c>
      <c r="M372" s="21">
        <f t="shared" si="191"/>
        <v>6450000</v>
      </c>
      <c r="N372" s="21">
        <f t="shared" si="191"/>
        <v>6450000</v>
      </c>
      <c r="O372" s="21">
        <f t="shared" si="191"/>
        <v>6050000</v>
      </c>
      <c r="P372" s="21">
        <f t="shared" si="191"/>
        <v>6050000</v>
      </c>
      <c r="Q372" s="21">
        <f t="shared" si="191"/>
        <v>6150000</v>
      </c>
      <c r="R372" s="21">
        <f t="shared" si="191"/>
        <v>6050000</v>
      </c>
      <c r="S372" s="21">
        <f t="shared" si="191"/>
        <v>6050000</v>
      </c>
      <c r="T372" s="21">
        <f t="shared" si="191"/>
        <v>6050000</v>
      </c>
      <c r="U372" s="21">
        <f t="shared" si="191"/>
        <v>6050000</v>
      </c>
      <c r="V372" s="57"/>
      <c r="W372" s="57"/>
      <c r="X372" s="57"/>
      <c r="Y372" s="12"/>
    </row>
    <row r="373" spans="1:25" ht="15.75" hidden="1">
      <c r="A373" s="28" t="s">
        <v>14</v>
      </c>
      <c r="B373" s="29">
        <v>11</v>
      </c>
      <c r="C373" s="53" t="s">
        <v>25</v>
      </c>
      <c r="D373" s="31">
        <v>3221</v>
      </c>
      <c r="E373" s="32" t="s">
        <v>113</v>
      </c>
      <c r="F373" s="20"/>
      <c r="G373" s="1">
        <v>1200000</v>
      </c>
      <c r="H373" s="1">
        <v>1200000</v>
      </c>
      <c r="I373" s="1">
        <v>1200000</v>
      </c>
      <c r="J373" s="1">
        <v>1200000</v>
      </c>
      <c r="K373" s="1">
        <v>1061627.0900000001</v>
      </c>
      <c r="L373" s="33">
        <f t="shared" si="186"/>
        <v>88.468924166666667</v>
      </c>
      <c r="M373" s="1">
        <v>1200000</v>
      </c>
      <c r="N373" s="1">
        <v>1200000</v>
      </c>
      <c r="O373" s="1">
        <v>1200000</v>
      </c>
      <c r="P373" s="1">
        <f t="shared" si="187"/>
        <v>1200000</v>
      </c>
      <c r="Q373" s="1">
        <v>1200000</v>
      </c>
      <c r="R373" s="1">
        <v>1200000</v>
      </c>
      <c r="S373" s="1">
        <f t="shared" si="188"/>
        <v>1200000</v>
      </c>
      <c r="T373" s="1">
        <v>1200000</v>
      </c>
      <c r="U373" s="1">
        <f t="shared" si="184"/>
        <v>1200000</v>
      </c>
    </row>
    <row r="374" spans="1:25" ht="15.75" hidden="1">
      <c r="A374" s="28" t="s">
        <v>14</v>
      </c>
      <c r="B374" s="29">
        <v>11</v>
      </c>
      <c r="C374" s="53" t="s">
        <v>25</v>
      </c>
      <c r="D374" s="31">
        <v>3223</v>
      </c>
      <c r="E374" s="32" t="s">
        <v>115</v>
      </c>
      <c r="F374" s="20"/>
      <c r="G374" s="1">
        <v>4276656</v>
      </c>
      <c r="H374" s="1">
        <v>4276656</v>
      </c>
      <c r="I374" s="1">
        <v>4276656</v>
      </c>
      <c r="J374" s="1">
        <v>4276656</v>
      </c>
      <c r="K374" s="1">
        <v>2784731.0700000003</v>
      </c>
      <c r="L374" s="33">
        <f t="shared" si="186"/>
        <v>65.114684697576806</v>
      </c>
      <c r="M374" s="1">
        <v>4250000</v>
      </c>
      <c r="N374" s="1">
        <v>4250000</v>
      </c>
      <c r="O374" s="1">
        <v>3850000</v>
      </c>
      <c r="P374" s="1">
        <f t="shared" si="187"/>
        <v>3850000</v>
      </c>
      <c r="Q374" s="1">
        <v>4250000</v>
      </c>
      <c r="R374" s="1">
        <v>3850000</v>
      </c>
      <c r="S374" s="1">
        <f t="shared" si="188"/>
        <v>3850000</v>
      </c>
      <c r="T374" s="1">
        <v>3850000</v>
      </c>
      <c r="U374" s="1">
        <f t="shared" si="184"/>
        <v>3850000</v>
      </c>
    </row>
    <row r="375" spans="1:25" ht="15.75" hidden="1">
      <c r="A375" s="28" t="s">
        <v>14</v>
      </c>
      <c r="B375" s="29">
        <v>11</v>
      </c>
      <c r="C375" s="53" t="s">
        <v>25</v>
      </c>
      <c r="D375" s="31">
        <v>3227</v>
      </c>
      <c r="E375" s="32" t="s">
        <v>235</v>
      </c>
      <c r="F375" s="20"/>
      <c r="G375" s="1">
        <v>700000</v>
      </c>
      <c r="H375" s="1">
        <v>700000</v>
      </c>
      <c r="I375" s="1">
        <v>700000</v>
      </c>
      <c r="J375" s="1">
        <v>700000</v>
      </c>
      <c r="K375" s="1">
        <v>633531.25</v>
      </c>
      <c r="L375" s="33">
        <f t="shared" si="186"/>
        <v>90.504464285714278</v>
      </c>
      <c r="M375" s="1">
        <v>1000000</v>
      </c>
      <c r="N375" s="1">
        <v>1000000</v>
      </c>
      <c r="O375" s="1">
        <v>1000000</v>
      </c>
      <c r="P375" s="1">
        <f t="shared" si="187"/>
        <v>1000000</v>
      </c>
      <c r="Q375" s="1">
        <v>700000</v>
      </c>
      <c r="R375" s="1">
        <v>1000000</v>
      </c>
      <c r="S375" s="1">
        <f t="shared" si="188"/>
        <v>1000000</v>
      </c>
      <c r="T375" s="1">
        <v>1000000</v>
      </c>
      <c r="U375" s="1">
        <f t="shared" si="184"/>
        <v>1000000</v>
      </c>
    </row>
    <row r="376" spans="1:25" s="23" customFormat="1" ht="15.75" hidden="1">
      <c r="A376" s="24" t="s">
        <v>14</v>
      </c>
      <c r="B376" s="25">
        <v>11</v>
      </c>
      <c r="C376" s="52" t="s">
        <v>25</v>
      </c>
      <c r="D376" s="27">
        <v>323</v>
      </c>
      <c r="E376" s="20"/>
      <c r="F376" s="20"/>
      <c r="G376" s="21">
        <f>SUM(G377:G384)</f>
        <v>9220000</v>
      </c>
      <c r="H376" s="21">
        <f t="shared" ref="H376:U376" si="192">SUM(H377:H384)</f>
        <v>9220000</v>
      </c>
      <c r="I376" s="21">
        <f t="shared" si="192"/>
        <v>9220000</v>
      </c>
      <c r="J376" s="21">
        <f t="shared" si="192"/>
        <v>9220000</v>
      </c>
      <c r="K376" s="21">
        <f t="shared" si="192"/>
        <v>7554332.9299999997</v>
      </c>
      <c r="L376" s="22">
        <f t="shared" si="186"/>
        <v>81.934196637744023</v>
      </c>
      <c r="M376" s="21">
        <f t="shared" si="192"/>
        <v>9220000</v>
      </c>
      <c r="N376" s="21">
        <f t="shared" si="192"/>
        <v>9220000</v>
      </c>
      <c r="O376" s="21">
        <f t="shared" si="192"/>
        <v>9730000</v>
      </c>
      <c r="P376" s="21">
        <f t="shared" si="192"/>
        <v>9730000</v>
      </c>
      <c r="Q376" s="21">
        <f t="shared" si="192"/>
        <v>9220000</v>
      </c>
      <c r="R376" s="21">
        <f t="shared" si="192"/>
        <v>9730000</v>
      </c>
      <c r="S376" s="21">
        <f t="shared" si="192"/>
        <v>9730000</v>
      </c>
      <c r="T376" s="21">
        <f t="shared" si="192"/>
        <v>9730000</v>
      </c>
      <c r="U376" s="21">
        <f t="shared" si="192"/>
        <v>9730000</v>
      </c>
      <c r="V376" s="57"/>
      <c r="W376" s="57"/>
      <c r="X376" s="57"/>
      <c r="Y376" s="12"/>
    </row>
    <row r="377" spans="1:25" ht="15.75" hidden="1">
      <c r="A377" s="28" t="s">
        <v>14</v>
      </c>
      <c r="B377" s="29">
        <v>11</v>
      </c>
      <c r="C377" s="53" t="s">
        <v>25</v>
      </c>
      <c r="D377" s="31">
        <v>3231</v>
      </c>
      <c r="E377" s="32" t="s">
        <v>117</v>
      </c>
      <c r="F377" s="20"/>
      <c r="G377" s="1">
        <v>5000000</v>
      </c>
      <c r="H377" s="1">
        <v>5000000</v>
      </c>
      <c r="I377" s="1">
        <v>5000000</v>
      </c>
      <c r="J377" s="1">
        <v>5000000</v>
      </c>
      <c r="K377" s="1">
        <v>4474063.55</v>
      </c>
      <c r="L377" s="33">
        <f t="shared" si="186"/>
        <v>89.481270999999992</v>
      </c>
      <c r="M377" s="1">
        <v>5000000</v>
      </c>
      <c r="N377" s="1">
        <v>5000000</v>
      </c>
      <c r="O377" s="1">
        <v>5300000</v>
      </c>
      <c r="P377" s="1">
        <f t="shared" si="187"/>
        <v>5300000</v>
      </c>
      <c r="Q377" s="1">
        <v>5000000</v>
      </c>
      <c r="R377" s="1">
        <v>5300000</v>
      </c>
      <c r="S377" s="1">
        <f t="shared" si="188"/>
        <v>5300000</v>
      </c>
      <c r="T377" s="1">
        <v>5300000</v>
      </c>
      <c r="U377" s="1">
        <f t="shared" si="184"/>
        <v>5300000</v>
      </c>
    </row>
    <row r="378" spans="1:25" ht="15.75" hidden="1">
      <c r="A378" s="28" t="s">
        <v>14</v>
      </c>
      <c r="B378" s="29">
        <v>11</v>
      </c>
      <c r="C378" s="53" t="s">
        <v>25</v>
      </c>
      <c r="D378" s="31">
        <v>3232</v>
      </c>
      <c r="E378" s="32" t="s">
        <v>118</v>
      </c>
      <c r="F378" s="20"/>
      <c r="G378" s="1">
        <v>0</v>
      </c>
      <c r="H378" s="1">
        <v>0</v>
      </c>
      <c r="I378" s="1">
        <v>0</v>
      </c>
      <c r="J378" s="1">
        <v>0</v>
      </c>
      <c r="K378" s="1">
        <v>200</v>
      </c>
      <c r="L378" s="33" t="str">
        <f t="shared" si="186"/>
        <v>-</v>
      </c>
      <c r="M378" s="1"/>
      <c r="N378" s="1"/>
      <c r="O378" s="1"/>
      <c r="P378" s="1">
        <f t="shared" si="187"/>
        <v>0</v>
      </c>
      <c r="Q378" s="1"/>
      <c r="R378" s="1"/>
      <c r="S378" s="1">
        <f t="shared" si="188"/>
        <v>0</v>
      </c>
      <c r="T378" s="1"/>
      <c r="U378" s="1">
        <f t="shared" si="184"/>
        <v>0</v>
      </c>
    </row>
    <row r="379" spans="1:25" ht="15.75" hidden="1">
      <c r="A379" s="28" t="s">
        <v>14</v>
      </c>
      <c r="B379" s="29">
        <v>11</v>
      </c>
      <c r="C379" s="53" t="s">
        <v>25</v>
      </c>
      <c r="D379" s="31">
        <v>3233</v>
      </c>
      <c r="E379" s="32" t="s">
        <v>119</v>
      </c>
      <c r="F379" s="20"/>
      <c r="G379" s="1">
        <v>50000</v>
      </c>
      <c r="H379" s="1">
        <v>50000</v>
      </c>
      <c r="I379" s="1">
        <v>50000</v>
      </c>
      <c r="J379" s="1">
        <v>50000</v>
      </c>
      <c r="K379" s="1">
        <v>2540.5</v>
      </c>
      <c r="L379" s="33">
        <f t="shared" si="186"/>
        <v>5.0810000000000004</v>
      </c>
      <c r="M379" s="1">
        <v>50000</v>
      </c>
      <c r="N379" s="1">
        <v>50000</v>
      </c>
      <c r="O379" s="1">
        <v>50000</v>
      </c>
      <c r="P379" s="1">
        <f t="shared" si="187"/>
        <v>50000</v>
      </c>
      <c r="Q379" s="1">
        <v>50000</v>
      </c>
      <c r="R379" s="1">
        <v>50000</v>
      </c>
      <c r="S379" s="1">
        <f t="shared" si="188"/>
        <v>50000</v>
      </c>
      <c r="T379" s="1">
        <v>50000</v>
      </c>
      <c r="U379" s="1">
        <f t="shared" si="184"/>
        <v>50000</v>
      </c>
    </row>
    <row r="380" spans="1:25" ht="15.75" hidden="1">
      <c r="A380" s="28" t="s">
        <v>14</v>
      </c>
      <c r="B380" s="29">
        <v>11</v>
      </c>
      <c r="C380" s="53" t="s">
        <v>25</v>
      </c>
      <c r="D380" s="31">
        <v>3234</v>
      </c>
      <c r="E380" s="32" t="s">
        <v>120</v>
      </c>
      <c r="F380" s="20"/>
      <c r="G380" s="1">
        <v>550000</v>
      </c>
      <c r="H380" s="1">
        <v>550000</v>
      </c>
      <c r="I380" s="1">
        <v>550000</v>
      </c>
      <c r="J380" s="1">
        <v>550000</v>
      </c>
      <c r="K380" s="1">
        <v>343632.32</v>
      </c>
      <c r="L380" s="33">
        <f t="shared" si="186"/>
        <v>62.478603636363637</v>
      </c>
      <c r="M380" s="1">
        <v>550000</v>
      </c>
      <c r="N380" s="1">
        <v>550000</v>
      </c>
      <c r="O380" s="1">
        <v>450000</v>
      </c>
      <c r="P380" s="1">
        <f t="shared" si="187"/>
        <v>450000</v>
      </c>
      <c r="Q380" s="1">
        <v>550000</v>
      </c>
      <c r="R380" s="1">
        <v>450000</v>
      </c>
      <c r="S380" s="1">
        <f t="shared" si="188"/>
        <v>450000</v>
      </c>
      <c r="T380" s="1">
        <v>450000</v>
      </c>
      <c r="U380" s="1">
        <f t="shared" si="184"/>
        <v>450000</v>
      </c>
    </row>
    <row r="381" spans="1:25" ht="15.75" hidden="1">
      <c r="A381" s="28" t="s">
        <v>14</v>
      </c>
      <c r="B381" s="29">
        <v>11</v>
      </c>
      <c r="C381" s="53" t="s">
        <v>25</v>
      </c>
      <c r="D381" s="31">
        <v>3235</v>
      </c>
      <c r="E381" s="32" t="s">
        <v>42</v>
      </c>
      <c r="F381" s="20"/>
      <c r="G381" s="1">
        <v>950000</v>
      </c>
      <c r="H381" s="1">
        <v>950000</v>
      </c>
      <c r="I381" s="1">
        <v>950000</v>
      </c>
      <c r="J381" s="1">
        <v>950000</v>
      </c>
      <c r="K381" s="1">
        <v>928050.08</v>
      </c>
      <c r="L381" s="33">
        <f t="shared" si="186"/>
        <v>97.689482105263153</v>
      </c>
      <c r="M381" s="1">
        <v>950000</v>
      </c>
      <c r="N381" s="1">
        <v>950000</v>
      </c>
      <c r="O381" s="1">
        <v>950000</v>
      </c>
      <c r="P381" s="1">
        <f t="shared" si="187"/>
        <v>950000</v>
      </c>
      <c r="Q381" s="1">
        <v>950000</v>
      </c>
      <c r="R381" s="1">
        <v>950000</v>
      </c>
      <c r="S381" s="1">
        <f t="shared" si="188"/>
        <v>950000</v>
      </c>
      <c r="T381" s="1">
        <v>950000</v>
      </c>
      <c r="U381" s="1">
        <f t="shared" si="184"/>
        <v>950000</v>
      </c>
    </row>
    <row r="382" spans="1:25" ht="15.75" hidden="1">
      <c r="A382" s="28" t="s">
        <v>14</v>
      </c>
      <c r="B382" s="29">
        <v>11</v>
      </c>
      <c r="C382" s="53" t="s">
        <v>25</v>
      </c>
      <c r="D382" s="31">
        <v>3236</v>
      </c>
      <c r="E382" s="32" t="s">
        <v>121</v>
      </c>
      <c r="F382" s="20"/>
      <c r="G382" s="1">
        <v>100000</v>
      </c>
      <c r="H382" s="1">
        <v>100000</v>
      </c>
      <c r="I382" s="1">
        <v>100000</v>
      </c>
      <c r="J382" s="1">
        <v>100000</v>
      </c>
      <c r="K382" s="1">
        <v>1230</v>
      </c>
      <c r="L382" s="33">
        <f t="shared" si="186"/>
        <v>1.23</v>
      </c>
      <c r="M382" s="1">
        <v>100000</v>
      </c>
      <c r="N382" s="1">
        <v>100000</v>
      </c>
      <c r="O382" s="1">
        <v>100000</v>
      </c>
      <c r="P382" s="1">
        <f t="shared" si="187"/>
        <v>100000</v>
      </c>
      <c r="Q382" s="1">
        <v>100000</v>
      </c>
      <c r="R382" s="1">
        <v>100000</v>
      </c>
      <c r="S382" s="1">
        <f t="shared" si="188"/>
        <v>100000</v>
      </c>
      <c r="T382" s="1">
        <v>100000</v>
      </c>
      <c r="U382" s="1">
        <f t="shared" si="184"/>
        <v>100000</v>
      </c>
    </row>
    <row r="383" spans="1:25" hidden="1">
      <c r="A383" s="28" t="s">
        <v>14</v>
      </c>
      <c r="B383" s="29">
        <v>11</v>
      </c>
      <c r="C383" s="53" t="s">
        <v>25</v>
      </c>
      <c r="D383" s="31">
        <v>3237</v>
      </c>
      <c r="E383" s="32" t="s">
        <v>36</v>
      </c>
      <c r="F383" s="32"/>
      <c r="G383" s="1">
        <v>470000</v>
      </c>
      <c r="H383" s="1">
        <v>470000</v>
      </c>
      <c r="I383" s="1">
        <v>470000</v>
      </c>
      <c r="J383" s="1">
        <v>470000</v>
      </c>
      <c r="K383" s="1">
        <v>471970.91</v>
      </c>
      <c r="L383" s="33">
        <f t="shared" si="186"/>
        <v>100.4193425531915</v>
      </c>
      <c r="M383" s="1">
        <v>470000</v>
      </c>
      <c r="N383" s="1">
        <v>470000</v>
      </c>
      <c r="O383" s="1">
        <v>600000</v>
      </c>
      <c r="P383" s="1">
        <f t="shared" si="187"/>
        <v>600000</v>
      </c>
      <c r="Q383" s="1">
        <v>470000</v>
      </c>
      <c r="R383" s="1">
        <v>600000</v>
      </c>
      <c r="S383" s="1">
        <f t="shared" si="188"/>
        <v>600000</v>
      </c>
      <c r="T383" s="1">
        <v>600000</v>
      </c>
      <c r="U383" s="1">
        <f t="shared" si="184"/>
        <v>600000</v>
      </c>
    </row>
    <row r="384" spans="1:25" s="23" customFormat="1" ht="15.75" hidden="1">
      <c r="A384" s="28" t="s">
        <v>14</v>
      </c>
      <c r="B384" s="29">
        <v>11</v>
      </c>
      <c r="C384" s="53" t="s">
        <v>25</v>
      </c>
      <c r="D384" s="31">
        <v>3239</v>
      </c>
      <c r="E384" s="32" t="s">
        <v>41</v>
      </c>
      <c r="F384" s="32"/>
      <c r="G384" s="1">
        <v>2100000</v>
      </c>
      <c r="H384" s="1">
        <v>2100000</v>
      </c>
      <c r="I384" s="1">
        <v>2100000</v>
      </c>
      <c r="J384" s="1">
        <v>2100000</v>
      </c>
      <c r="K384" s="1">
        <v>1332645.5699999998</v>
      </c>
      <c r="L384" s="33">
        <f t="shared" si="186"/>
        <v>63.459312857142848</v>
      </c>
      <c r="M384" s="1">
        <v>2100000</v>
      </c>
      <c r="N384" s="1">
        <v>2100000</v>
      </c>
      <c r="O384" s="1">
        <v>2280000</v>
      </c>
      <c r="P384" s="1">
        <f t="shared" si="187"/>
        <v>2280000</v>
      </c>
      <c r="Q384" s="1">
        <v>2100000</v>
      </c>
      <c r="R384" s="1">
        <v>2280000</v>
      </c>
      <c r="S384" s="1">
        <f t="shared" si="188"/>
        <v>2280000</v>
      </c>
      <c r="T384" s="1">
        <v>2280000</v>
      </c>
      <c r="U384" s="1">
        <f t="shared" si="184"/>
        <v>2280000</v>
      </c>
      <c r="V384" s="57"/>
      <c r="W384" s="57"/>
      <c r="X384" s="57"/>
      <c r="Y384" s="12"/>
    </row>
    <row r="385" spans="1:25" s="23" customFormat="1" ht="15.75" hidden="1">
      <c r="A385" s="24" t="s">
        <v>14</v>
      </c>
      <c r="B385" s="25">
        <v>11</v>
      </c>
      <c r="C385" s="52" t="s">
        <v>25</v>
      </c>
      <c r="D385" s="27">
        <v>324</v>
      </c>
      <c r="E385" s="20"/>
      <c r="F385" s="20"/>
      <c r="G385" s="21">
        <f>SUM(G386)</f>
        <v>0</v>
      </c>
      <c r="H385" s="21">
        <f t="shared" ref="H385:U385" si="193">SUM(H386)</f>
        <v>0</v>
      </c>
      <c r="I385" s="21">
        <f t="shared" si="193"/>
        <v>0</v>
      </c>
      <c r="J385" s="21">
        <f t="shared" si="193"/>
        <v>0</v>
      </c>
      <c r="K385" s="21">
        <f t="shared" si="193"/>
        <v>0</v>
      </c>
      <c r="L385" s="22" t="str">
        <f t="shared" si="186"/>
        <v>-</v>
      </c>
      <c r="M385" s="21">
        <f t="shared" si="193"/>
        <v>0</v>
      </c>
      <c r="N385" s="21">
        <f t="shared" si="193"/>
        <v>0</v>
      </c>
      <c r="O385" s="21">
        <f t="shared" si="193"/>
        <v>0</v>
      </c>
      <c r="P385" s="21">
        <f t="shared" si="193"/>
        <v>0</v>
      </c>
      <c r="Q385" s="21">
        <f t="shared" si="193"/>
        <v>0</v>
      </c>
      <c r="R385" s="21">
        <f t="shared" si="193"/>
        <v>0</v>
      </c>
      <c r="S385" s="21">
        <f t="shared" si="193"/>
        <v>0</v>
      </c>
      <c r="T385" s="21">
        <f t="shared" si="193"/>
        <v>0</v>
      </c>
      <c r="U385" s="21">
        <f t="shared" si="193"/>
        <v>0</v>
      </c>
      <c r="V385" s="57"/>
      <c r="W385" s="57"/>
      <c r="X385" s="57"/>
      <c r="Y385" s="12"/>
    </row>
    <row r="386" spans="1:25" s="23" customFormat="1" ht="15.75" hidden="1">
      <c r="A386" s="28" t="s">
        <v>14</v>
      </c>
      <c r="B386" s="29">
        <v>11</v>
      </c>
      <c r="C386" s="53" t="s">
        <v>25</v>
      </c>
      <c r="D386" s="46" t="s">
        <v>429</v>
      </c>
      <c r="E386" s="32"/>
      <c r="F386" s="32"/>
      <c r="G386" s="1"/>
      <c r="H386" s="1"/>
      <c r="I386" s="1"/>
      <c r="J386" s="1"/>
      <c r="K386" s="1"/>
      <c r="L386" s="33" t="str">
        <f t="shared" si="186"/>
        <v>-</v>
      </c>
      <c r="M386" s="1"/>
      <c r="N386" s="1"/>
      <c r="O386" s="122"/>
      <c r="P386" s="1">
        <f t="shared" si="187"/>
        <v>0</v>
      </c>
      <c r="Q386" s="1"/>
      <c r="R386" s="1"/>
      <c r="S386" s="1">
        <f t="shared" si="188"/>
        <v>0</v>
      </c>
      <c r="T386" s="1"/>
      <c r="U386" s="1">
        <f t="shared" si="184"/>
        <v>0</v>
      </c>
      <c r="V386" s="57"/>
      <c r="W386" s="57"/>
      <c r="X386" s="57"/>
      <c r="Y386" s="12"/>
    </row>
    <row r="387" spans="1:25" s="23" customFormat="1" ht="15.75" hidden="1">
      <c r="A387" s="24" t="s">
        <v>14</v>
      </c>
      <c r="B387" s="25">
        <v>11</v>
      </c>
      <c r="C387" s="52" t="s">
        <v>25</v>
      </c>
      <c r="D387" s="27">
        <v>329</v>
      </c>
      <c r="E387" s="20"/>
      <c r="F387" s="20"/>
      <c r="G387" s="21">
        <f>SUM(G388:G392)</f>
        <v>4301000</v>
      </c>
      <c r="H387" s="21">
        <f t="shared" ref="H387:U387" si="194">SUM(H388:H392)</f>
        <v>4301000</v>
      </c>
      <c r="I387" s="21">
        <f t="shared" si="194"/>
        <v>4301000</v>
      </c>
      <c r="J387" s="21">
        <f t="shared" si="194"/>
        <v>4301000</v>
      </c>
      <c r="K387" s="21">
        <f t="shared" si="194"/>
        <v>4128603.25</v>
      </c>
      <c r="L387" s="22">
        <f t="shared" si="186"/>
        <v>95.991705417344804</v>
      </c>
      <c r="M387" s="21">
        <f t="shared" si="194"/>
        <v>4301000</v>
      </c>
      <c r="N387" s="21">
        <f t="shared" si="194"/>
        <v>4301000</v>
      </c>
      <c r="O387" s="21">
        <f t="shared" si="194"/>
        <v>4735000</v>
      </c>
      <c r="P387" s="21">
        <f t="shared" si="194"/>
        <v>4735000</v>
      </c>
      <c r="Q387" s="21">
        <f t="shared" si="194"/>
        <v>4301000</v>
      </c>
      <c r="R387" s="21">
        <f t="shared" si="194"/>
        <v>4735000</v>
      </c>
      <c r="S387" s="21">
        <f t="shared" si="194"/>
        <v>4735000</v>
      </c>
      <c r="T387" s="21">
        <f t="shared" si="194"/>
        <v>4735000</v>
      </c>
      <c r="U387" s="21">
        <f t="shared" si="194"/>
        <v>4735000</v>
      </c>
      <c r="V387" s="57"/>
      <c r="W387" s="57"/>
      <c r="X387" s="57"/>
      <c r="Y387" s="12"/>
    </row>
    <row r="388" spans="1:25" ht="30" hidden="1">
      <c r="A388" s="28" t="s">
        <v>14</v>
      </c>
      <c r="B388" s="29">
        <v>11</v>
      </c>
      <c r="C388" s="53" t="s">
        <v>25</v>
      </c>
      <c r="D388" s="31">
        <v>3291</v>
      </c>
      <c r="E388" s="32" t="s">
        <v>109</v>
      </c>
      <c r="F388" s="32"/>
      <c r="G388" s="1">
        <v>3900000</v>
      </c>
      <c r="H388" s="1">
        <v>3900000</v>
      </c>
      <c r="I388" s="1">
        <v>3900000</v>
      </c>
      <c r="J388" s="1">
        <v>3900000</v>
      </c>
      <c r="K388" s="1">
        <v>3901008.2</v>
      </c>
      <c r="L388" s="33">
        <f t="shared" si="186"/>
        <v>100.02585128205128</v>
      </c>
      <c r="M388" s="1">
        <v>3900000</v>
      </c>
      <c r="N388" s="1">
        <v>3900000</v>
      </c>
      <c r="O388" s="1">
        <v>4400000</v>
      </c>
      <c r="P388" s="1">
        <f t="shared" si="187"/>
        <v>4400000</v>
      </c>
      <c r="Q388" s="1">
        <v>3900000</v>
      </c>
      <c r="R388" s="1">
        <v>4400000</v>
      </c>
      <c r="S388" s="1">
        <f t="shared" si="188"/>
        <v>4400000</v>
      </c>
      <c r="T388" s="1">
        <v>4400000</v>
      </c>
      <c r="U388" s="1">
        <f t="shared" si="184"/>
        <v>4400000</v>
      </c>
    </row>
    <row r="389" spans="1:25" hidden="1">
      <c r="A389" s="28" t="s">
        <v>14</v>
      </c>
      <c r="B389" s="29">
        <v>11</v>
      </c>
      <c r="C389" s="53" t="s">
        <v>25</v>
      </c>
      <c r="D389" s="31">
        <v>3293</v>
      </c>
      <c r="E389" s="32" t="s">
        <v>124</v>
      </c>
      <c r="F389" s="32"/>
      <c r="G389" s="1">
        <v>20000</v>
      </c>
      <c r="H389" s="1">
        <v>20000</v>
      </c>
      <c r="I389" s="1">
        <v>20000</v>
      </c>
      <c r="J389" s="1">
        <v>20000</v>
      </c>
      <c r="K389" s="1">
        <v>4753.1499999999996</v>
      </c>
      <c r="L389" s="33">
        <f t="shared" si="186"/>
        <v>23.765750000000001</v>
      </c>
      <c r="M389" s="1">
        <v>20000</v>
      </c>
      <c r="N389" s="1">
        <v>20000</v>
      </c>
      <c r="O389" s="1">
        <v>20000</v>
      </c>
      <c r="P389" s="1">
        <f t="shared" si="187"/>
        <v>20000</v>
      </c>
      <c r="Q389" s="1">
        <v>20000</v>
      </c>
      <c r="R389" s="1">
        <v>20000</v>
      </c>
      <c r="S389" s="1">
        <f t="shared" si="188"/>
        <v>20000</v>
      </c>
      <c r="T389" s="1">
        <v>20000</v>
      </c>
      <c r="U389" s="1">
        <f t="shared" si="184"/>
        <v>20000</v>
      </c>
    </row>
    <row r="390" spans="1:25" hidden="1">
      <c r="A390" s="28" t="s">
        <v>14</v>
      </c>
      <c r="B390" s="29">
        <v>11</v>
      </c>
      <c r="C390" s="53" t="s">
        <v>25</v>
      </c>
      <c r="D390" s="31">
        <v>3294</v>
      </c>
      <c r="E390" s="32" t="s">
        <v>37</v>
      </c>
      <c r="F390" s="32"/>
      <c r="G390" s="1">
        <v>350000</v>
      </c>
      <c r="H390" s="1">
        <v>350000</v>
      </c>
      <c r="I390" s="1">
        <v>350000</v>
      </c>
      <c r="J390" s="1">
        <v>350000</v>
      </c>
      <c r="K390" s="1">
        <v>222541.9</v>
      </c>
      <c r="L390" s="33">
        <f t="shared" si="186"/>
        <v>63.583399999999997</v>
      </c>
      <c r="M390" s="1">
        <v>350000</v>
      </c>
      <c r="N390" s="1">
        <v>350000</v>
      </c>
      <c r="O390" s="1">
        <v>300000</v>
      </c>
      <c r="P390" s="1">
        <f t="shared" si="187"/>
        <v>300000</v>
      </c>
      <c r="Q390" s="1">
        <v>350000</v>
      </c>
      <c r="R390" s="1">
        <v>300000</v>
      </c>
      <c r="S390" s="1">
        <f t="shared" si="188"/>
        <v>300000</v>
      </c>
      <c r="T390" s="1">
        <v>300000</v>
      </c>
      <c r="U390" s="1">
        <f t="shared" si="184"/>
        <v>300000</v>
      </c>
    </row>
    <row r="391" spans="1:25" hidden="1">
      <c r="A391" s="28" t="s">
        <v>14</v>
      </c>
      <c r="B391" s="29">
        <v>11</v>
      </c>
      <c r="C391" s="53" t="s">
        <v>25</v>
      </c>
      <c r="D391" s="31">
        <v>3295</v>
      </c>
      <c r="E391" s="32" t="s">
        <v>237</v>
      </c>
      <c r="F391" s="32"/>
      <c r="G391" s="1">
        <v>1000</v>
      </c>
      <c r="H391" s="1">
        <v>1000</v>
      </c>
      <c r="I391" s="1">
        <v>1000</v>
      </c>
      <c r="J391" s="1">
        <v>1000</v>
      </c>
      <c r="K391" s="1"/>
      <c r="L391" s="33">
        <f t="shared" si="186"/>
        <v>0</v>
      </c>
      <c r="M391" s="1">
        <v>1000</v>
      </c>
      <c r="N391" s="1">
        <v>1000</v>
      </c>
      <c r="O391" s="1">
        <v>10000</v>
      </c>
      <c r="P391" s="1">
        <f t="shared" si="187"/>
        <v>10000</v>
      </c>
      <c r="Q391" s="1">
        <v>1000</v>
      </c>
      <c r="R391" s="1">
        <v>10000</v>
      </c>
      <c r="S391" s="1">
        <f t="shared" si="188"/>
        <v>10000</v>
      </c>
      <c r="T391" s="1">
        <v>10000</v>
      </c>
      <c r="U391" s="1">
        <f t="shared" si="184"/>
        <v>10000</v>
      </c>
    </row>
    <row r="392" spans="1:25" hidden="1">
      <c r="A392" s="28" t="s">
        <v>14</v>
      </c>
      <c r="B392" s="29">
        <v>11</v>
      </c>
      <c r="C392" s="53" t="s">
        <v>25</v>
      </c>
      <c r="D392" s="31">
        <v>3299</v>
      </c>
      <c r="E392" s="32" t="s">
        <v>125</v>
      </c>
      <c r="F392" s="32"/>
      <c r="G392" s="1">
        <v>30000</v>
      </c>
      <c r="H392" s="1">
        <v>30000</v>
      </c>
      <c r="I392" s="1">
        <v>30000</v>
      </c>
      <c r="J392" s="1">
        <v>30000</v>
      </c>
      <c r="K392" s="1">
        <v>300</v>
      </c>
      <c r="L392" s="33">
        <f t="shared" si="186"/>
        <v>1</v>
      </c>
      <c r="M392" s="1">
        <v>30000</v>
      </c>
      <c r="N392" s="1">
        <v>30000</v>
      </c>
      <c r="O392" s="1">
        <v>5000</v>
      </c>
      <c r="P392" s="1">
        <f t="shared" si="187"/>
        <v>5000</v>
      </c>
      <c r="Q392" s="1">
        <v>30000</v>
      </c>
      <c r="R392" s="1">
        <v>5000</v>
      </c>
      <c r="S392" s="1">
        <f t="shared" si="188"/>
        <v>5000</v>
      </c>
      <c r="T392" s="1">
        <v>5000</v>
      </c>
      <c r="U392" s="1">
        <f t="shared" si="184"/>
        <v>5000</v>
      </c>
    </row>
    <row r="393" spans="1:25" s="23" customFormat="1" ht="15.75" hidden="1">
      <c r="A393" s="24" t="s">
        <v>14</v>
      </c>
      <c r="B393" s="25">
        <v>11</v>
      </c>
      <c r="C393" s="52" t="s">
        <v>25</v>
      </c>
      <c r="D393" s="27">
        <v>343</v>
      </c>
      <c r="E393" s="20"/>
      <c r="F393" s="20"/>
      <c r="G393" s="21">
        <f>SUM(G394:G395)</f>
        <v>105000</v>
      </c>
      <c r="H393" s="21">
        <f t="shared" ref="H393:U393" si="195">SUM(H394:H395)</f>
        <v>105000</v>
      </c>
      <c r="I393" s="21">
        <f t="shared" si="195"/>
        <v>105000</v>
      </c>
      <c r="J393" s="21">
        <f t="shared" si="195"/>
        <v>105000</v>
      </c>
      <c r="K393" s="21">
        <f t="shared" si="195"/>
        <v>30996.32</v>
      </c>
      <c r="L393" s="22">
        <f t="shared" si="186"/>
        <v>29.520304761904764</v>
      </c>
      <c r="M393" s="21">
        <f t="shared" si="195"/>
        <v>105000</v>
      </c>
      <c r="N393" s="21">
        <f t="shared" si="195"/>
        <v>105000</v>
      </c>
      <c r="O393" s="21">
        <f t="shared" si="195"/>
        <v>55000</v>
      </c>
      <c r="P393" s="21">
        <f t="shared" si="195"/>
        <v>55000</v>
      </c>
      <c r="Q393" s="21">
        <f t="shared" si="195"/>
        <v>105000</v>
      </c>
      <c r="R393" s="21">
        <f t="shared" si="195"/>
        <v>55000</v>
      </c>
      <c r="S393" s="21">
        <f t="shared" si="195"/>
        <v>55000</v>
      </c>
      <c r="T393" s="21">
        <f t="shared" si="195"/>
        <v>55000</v>
      </c>
      <c r="U393" s="21">
        <f t="shared" si="195"/>
        <v>55000</v>
      </c>
      <c r="V393" s="57"/>
      <c r="W393" s="57"/>
      <c r="X393" s="57"/>
      <c r="Y393" s="12"/>
    </row>
    <row r="394" spans="1:25" hidden="1">
      <c r="A394" s="28" t="s">
        <v>14</v>
      </c>
      <c r="B394" s="29">
        <v>11</v>
      </c>
      <c r="C394" s="53" t="s">
        <v>25</v>
      </c>
      <c r="D394" s="31">
        <v>3431</v>
      </c>
      <c r="E394" s="32" t="s">
        <v>153</v>
      </c>
      <c r="F394" s="32"/>
      <c r="G394" s="1">
        <v>5000</v>
      </c>
      <c r="H394" s="1">
        <v>5000</v>
      </c>
      <c r="I394" s="1">
        <v>5000</v>
      </c>
      <c r="J394" s="1">
        <v>5000</v>
      </c>
      <c r="K394" s="1">
        <v>1199.19</v>
      </c>
      <c r="L394" s="33">
        <f t="shared" si="186"/>
        <v>23.983800000000002</v>
      </c>
      <c r="M394" s="1">
        <v>5000</v>
      </c>
      <c r="N394" s="1">
        <v>5000</v>
      </c>
      <c r="O394" s="1">
        <v>5000</v>
      </c>
      <c r="P394" s="1">
        <f t="shared" si="187"/>
        <v>5000</v>
      </c>
      <c r="Q394" s="1">
        <v>5000</v>
      </c>
      <c r="R394" s="1">
        <v>5000</v>
      </c>
      <c r="S394" s="1">
        <f t="shared" si="188"/>
        <v>5000</v>
      </c>
      <c r="T394" s="1">
        <v>5000</v>
      </c>
      <c r="U394" s="1">
        <f t="shared" si="184"/>
        <v>5000</v>
      </c>
    </row>
    <row r="395" spans="1:25" hidden="1">
      <c r="A395" s="28" t="s">
        <v>14</v>
      </c>
      <c r="B395" s="29">
        <v>11</v>
      </c>
      <c r="C395" s="53" t="s">
        <v>25</v>
      </c>
      <c r="D395" s="31">
        <v>3433</v>
      </c>
      <c r="E395" s="32" t="s">
        <v>126</v>
      </c>
      <c r="F395" s="32"/>
      <c r="G395" s="1">
        <v>100000</v>
      </c>
      <c r="H395" s="1">
        <v>100000</v>
      </c>
      <c r="I395" s="1">
        <v>100000</v>
      </c>
      <c r="J395" s="1">
        <v>100000</v>
      </c>
      <c r="K395" s="1">
        <v>29797.13</v>
      </c>
      <c r="L395" s="33">
        <f t="shared" si="186"/>
        <v>29.797129999999999</v>
      </c>
      <c r="M395" s="1">
        <v>100000</v>
      </c>
      <c r="N395" s="1">
        <v>100000</v>
      </c>
      <c r="O395" s="1">
        <v>50000</v>
      </c>
      <c r="P395" s="1">
        <f t="shared" si="187"/>
        <v>50000</v>
      </c>
      <c r="Q395" s="1">
        <v>100000</v>
      </c>
      <c r="R395" s="1">
        <v>50000</v>
      </c>
      <c r="S395" s="1">
        <f t="shared" si="188"/>
        <v>50000</v>
      </c>
      <c r="T395" s="1">
        <v>50000</v>
      </c>
      <c r="U395" s="1">
        <f t="shared" si="184"/>
        <v>50000</v>
      </c>
    </row>
    <row r="396" spans="1:25" s="23" customFormat="1" ht="15.75" hidden="1">
      <c r="A396" s="24" t="s">
        <v>14</v>
      </c>
      <c r="B396" s="25">
        <v>11</v>
      </c>
      <c r="C396" s="52" t="s">
        <v>25</v>
      </c>
      <c r="D396" s="27">
        <v>372</v>
      </c>
      <c r="E396" s="20"/>
      <c r="F396" s="20"/>
      <c r="G396" s="21">
        <f>SUM(G397)</f>
        <v>20000</v>
      </c>
      <c r="H396" s="21">
        <f t="shared" ref="H396:U396" si="196">SUM(H397)</f>
        <v>20000</v>
      </c>
      <c r="I396" s="21">
        <f t="shared" si="196"/>
        <v>20000</v>
      </c>
      <c r="J396" s="21">
        <f t="shared" si="196"/>
        <v>20000</v>
      </c>
      <c r="K396" s="21">
        <f t="shared" si="196"/>
        <v>0</v>
      </c>
      <c r="L396" s="22">
        <f t="shared" si="186"/>
        <v>0</v>
      </c>
      <c r="M396" s="21">
        <f t="shared" si="196"/>
        <v>20000</v>
      </c>
      <c r="N396" s="21">
        <f t="shared" si="196"/>
        <v>20000</v>
      </c>
      <c r="O396" s="21">
        <f t="shared" si="196"/>
        <v>20000</v>
      </c>
      <c r="P396" s="21">
        <f t="shared" si="196"/>
        <v>20000</v>
      </c>
      <c r="Q396" s="21">
        <f t="shared" si="196"/>
        <v>20000</v>
      </c>
      <c r="R396" s="21">
        <f t="shared" si="196"/>
        <v>20000</v>
      </c>
      <c r="S396" s="21">
        <f t="shared" si="196"/>
        <v>20000</v>
      </c>
      <c r="T396" s="21">
        <f t="shared" si="196"/>
        <v>20000</v>
      </c>
      <c r="U396" s="21">
        <f t="shared" si="196"/>
        <v>20000</v>
      </c>
      <c r="V396" s="57"/>
      <c r="W396" s="57"/>
      <c r="X396" s="57"/>
      <c r="Y396" s="12"/>
    </row>
    <row r="397" spans="1:25" hidden="1">
      <c r="A397" s="28" t="s">
        <v>14</v>
      </c>
      <c r="B397" s="29">
        <v>11</v>
      </c>
      <c r="C397" s="53" t="s">
        <v>25</v>
      </c>
      <c r="D397" s="31">
        <v>3721</v>
      </c>
      <c r="E397" s="32" t="s">
        <v>232</v>
      </c>
      <c r="F397" s="32"/>
      <c r="G397" s="1">
        <v>20000</v>
      </c>
      <c r="H397" s="1">
        <v>20000</v>
      </c>
      <c r="I397" s="1">
        <v>20000</v>
      </c>
      <c r="J397" s="1">
        <v>20000</v>
      </c>
      <c r="K397" s="1">
        <v>0</v>
      </c>
      <c r="L397" s="33">
        <f t="shared" si="186"/>
        <v>0</v>
      </c>
      <c r="M397" s="1">
        <v>20000</v>
      </c>
      <c r="N397" s="1">
        <v>20000</v>
      </c>
      <c r="O397" s="1">
        <v>20000</v>
      </c>
      <c r="P397" s="1">
        <f t="shared" si="187"/>
        <v>20000</v>
      </c>
      <c r="Q397" s="1">
        <v>20000</v>
      </c>
      <c r="R397" s="1">
        <v>20000</v>
      </c>
      <c r="S397" s="1">
        <f t="shared" si="188"/>
        <v>20000</v>
      </c>
      <c r="T397" s="1">
        <v>20000</v>
      </c>
      <c r="U397" s="1">
        <f t="shared" si="184"/>
        <v>20000</v>
      </c>
    </row>
    <row r="398" spans="1:25" s="23" customFormat="1" ht="15.75" hidden="1">
      <c r="A398" s="24" t="s">
        <v>14</v>
      </c>
      <c r="B398" s="25">
        <v>31</v>
      </c>
      <c r="C398" s="52" t="s">
        <v>25</v>
      </c>
      <c r="D398" s="27">
        <v>329</v>
      </c>
      <c r="E398" s="20"/>
      <c r="F398" s="20"/>
      <c r="G398" s="21">
        <f>SUM(G399)</f>
        <v>3000000</v>
      </c>
      <c r="H398" s="21">
        <f t="shared" ref="H398:U398" si="197">SUM(H399)</f>
        <v>0</v>
      </c>
      <c r="I398" s="21">
        <f t="shared" si="197"/>
        <v>3000000</v>
      </c>
      <c r="J398" s="21">
        <f t="shared" si="197"/>
        <v>0</v>
      </c>
      <c r="K398" s="21">
        <f t="shared" si="197"/>
        <v>2100081.64</v>
      </c>
      <c r="L398" s="22">
        <f t="shared" si="186"/>
        <v>70.002721333333341</v>
      </c>
      <c r="M398" s="21">
        <f t="shared" si="197"/>
        <v>3000000</v>
      </c>
      <c r="N398" s="21">
        <f t="shared" si="197"/>
        <v>0</v>
      </c>
      <c r="O398" s="21">
        <f t="shared" si="197"/>
        <v>3000000</v>
      </c>
      <c r="P398" s="21">
        <f t="shared" si="197"/>
        <v>0</v>
      </c>
      <c r="Q398" s="21">
        <f t="shared" si="197"/>
        <v>3000000</v>
      </c>
      <c r="R398" s="21">
        <f t="shared" si="197"/>
        <v>3000000</v>
      </c>
      <c r="S398" s="21">
        <f t="shared" si="197"/>
        <v>0</v>
      </c>
      <c r="T398" s="21">
        <f t="shared" si="197"/>
        <v>3000000</v>
      </c>
      <c r="U398" s="21">
        <f t="shared" si="197"/>
        <v>0</v>
      </c>
      <c r="V398" s="57"/>
      <c r="W398" s="57"/>
      <c r="X398" s="57"/>
      <c r="Y398" s="12"/>
    </row>
    <row r="399" spans="1:25" s="23" customFormat="1" ht="30" hidden="1">
      <c r="A399" s="28" t="s">
        <v>14</v>
      </c>
      <c r="B399" s="29">
        <v>31</v>
      </c>
      <c r="C399" s="53" t="s">
        <v>25</v>
      </c>
      <c r="D399" s="31">
        <v>3291</v>
      </c>
      <c r="E399" s="32" t="s">
        <v>109</v>
      </c>
      <c r="F399" s="32"/>
      <c r="G399" s="1">
        <v>3000000</v>
      </c>
      <c r="H399" s="59"/>
      <c r="I399" s="1">
        <v>3000000</v>
      </c>
      <c r="J399" s="59"/>
      <c r="K399" s="1">
        <v>2100081.64</v>
      </c>
      <c r="L399" s="33">
        <f t="shared" si="186"/>
        <v>70.002721333333341</v>
      </c>
      <c r="M399" s="1">
        <v>3000000</v>
      </c>
      <c r="N399" s="59"/>
      <c r="O399" s="1">
        <v>3000000</v>
      </c>
      <c r="P399" s="59"/>
      <c r="Q399" s="1">
        <v>3000000</v>
      </c>
      <c r="R399" s="1">
        <v>3000000</v>
      </c>
      <c r="S399" s="59"/>
      <c r="T399" s="1">
        <v>3000000</v>
      </c>
      <c r="U399" s="59"/>
      <c r="V399" s="57"/>
      <c r="W399" s="57"/>
      <c r="X399" s="57"/>
      <c r="Y399" s="12"/>
    </row>
    <row r="400" spans="1:25" ht="63">
      <c r="A400" s="319" t="s">
        <v>8</v>
      </c>
      <c r="B400" s="319"/>
      <c r="C400" s="319"/>
      <c r="D400" s="319"/>
      <c r="E400" s="20" t="s">
        <v>363</v>
      </c>
      <c r="F400" s="20" t="s">
        <v>342</v>
      </c>
      <c r="G400" s="21">
        <f>G401+G404+G407+G409+G411+G416</f>
        <v>6090000</v>
      </c>
      <c r="H400" s="21">
        <f>H401+H404+H407+H409+H411+H416</f>
        <v>6090000</v>
      </c>
      <c r="I400" s="21">
        <f>I401+I404+I407+I409+I411+I416+I414</f>
        <v>6090000</v>
      </c>
      <c r="J400" s="21">
        <f t="shared" ref="J400:U400" si="198">J401+J404+J407+J409+J411+J416+J414</f>
        <v>6090000</v>
      </c>
      <c r="K400" s="21">
        <f t="shared" si="198"/>
        <v>4812258.38</v>
      </c>
      <c r="L400" s="22">
        <f t="shared" si="186"/>
        <v>79.019021018062404</v>
      </c>
      <c r="M400" s="21">
        <f t="shared" si="198"/>
        <v>7270000</v>
      </c>
      <c r="N400" s="21">
        <f t="shared" si="198"/>
        <v>7270000</v>
      </c>
      <c r="O400" s="21">
        <f t="shared" si="198"/>
        <v>9330000</v>
      </c>
      <c r="P400" s="21">
        <f t="shared" si="198"/>
        <v>9330000</v>
      </c>
      <c r="Q400" s="21">
        <f t="shared" si="198"/>
        <v>7270000</v>
      </c>
      <c r="R400" s="21">
        <f t="shared" si="198"/>
        <v>9330000</v>
      </c>
      <c r="S400" s="21">
        <f t="shared" si="198"/>
        <v>9330000</v>
      </c>
      <c r="T400" s="21">
        <f t="shared" si="198"/>
        <v>9330000</v>
      </c>
      <c r="U400" s="21">
        <f t="shared" si="198"/>
        <v>9330000</v>
      </c>
    </row>
    <row r="401" spans="1:25" s="23" customFormat="1" ht="15.75" hidden="1">
      <c r="A401" s="24" t="s">
        <v>8</v>
      </c>
      <c r="B401" s="25">
        <v>11</v>
      </c>
      <c r="C401" s="52" t="s">
        <v>25</v>
      </c>
      <c r="D401" s="27">
        <v>322</v>
      </c>
      <c r="E401" s="20"/>
      <c r="F401" s="20"/>
      <c r="G401" s="21">
        <f>SUM(G402:G403)</f>
        <v>500000</v>
      </c>
      <c r="H401" s="21">
        <f t="shared" ref="H401:U401" si="199">SUM(H402:H403)</f>
        <v>500000</v>
      </c>
      <c r="I401" s="21">
        <f t="shared" si="199"/>
        <v>500000</v>
      </c>
      <c r="J401" s="21">
        <f t="shared" si="199"/>
        <v>500000</v>
      </c>
      <c r="K401" s="21">
        <f t="shared" si="199"/>
        <v>312736.26</v>
      </c>
      <c r="L401" s="22">
        <f t="shared" si="186"/>
        <v>62.547252</v>
      </c>
      <c r="M401" s="21">
        <f t="shared" si="199"/>
        <v>800000</v>
      </c>
      <c r="N401" s="21">
        <f t="shared" si="199"/>
        <v>800000</v>
      </c>
      <c r="O401" s="21">
        <f t="shared" si="199"/>
        <v>425000</v>
      </c>
      <c r="P401" s="21">
        <f t="shared" si="199"/>
        <v>425000</v>
      </c>
      <c r="Q401" s="21">
        <f t="shared" si="199"/>
        <v>800000</v>
      </c>
      <c r="R401" s="21">
        <f t="shared" si="199"/>
        <v>425000</v>
      </c>
      <c r="S401" s="21">
        <f t="shared" si="199"/>
        <v>425000</v>
      </c>
      <c r="T401" s="21">
        <f t="shared" si="199"/>
        <v>425000</v>
      </c>
      <c r="U401" s="21">
        <f t="shared" si="199"/>
        <v>425000</v>
      </c>
      <c r="V401" s="57"/>
      <c r="W401" s="57"/>
      <c r="X401" s="57"/>
      <c r="Y401" s="12"/>
    </row>
    <row r="402" spans="1:25" ht="30" hidden="1">
      <c r="A402" s="28" t="s">
        <v>8</v>
      </c>
      <c r="B402" s="29">
        <v>11</v>
      </c>
      <c r="C402" s="53" t="s">
        <v>25</v>
      </c>
      <c r="D402" s="31">
        <v>3224</v>
      </c>
      <c r="E402" s="32" t="s">
        <v>144</v>
      </c>
      <c r="F402" s="32"/>
      <c r="G402" s="1">
        <v>350000</v>
      </c>
      <c r="H402" s="1">
        <v>350000</v>
      </c>
      <c r="I402" s="1">
        <v>350000</v>
      </c>
      <c r="J402" s="1">
        <v>350000</v>
      </c>
      <c r="K402" s="1">
        <v>261377.15</v>
      </c>
      <c r="L402" s="33">
        <f t="shared" si="186"/>
        <v>74.679185714285708</v>
      </c>
      <c r="M402" s="1">
        <v>500000</v>
      </c>
      <c r="N402" s="1">
        <v>500000</v>
      </c>
      <c r="O402" s="1">
        <v>350000</v>
      </c>
      <c r="P402" s="1">
        <f>O402</f>
        <v>350000</v>
      </c>
      <c r="Q402" s="1">
        <v>500000</v>
      </c>
      <c r="R402" s="1">
        <v>350000</v>
      </c>
      <c r="S402" s="1">
        <f>R402</f>
        <v>350000</v>
      </c>
      <c r="T402" s="1">
        <v>350000</v>
      </c>
      <c r="U402" s="1">
        <f>T402</f>
        <v>350000</v>
      </c>
    </row>
    <row r="403" spans="1:25" hidden="1">
      <c r="A403" s="28" t="s">
        <v>8</v>
      </c>
      <c r="B403" s="29">
        <v>11</v>
      </c>
      <c r="C403" s="53" t="s">
        <v>25</v>
      </c>
      <c r="D403" s="31">
        <v>3225</v>
      </c>
      <c r="E403" s="32" t="s">
        <v>290</v>
      </c>
      <c r="F403" s="38"/>
      <c r="G403" s="1">
        <v>150000</v>
      </c>
      <c r="H403" s="1">
        <v>150000</v>
      </c>
      <c r="I403" s="1">
        <v>150000</v>
      </c>
      <c r="J403" s="1">
        <v>150000</v>
      </c>
      <c r="K403" s="1">
        <v>51359.11</v>
      </c>
      <c r="L403" s="33">
        <f t="shared" si="186"/>
        <v>34.239406666666667</v>
      </c>
      <c r="M403" s="1">
        <v>300000</v>
      </c>
      <c r="N403" s="1">
        <v>300000</v>
      </c>
      <c r="O403" s="1">
        <v>75000</v>
      </c>
      <c r="P403" s="1">
        <f t="shared" ref="P403:P417" si="200">O403</f>
        <v>75000</v>
      </c>
      <c r="Q403" s="1">
        <v>300000</v>
      </c>
      <c r="R403" s="1">
        <v>75000</v>
      </c>
      <c r="S403" s="1">
        <f t="shared" ref="S403:S417" si="201">R403</f>
        <v>75000</v>
      </c>
      <c r="T403" s="1">
        <v>75000</v>
      </c>
      <c r="U403" s="1">
        <f t="shared" ref="U403:U417" si="202">T403</f>
        <v>75000</v>
      </c>
    </row>
    <row r="404" spans="1:25" s="23" customFormat="1" ht="15.75" hidden="1">
      <c r="A404" s="24" t="s">
        <v>8</v>
      </c>
      <c r="B404" s="25">
        <v>11</v>
      </c>
      <c r="C404" s="52" t="s">
        <v>25</v>
      </c>
      <c r="D404" s="27">
        <v>323</v>
      </c>
      <c r="E404" s="20"/>
      <c r="F404" s="40"/>
      <c r="G404" s="21">
        <f>SUM(G405:G406)</f>
        <v>4000000</v>
      </c>
      <c r="H404" s="21">
        <f t="shared" ref="H404:U404" si="203">SUM(H405:H406)</f>
        <v>4000000</v>
      </c>
      <c r="I404" s="21">
        <f t="shared" si="203"/>
        <v>4000000</v>
      </c>
      <c r="J404" s="21">
        <f t="shared" si="203"/>
        <v>4000000</v>
      </c>
      <c r="K404" s="21">
        <f t="shared" si="203"/>
        <v>3460047.45</v>
      </c>
      <c r="L404" s="22">
        <f t="shared" si="186"/>
        <v>86.501186250000003</v>
      </c>
      <c r="M404" s="21">
        <f t="shared" si="203"/>
        <v>4300000</v>
      </c>
      <c r="N404" s="21">
        <f t="shared" si="203"/>
        <v>4300000</v>
      </c>
      <c r="O404" s="21">
        <f t="shared" si="203"/>
        <v>6820000</v>
      </c>
      <c r="P404" s="21">
        <f t="shared" si="203"/>
        <v>6820000</v>
      </c>
      <c r="Q404" s="21">
        <f t="shared" si="203"/>
        <v>4300000</v>
      </c>
      <c r="R404" s="21">
        <f t="shared" si="203"/>
        <v>6820000</v>
      </c>
      <c r="S404" s="21">
        <f t="shared" si="203"/>
        <v>6820000</v>
      </c>
      <c r="T404" s="21">
        <f t="shared" si="203"/>
        <v>6820000</v>
      </c>
      <c r="U404" s="21">
        <f t="shared" si="203"/>
        <v>6820000</v>
      </c>
      <c r="V404" s="57"/>
      <c r="W404" s="57"/>
      <c r="X404" s="57"/>
      <c r="Y404" s="12"/>
    </row>
    <row r="405" spans="1:25" hidden="1">
      <c r="A405" s="28" t="s">
        <v>8</v>
      </c>
      <c r="B405" s="29">
        <v>11</v>
      </c>
      <c r="C405" s="53" t="s">
        <v>25</v>
      </c>
      <c r="D405" s="31">
        <v>3232</v>
      </c>
      <c r="E405" s="32" t="s">
        <v>118</v>
      </c>
      <c r="F405" s="32"/>
      <c r="G405" s="1">
        <v>3650000</v>
      </c>
      <c r="H405" s="1">
        <v>3650000</v>
      </c>
      <c r="I405" s="1">
        <v>3650000</v>
      </c>
      <c r="J405" s="1">
        <v>3650000</v>
      </c>
      <c r="K405" s="1">
        <v>3385897.45</v>
      </c>
      <c r="L405" s="33">
        <f t="shared" si="186"/>
        <v>92.764313698630147</v>
      </c>
      <c r="M405" s="1">
        <v>3700000</v>
      </c>
      <c r="N405" s="1">
        <v>3700000</v>
      </c>
      <c r="O405" s="1">
        <v>6500000</v>
      </c>
      <c r="P405" s="1">
        <f t="shared" si="200"/>
        <v>6500000</v>
      </c>
      <c r="Q405" s="1">
        <v>3700000</v>
      </c>
      <c r="R405" s="1">
        <v>6500000</v>
      </c>
      <c r="S405" s="1">
        <f t="shared" si="201"/>
        <v>6500000</v>
      </c>
      <c r="T405" s="1">
        <v>6500000</v>
      </c>
      <c r="U405" s="1">
        <f t="shared" si="202"/>
        <v>6500000</v>
      </c>
    </row>
    <row r="406" spans="1:25" hidden="1">
      <c r="A406" s="28" t="s">
        <v>8</v>
      </c>
      <c r="B406" s="29">
        <v>11</v>
      </c>
      <c r="C406" s="53" t="s">
        <v>25</v>
      </c>
      <c r="D406" s="31">
        <v>3235</v>
      </c>
      <c r="E406" s="32" t="s">
        <v>42</v>
      </c>
      <c r="F406" s="32"/>
      <c r="G406" s="1">
        <v>350000</v>
      </c>
      <c r="H406" s="1">
        <v>350000</v>
      </c>
      <c r="I406" s="1">
        <v>350000</v>
      </c>
      <c r="J406" s="1">
        <v>350000</v>
      </c>
      <c r="K406" s="1">
        <v>74150</v>
      </c>
      <c r="L406" s="33">
        <f t="shared" si="186"/>
        <v>21.185714285714287</v>
      </c>
      <c r="M406" s="1">
        <v>600000</v>
      </c>
      <c r="N406" s="1">
        <v>600000</v>
      </c>
      <c r="O406" s="1">
        <v>320000</v>
      </c>
      <c r="P406" s="1">
        <f t="shared" si="200"/>
        <v>320000</v>
      </c>
      <c r="Q406" s="1">
        <v>600000</v>
      </c>
      <c r="R406" s="1">
        <v>320000</v>
      </c>
      <c r="S406" s="1">
        <f t="shared" si="201"/>
        <v>320000</v>
      </c>
      <c r="T406" s="1">
        <v>320000</v>
      </c>
      <c r="U406" s="1">
        <f t="shared" si="202"/>
        <v>320000</v>
      </c>
    </row>
    <row r="407" spans="1:25" s="23" customFormat="1" ht="15.75" hidden="1">
      <c r="A407" s="24" t="s">
        <v>8</v>
      </c>
      <c r="B407" s="25">
        <v>11</v>
      </c>
      <c r="C407" s="52" t="s">
        <v>25</v>
      </c>
      <c r="D407" s="27">
        <v>329</v>
      </c>
      <c r="E407" s="20"/>
      <c r="F407" s="20"/>
      <c r="G407" s="21">
        <f>SUM(G408)</f>
        <v>240000</v>
      </c>
      <c r="H407" s="21">
        <f t="shared" ref="H407:U407" si="204">SUM(H408)</f>
        <v>240000</v>
      </c>
      <c r="I407" s="21">
        <f t="shared" si="204"/>
        <v>240000</v>
      </c>
      <c r="J407" s="21">
        <f t="shared" si="204"/>
        <v>240000</v>
      </c>
      <c r="K407" s="21">
        <f t="shared" si="204"/>
        <v>108629.04</v>
      </c>
      <c r="L407" s="22">
        <f t="shared" si="186"/>
        <v>45.262099999999997</v>
      </c>
      <c r="M407" s="21">
        <f t="shared" si="204"/>
        <v>400000</v>
      </c>
      <c r="N407" s="21">
        <f t="shared" si="204"/>
        <v>400000</v>
      </c>
      <c r="O407" s="21">
        <f t="shared" si="204"/>
        <v>135000</v>
      </c>
      <c r="P407" s="21">
        <f t="shared" si="204"/>
        <v>135000</v>
      </c>
      <c r="Q407" s="21">
        <f t="shared" si="204"/>
        <v>400000</v>
      </c>
      <c r="R407" s="21">
        <f t="shared" si="204"/>
        <v>135000</v>
      </c>
      <c r="S407" s="21">
        <f t="shared" si="204"/>
        <v>135000</v>
      </c>
      <c r="T407" s="21">
        <f t="shared" si="204"/>
        <v>135000</v>
      </c>
      <c r="U407" s="21">
        <f t="shared" si="204"/>
        <v>135000</v>
      </c>
      <c r="V407" s="57"/>
      <c r="W407" s="57"/>
      <c r="X407" s="57"/>
      <c r="Y407" s="12"/>
    </row>
    <row r="408" spans="1:25" hidden="1">
      <c r="A408" s="28" t="s">
        <v>8</v>
      </c>
      <c r="B408" s="29">
        <v>11</v>
      </c>
      <c r="C408" s="53" t="s">
        <v>25</v>
      </c>
      <c r="D408" s="31">
        <v>3292</v>
      </c>
      <c r="E408" s="32" t="s">
        <v>123</v>
      </c>
      <c r="F408" s="32"/>
      <c r="G408" s="1">
        <v>240000</v>
      </c>
      <c r="H408" s="1">
        <v>240000</v>
      </c>
      <c r="I408" s="1">
        <v>240000</v>
      </c>
      <c r="J408" s="1">
        <v>240000</v>
      </c>
      <c r="K408" s="1">
        <v>108629.04</v>
      </c>
      <c r="L408" s="33">
        <f t="shared" si="186"/>
        <v>45.262099999999997</v>
      </c>
      <c r="M408" s="1">
        <v>400000</v>
      </c>
      <c r="N408" s="1">
        <v>400000</v>
      </c>
      <c r="O408" s="1">
        <v>135000</v>
      </c>
      <c r="P408" s="1">
        <f t="shared" si="200"/>
        <v>135000</v>
      </c>
      <c r="Q408" s="1">
        <v>400000</v>
      </c>
      <c r="R408" s="1">
        <v>135000</v>
      </c>
      <c r="S408" s="1">
        <f t="shared" si="201"/>
        <v>135000</v>
      </c>
      <c r="T408" s="1">
        <v>135000</v>
      </c>
      <c r="U408" s="1">
        <f t="shared" si="202"/>
        <v>135000</v>
      </c>
    </row>
    <row r="409" spans="1:25" s="23" customFormat="1" ht="15.75" hidden="1">
      <c r="A409" s="24" t="s">
        <v>8</v>
      </c>
      <c r="B409" s="25">
        <v>11</v>
      </c>
      <c r="C409" s="52" t="s">
        <v>25</v>
      </c>
      <c r="D409" s="27">
        <v>412</v>
      </c>
      <c r="E409" s="20"/>
      <c r="F409" s="20"/>
      <c r="G409" s="21">
        <f>SUM(G410)</f>
        <v>100000</v>
      </c>
      <c r="H409" s="21">
        <f t="shared" ref="H409:U409" si="205">SUM(H410)</f>
        <v>100000</v>
      </c>
      <c r="I409" s="21">
        <f t="shared" si="205"/>
        <v>100000</v>
      </c>
      <c r="J409" s="21">
        <f t="shared" si="205"/>
        <v>100000</v>
      </c>
      <c r="K409" s="21">
        <f t="shared" si="205"/>
        <v>0</v>
      </c>
      <c r="L409" s="22">
        <f t="shared" si="186"/>
        <v>0</v>
      </c>
      <c r="M409" s="21">
        <f t="shared" si="205"/>
        <v>170000</v>
      </c>
      <c r="N409" s="21">
        <f t="shared" si="205"/>
        <v>170000</v>
      </c>
      <c r="O409" s="21">
        <f t="shared" si="205"/>
        <v>50000</v>
      </c>
      <c r="P409" s="21">
        <f t="shared" si="205"/>
        <v>50000</v>
      </c>
      <c r="Q409" s="21">
        <f t="shared" si="205"/>
        <v>170000</v>
      </c>
      <c r="R409" s="21">
        <f t="shared" si="205"/>
        <v>50000</v>
      </c>
      <c r="S409" s="21">
        <f t="shared" si="205"/>
        <v>50000</v>
      </c>
      <c r="T409" s="21">
        <f t="shared" si="205"/>
        <v>50000</v>
      </c>
      <c r="U409" s="21">
        <f t="shared" si="205"/>
        <v>50000</v>
      </c>
      <c r="V409" s="57"/>
      <c r="W409" s="57"/>
      <c r="X409" s="57"/>
      <c r="Y409" s="12"/>
    </row>
    <row r="410" spans="1:25" s="23" customFormat="1" ht="15.75" hidden="1">
      <c r="A410" s="28" t="s">
        <v>8</v>
      </c>
      <c r="B410" s="29">
        <v>11</v>
      </c>
      <c r="C410" s="53" t="s">
        <v>25</v>
      </c>
      <c r="D410" s="31">
        <v>4126</v>
      </c>
      <c r="E410" s="32" t="s">
        <v>4</v>
      </c>
      <c r="F410" s="32"/>
      <c r="G410" s="1">
        <v>100000</v>
      </c>
      <c r="H410" s="1">
        <v>100000</v>
      </c>
      <c r="I410" s="1">
        <v>100000</v>
      </c>
      <c r="J410" s="1">
        <v>100000</v>
      </c>
      <c r="K410" s="1">
        <v>0</v>
      </c>
      <c r="L410" s="33">
        <f t="shared" si="186"/>
        <v>0</v>
      </c>
      <c r="M410" s="1">
        <v>170000</v>
      </c>
      <c r="N410" s="1">
        <v>170000</v>
      </c>
      <c r="O410" s="1">
        <v>50000</v>
      </c>
      <c r="P410" s="1">
        <f t="shared" si="200"/>
        <v>50000</v>
      </c>
      <c r="Q410" s="1">
        <v>170000</v>
      </c>
      <c r="R410" s="1">
        <v>50000</v>
      </c>
      <c r="S410" s="1">
        <f t="shared" si="201"/>
        <v>50000</v>
      </c>
      <c r="T410" s="1">
        <v>50000</v>
      </c>
      <c r="U410" s="1">
        <f t="shared" si="202"/>
        <v>50000</v>
      </c>
      <c r="V410" s="57"/>
      <c r="W410" s="57"/>
      <c r="X410" s="57"/>
      <c r="Y410" s="12"/>
    </row>
    <row r="411" spans="1:25" s="23" customFormat="1" ht="15.75" hidden="1">
      <c r="A411" s="24" t="s">
        <v>8</v>
      </c>
      <c r="B411" s="25">
        <v>11</v>
      </c>
      <c r="C411" s="52" t="s">
        <v>25</v>
      </c>
      <c r="D411" s="27">
        <v>422</v>
      </c>
      <c r="E411" s="20"/>
      <c r="F411" s="20"/>
      <c r="G411" s="21">
        <f>SUM(G412:G413)</f>
        <v>500000</v>
      </c>
      <c r="H411" s="21">
        <f t="shared" ref="H411:U411" si="206">SUM(H412:H413)</f>
        <v>500000</v>
      </c>
      <c r="I411" s="21">
        <f t="shared" si="206"/>
        <v>500000</v>
      </c>
      <c r="J411" s="21">
        <f t="shared" si="206"/>
        <v>500000</v>
      </c>
      <c r="K411" s="21">
        <f t="shared" si="206"/>
        <v>189132.08000000002</v>
      </c>
      <c r="L411" s="22">
        <f t="shared" si="186"/>
        <v>37.826416000000002</v>
      </c>
      <c r="M411" s="21">
        <f t="shared" si="206"/>
        <v>600000</v>
      </c>
      <c r="N411" s="21">
        <f t="shared" si="206"/>
        <v>600000</v>
      </c>
      <c r="O411" s="21">
        <f t="shared" si="206"/>
        <v>250000</v>
      </c>
      <c r="P411" s="21">
        <f t="shared" si="206"/>
        <v>250000</v>
      </c>
      <c r="Q411" s="21">
        <f t="shared" si="206"/>
        <v>600000</v>
      </c>
      <c r="R411" s="21">
        <f t="shared" si="206"/>
        <v>250000</v>
      </c>
      <c r="S411" s="21">
        <f t="shared" si="206"/>
        <v>250000</v>
      </c>
      <c r="T411" s="21">
        <f t="shared" si="206"/>
        <v>250000</v>
      </c>
      <c r="U411" s="21">
        <f t="shared" si="206"/>
        <v>250000</v>
      </c>
      <c r="V411" s="57"/>
      <c r="W411" s="57"/>
      <c r="X411" s="57"/>
      <c r="Y411" s="12"/>
    </row>
    <row r="412" spans="1:25" hidden="1">
      <c r="A412" s="28" t="s">
        <v>8</v>
      </c>
      <c r="B412" s="29">
        <v>11</v>
      </c>
      <c r="C412" s="53" t="s">
        <v>25</v>
      </c>
      <c r="D412" s="31">
        <v>4222</v>
      </c>
      <c r="E412" s="32" t="s">
        <v>130</v>
      </c>
      <c r="F412" s="32"/>
      <c r="G412" s="1">
        <v>300000</v>
      </c>
      <c r="H412" s="1">
        <v>300000</v>
      </c>
      <c r="I412" s="1">
        <v>300000</v>
      </c>
      <c r="J412" s="1">
        <v>300000</v>
      </c>
      <c r="K412" s="1">
        <v>139268.17000000001</v>
      </c>
      <c r="L412" s="33">
        <f t="shared" si="186"/>
        <v>46.422723333333337</v>
      </c>
      <c r="M412" s="1">
        <v>300000</v>
      </c>
      <c r="N412" s="1">
        <v>300000</v>
      </c>
      <c r="O412" s="1">
        <v>150000</v>
      </c>
      <c r="P412" s="1">
        <f t="shared" si="200"/>
        <v>150000</v>
      </c>
      <c r="Q412" s="1">
        <v>300000</v>
      </c>
      <c r="R412" s="1">
        <v>150000</v>
      </c>
      <c r="S412" s="1">
        <f t="shared" si="201"/>
        <v>150000</v>
      </c>
      <c r="T412" s="1">
        <v>150000</v>
      </c>
      <c r="U412" s="1">
        <f t="shared" si="202"/>
        <v>150000</v>
      </c>
    </row>
    <row r="413" spans="1:25" hidden="1">
      <c r="A413" s="28" t="s">
        <v>8</v>
      </c>
      <c r="B413" s="29">
        <v>11</v>
      </c>
      <c r="C413" s="53" t="s">
        <v>25</v>
      </c>
      <c r="D413" s="31">
        <v>4227</v>
      </c>
      <c r="E413" s="32" t="s">
        <v>132</v>
      </c>
      <c r="F413" s="32"/>
      <c r="G413" s="1">
        <v>200000</v>
      </c>
      <c r="H413" s="1">
        <v>200000</v>
      </c>
      <c r="I413" s="1">
        <v>200000</v>
      </c>
      <c r="J413" s="1">
        <v>200000</v>
      </c>
      <c r="K413" s="1">
        <v>49863.91</v>
      </c>
      <c r="L413" s="33">
        <f t="shared" si="186"/>
        <v>24.931955000000002</v>
      </c>
      <c r="M413" s="1">
        <v>300000</v>
      </c>
      <c r="N413" s="1">
        <v>300000</v>
      </c>
      <c r="O413" s="1">
        <v>100000</v>
      </c>
      <c r="P413" s="1">
        <f t="shared" si="200"/>
        <v>100000</v>
      </c>
      <c r="Q413" s="1">
        <v>300000</v>
      </c>
      <c r="R413" s="1">
        <v>100000</v>
      </c>
      <c r="S413" s="1">
        <f t="shared" si="201"/>
        <v>100000</v>
      </c>
      <c r="T413" s="1">
        <v>100000</v>
      </c>
      <c r="U413" s="1">
        <f t="shared" si="202"/>
        <v>100000</v>
      </c>
    </row>
    <row r="414" spans="1:25" s="23" customFormat="1" ht="15.75" hidden="1">
      <c r="A414" s="24" t="s">
        <v>8</v>
      </c>
      <c r="B414" s="25">
        <v>11</v>
      </c>
      <c r="C414" s="52" t="s">
        <v>25</v>
      </c>
      <c r="D414" s="27">
        <v>423</v>
      </c>
      <c r="E414" s="20"/>
      <c r="F414" s="20"/>
      <c r="G414" s="21"/>
      <c r="H414" s="21"/>
      <c r="I414" s="21">
        <f>I415</f>
        <v>0</v>
      </c>
      <c r="J414" s="21">
        <f t="shared" ref="J414:U414" si="207">J415</f>
        <v>0</v>
      </c>
      <c r="K414" s="21">
        <f t="shared" si="207"/>
        <v>0</v>
      </c>
      <c r="L414" s="22" t="str">
        <f t="shared" si="186"/>
        <v>-</v>
      </c>
      <c r="M414" s="21">
        <f t="shared" si="207"/>
        <v>0</v>
      </c>
      <c r="N414" s="21">
        <f t="shared" si="207"/>
        <v>0</v>
      </c>
      <c r="O414" s="21">
        <f t="shared" si="207"/>
        <v>50000</v>
      </c>
      <c r="P414" s="21">
        <f t="shared" si="207"/>
        <v>50000</v>
      </c>
      <c r="Q414" s="21">
        <f t="shared" si="207"/>
        <v>0</v>
      </c>
      <c r="R414" s="21">
        <f t="shared" si="207"/>
        <v>50000</v>
      </c>
      <c r="S414" s="21">
        <f t="shared" si="207"/>
        <v>50000</v>
      </c>
      <c r="T414" s="21">
        <f t="shared" si="207"/>
        <v>50000</v>
      </c>
      <c r="U414" s="21">
        <f t="shared" si="207"/>
        <v>50000</v>
      </c>
      <c r="V414" s="57"/>
      <c r="W414" s="57"/>
      <c r="X414" s="57"/>
      <c r="Y414" s="12"/>
    </row>
    <row r="415" spans="1:25" ht="15.75" hidden="1">
      <c r="A415" s="28" t="s">
        <v>8</v>
      </c>
      <c r="B415" s="29">
        <v>11</v>
      </c>
      <c r="C415" s="53" t="s">
        <v>25</v>
      </c>
      <c r="D415" s="31">
        <v>4231</v>
      </c>
      <c r="E415" s="32" t="s">
        <v>128</v>
      </c>
      <c r="F415" s="32"/>
      <c r="G415" s="1"/>
      <c r="H415" s="1"/>
      <c r="I415" s="1"/>
      <c r="J415" s="1"/>
      <c r="K415" s="1"/>
      <c r="L415" s="22" t="str">
        <f t="shared" si="186"/>
        <v>-</v>
      </c>
      <c r="M415" s="1"/>
      <c r="N415" s="1"/>
      <c r="O415" s="1">
        <v>50000</v>
      </c>
      <c r="P415" s="1">
        <f>O415</f>
        <v>50000</v>
      </c>
      <c r="Q415" s="1"/>
      <c r="R415" s="1">
        <v>50000</v>
      </c>
      <c r="S415" s="1">
        <f>R415</f>
        <v>50000</v>
      </c>
      <c r="T415" s="1">
        <v>50000</v>
      </c>
      <c r="U415" s="1">
        <f>T415</f>
        <v>50000</v>
      </c>
    </row>
    <row r="416" spans="1:25" s="23" customFormat="1" ht="15.75" hidden="1">
      <c r="A416" s="24" t="s">
        <v>8</v>
      </c>
      <c r="B416" s="25">
        <v>11</v>
      </c>
      <c r="C416" s="52" t="s">
        <v>25</v>
      </c>
      <c r="D416" s="27">
        <v>453</v>
      </c>
      <c r="E416" s="20"/>
      <c r="F416" s="20"/>
      <c r="G416" s="21">
        <f>SUM(G417)</f>
        <v>750000</v>
      </c>
      <c r="H416" s="21">
        <f t="shared" ref="H416:U416" si="208">SUM(H417)</f>
        <v>750000</v>
      </c>
      <c r="I416" s="21">
        <f t="shared" si="208"/>
        <v>750000</v>
      </c>
      <c r="J416" s="21">
        <f t="shared" si="208"/>
        <v>750000</v>
      </c>
      <c r="K416" s="21">
        <f t="shared" si="208"/>
        <v>741713.55</v>
      </c>
      <c r="L416" s="22">
        <f t="shared" si="186"/>
        <v>98.895139999999998</v>
      </c>
      <c r="M416" s="21">
        <f t="shared" si="208"/>
        <v>1000000</v>
      </c>
      <c r="N416" s="21">
        <f t="shared" si="208"/>
        <v>1000000</v>
      </c>
      <c r="O416" s="21">
        <f t="shared" si="208"/>
        <v>1600000</v>
      </c>
      <c r="P416" s="21">
        <f t="shared" si="208"/>
        <v>1600000</v>
      </c>
      <c r="Q416" s="21">
        <f t="shared" si="208"/>
        <v>1000000</v>
      </c>
      <c r="R416" s="21">
        <f t="shared" si="208"/>
        <v>1600000</v>
      </c>
      <c r="S416" s="21">
        <f t="shared" si="208"/>
        <v>1600000</v>
      </c>
      <c r="T416" s="21">
        <f t="shared" si="208"/>
        <v>1600000</v>
      </c>
      <c r="U416" s="21">
        <f t="shared" si="208"/>
        <v>1600000</v>
      </c>
      <c r="V416" s="57"/>
      <c r="W416" s="57"/>
      <c r="X416" s="57"/>
      <c r="Y416" s="12"/>
    </row>
    <row r="417" spans="1:25" hidden="1">
      <c r="A417" s="28" t="s">
        <v>8</v>
      </c>
      <c r="B417" s="29">
        <v>11</v>
      </c>
      <c r="C417" s="53" t="s">
        <v>25</v>
      </c>
      <c r="D417" s="31">
        <v>4531</v>
      </c>
      <c r="E417" s="32" t="s">
        <v>145</v>
      </c>
      <c r="F417" s="32"/>
      <c r="G417" s="1">
        <v>750000</v>
      </c>
      <c r="H417" s="1">
        <v>750000</v>
      </c>
      <c r="I417" s="1">
        <v>750000</v>
      </c>
      <c r="J417" s="1">
        <v>750000</v>
      </c>
      <c r="K417" s="1">
        <v>741713.55</v>
      </c>
      <c r="L417" s="33">
        <f t="shared" si="186"/>
        <v>98.895139999999998</v>
      </c>
      <c r="M417" s="1">
        <v>1000000</v>
      </c>
      <c r="N417" s="1">
        <v>1000000</v>
      </c>
      <c r="O417" s="1">
        <v>1600000</v>
      </c>
      <c r="P417" s="1">
        <f t="shared" si="200"/>
        <v>1600000</v>
      </c>
      <c r="Q417" s="1">
        <v>1000000</v>
      </c>
      <c r="R417" s="1">
        <v>1600000</v>
      </c>
      <c r="S417" s="1">
        <f t="shared" si="201"/>
        <v>1600000</v>
      </c>
      <c r="T417" s="1">
        <v>1600000</v>
      </c>
      <c r="U417" s="1">
        <f t="shared" si="202"/>
        <v>1600000</v>
      </c>
    </row>
    <row r="418" spans="1:25" ht="63">
      <c r="A418" s="319" t="s">
        <v>16</v>
      </c>
      <c r="B418" s="319"/>
      <c r="C418" s="319"/>
      <c r="D418" s="319"/>
      <c r="E418" s="20" t="s">
        <v>289</v>
      </c>
      <c r="F418" s="20" t="s">
        <v>342</v>
      </c>
      <c r="G418" s="21">
        <f>G419+G421+G426+G429+G431</f>
        <v>7540000</v>
      </c>
      <c r="H418" s="21">
        <f t="shared" ref="H418:U418" si="209">H419+H421+H426+H429+H431</f>
        <v>7540000</v>
      </c>
      <c r="I418" s="21">
        <f t="shared" si="209"/>
        <v>7540000</v>
      </c>
      <c r="J418" s="21">
        <f t="shared" si="209"/>
        <v>7540000</v>
      </c>
      <c r="K418" s="21">
        <f t="shared" si="209"/>
        <v>4129718.5</v>
      </c>
      <c r="L418" s="22">
        <f t="shared" si="186"/>
        <v>54.770802387267906</v>
      </c>
      <c r="M418" s="21">
        <f t="shared" si="209"/>
        <v>6840000</v>
      </c>
      <c r="N418" s="21">
        <f t="shared" si="209"/>
        <v>6840000</v>
      </c>
      <c r="O418" s="21">
        <f t="shared" si="209"/>
        <v>8240000</v>
      </c>
      <c r="P418" s="21">
        <f t="shared" si="209"/>
        <v>8240000</v>
      </c>
      <c r="Q418" s="21">
        <f t="shared" si="209"/>
        <v>6840000</v>
      </c>
      <c r="R418" s="21">
        <f t="shared" si="209"/>
        <v>8240000</v>
      </c>
      <c r="S418" s="21">
        <f t="shared" si="209"/>
        <v>8240000</v>
      </c>
      <c r="T418" s="21">
        <f t="shared" si="209"/>
        <v>8240000</v>
      </c>
      <c r="U418" s="21">
        <f t="shared" si="209"/>
        <v>8240000</v>
      </c>
    </row>
    <row r="419" spans="1:25" s="23" customFormat="1" ht="15.75" hidden="1">
      <c r="A419" s="24" t="s">
        <v>16</v>
      </c>
      <c r="B419" s="25">
        <v>11</v>
      </c>
      <c r="C419" s="26" t="s">
        <v>25</v>
      </c>
      <c r="D419" s="27">
        <v>322</v>
      </c>
      <c r="E419" s="20"/>
      <c r="F419" s="20"/>
      <c r="G419" s="21">
        <f>SUM(G420)</f>
        <v>30000</v>
      </c>
      <c r="H419" s="21">
        <f t="shared" ref="H419:U419" si="210">SUM(H420)</f>
        <v>30000</v>
      </c>
      <c r="I419" s="21">
        <f t="shared" si="210"/>
        <v>30000</v>
      </c>
      <c r="J419" s="21">
        <f t="shared" si="210"/>
        <v>30000</v>
      </c>
      <c r="K419" s="21">
        <f t="shared" si="210"/>
        <v>0</v>
      </c>
      <c r="L419" s="22">
        <f t="shared" si="186"/>
        <v>0</v>
      </c>
      <c r="M419" s="21">
        <f t="shared" si="210"/>
        <v>30000</v>
      </c>
      <c r="N419" s="21">
        <f t="shared" si="210"/>
        <v>30000</v>
      </c>
      <c r="O419" s="21">
        <f t="shared" si="210"/>
        <v>0</v>
      </c>
      <c r="P419" s="21">
        <f t="shared" si="210"/>
        <v>0</v>
      </c>
      <c r="Q419" s="21">
        <f t="shared" si="210"/>
        <v>30000</v>
      </c>
      <c r="R419" s="21">
        <f t="shared" si="210"/>
        <v>0</v>
      </c>
      <c r="S419" s="21">
        <f t="shared" si="210"/>
        <v>0</v>
      </c>
      <c r="T419" s="21">
        <f t="shared" si="210"/>
        <v>0</v>
      </c>
      <c r="U419" s="21">
        <f t="shared" si="210"/>
        <v>0</v>
      </c>
      <c r="V419" s="57"/>
      <c r="W419" s="57"/>
      <c r="X419" s="57"/>
      <c r="Y419" s="12"/>
    </row>
    <row r="420" spans="1:25" ht="30" hidden="1">
      <c r="A420" s="28" t="s">
        <v>16</v>
      </c>
      <c r="B420" s="29">
        <v>11</v>
      </c>
      <c r="C420" s="30" t="s">
        <v>25</v>
      </c>
      <c r="D420" s="31">
        <v>3224</v>
      </c>
      <c r="E420" s="32" t="s">
        <v>144</v>
      </c>
      <c r="F420" s="32"/>
      <c r="G420" s="1">
        <v>30000</v>
      </c>
      <c r="H420" s="1">
        <v>30000</v>
      </c>
      <c r="I420" s="1">
        <v>30000</v>
      </c>
      <c r="J420" s="1">
        <v>30000</v>
      </c>
      <c r="K420" s="1">
        <v>0</v>
      </c>
      <c r="L420" s="33">
        <f t="shared" si="186"/>
        <v>0</v>
      </c>
      <c r="M420" s="1">
        <v>30000</v>
      </c>
      <c r="N420" s="1">
        <v>30000</v>
      </c>
      <c r="O420" s="1"/>
      <c r="P420" s="1">
        <f>O420</f>
        <v>0</v>
      </c>
      <c r="Q420" s="1">
        <v>30000</v>
      </c>
      <c r="R420" s="1"/>
      <c r="S420" s="1">
        <f>R420</f>
        <v>0</v>
      </c>
      <c r="T420" s="1"/>
      <c r="U420" s="1">
        <f>T420</f>
        <v>0</v>
      </c>
    </row>
    <row r="421" spans="1:25" s="23" customFormat="1" ht="15.75" hidden="1">
      <c r="A421" s="24" t="s">
        <v>16</v>
      </c>
      <c r="B421" s="25">
        <v>11</v>
      </c>
      <c r="C421" s="26" t="s">
        <v>25</v>
      </c>
      <c r="D421" s="27">
        <v>323</v>
      </c>
      <c r="E421" s="20"/>
      <c r="F421" s="20"/>
      <c r="G421" s="21">
        <f>SUM(G422:G425)</f>
        <v>3770000</v>
      </c>
      <c r="H421" s="21">
        <f t="shared" ref="H421:U421" si="211">SUM(H422:H425)</f>
        <v>3770000</v>
      </c>
      <c r="I421" s="21">
        <f t="shared" si="211"/>
        <v>3770000</v>
      </c>
      <c r="J421" s="21">
        <f t="shared" si="211"/>
        <v>3770000</v>
      </c>
      <c r="K421" s="21">
        <f t="shared" si="211"/>
        <v>2688337.9199999999</v>
      </c>
      <c r="L421" s="22">
        <f t="shared" si="186"/>
        <v>71.308698143236072</v>
      </c>
      <c r="M421" s="21">
        <f t="shared" si="211"/>
        <v>3510000</v>
      </c>
      <c r="N421" s="21">
        <f t="shared" si="211"/>
        <v>3510000</v>
      </c>
      <c r="O421" s="21">
        <f t="shared" si="211"/>
        <v>4750000</v>
      </c>
      <c r="P421" s="21">
        <f t="shared" si="211"/>
        <v>4750000</v>
      </c>
      <c r="Q421" s="21">
        <f t="shared" si="211"/>
        <v>3510000</v>
      </c>
      <c r="R421" s="21">
        <f t="shared" si="211"/>
        <v>4750000</v>
      </c>
      <c r="S421" s="21">
        <f t="shared" si="211"/>
        <v>4750000</v>
      </c>
      <c r="T421" s="21">
        <f t="shared" si="211"/>
        <v>4750000</v>
      </c>
      <c r="U421" s="21">
        <f t="shared" si="211"/>
        <v>4750000</v>
      </c>
      <c r="V421" s="57"/>
      <c r="W421" s="57"/>
      <c r="X421" s="57"/>
      <c r="Y421" s="12"/>
    </row>
    <row r="422" spans="1:25" hidden="1">
      <c r="A422" s="28" t="s">
        <v>16</v>
      </c>
      <c r="B422" s="29">
        <v>11</v>
      </c>
      <c r="C422" s="30" t="s">
        <v>25</v>
      </c>
      <c r="D422" s="31">
        <v>3232</v>
      </c>
      <c r="E422" s="32" t="s">
        <v>118</v>
      </c>
      <c r="F422" s="32"/>
      <c r="G422" s="1">
        <v>1050000</v>
      </c>
      <c r="H422" s="1">
        <v>1050000</v>
      </c>
      <c r="I422" s="1">
        <v>1050000</v>
      </c>
      <c r="J422" s="1">
        <v>1050000</v>
      </c>
      <c r="K422" s="1">
        <v>702197.8</v>
      </c>
      <c r="L422" s="33">
        <f t="shared" si="186"/>
        <v>66.875980952380957</v>
      </c>
      <c r="M422" s="1">
        <v>1050000</v>
      </c>
      <c r="N422" s="1">
        <v>1050000</v>
      </c>
      <c r="O422" s="1">
        <v>900000</v>
      </c>
      <c r="P422" s="1">
        <f t="shared" ref="P422:P432" si="212">O422</f>
        <v>900000</v>
      </c>
      <c r="Q422" s="1">
        <v>1050000</v>
      </c>
      <c r="R422" s="1">
        <v>900000</v>
      </c>
      <c r="S422" s="1">
        <f t="shared" ref="S422:S432" si="213">R422</f>
        <v>900000</v>
      </c>
      <c r="T422" s="1">
        <v>900000</v>
      </c>
      <c r="U422" s="1">
        <f t="shared" ref="U422:U432" si="214">T422</f>
        <v>900000</v>
      </c>
    </row>
    <row r="423" spans="1:25" hidden="1">
      <c r="A423" s="28" t="s">
        <v>16</v>
      </c>
      <c r="B423" s="29">
        <v>11</v>
      </c>
      <c r="C423" s="30" t="s">
        <v>25</v>
      </c>
      <c r="D423" s="31">
        <v>3235</v>
      </c>
      <c r="E423" s="32" t="s">
        <v>42</v>
      </c>
      <c r="F423" s="32"/>
      <c r="G423" s="1">
        <v>420000</v>
      </c>
      <c r="H423" s="1">
        <v>420000</v>
      </c>
      <c r="I423" s="1">
        <v>420000</v>
      </c>
      <c r="J423" s="1">
        <v>420000</v>
      </c>
      <c r="K423" s="1">
        <v>296982.5</v>
      </c>
      <c r="L423" s="33">
        <f t="shared" si="186"/>
        <v>70.710119047619045</v>
      </c>
      <c r="M423" s="1">
        <v>60000</v>
      </c>
      <c r="N423" s="1">
        <v>60000</v>
      </c>
      <c r="O423" s="1">
        <v>1000000</v>
      </c>
      <c r="P423" s="1">
        <f t="shared" si="212"/>
        <v>1000000</v>
      </c>
      <c r="Q423" s="1">
        <v>60000</v>
      </c>
      <c r="R423" s="1">
        <v>1000000</v>
      </c>
      <c r="S423" s="1">
        <f t="shared" si="213"/>
        <v>1000000</v>
      </c>
      <c r="T423" s="1">
        <v>1000000</v>
      </c>
      <c r="U423" s="1">
        <f t="shared" si="214"/>
        <v>1000000</v>
      </c>
    </row>
    <row r="424" spans="1:25" hidden="1">
      <c r="A424" s="28" t="s">
        <v>16</v>
      </c>
      <c r="B424" s="29">
        <v>11</v>
      </c>
      <c r="C424" s="30" t="s">
        <v>25</v>
      </c>
      <c r="D424" s="31">
        <v>3237</v>
      </c>
      <c r="E424" s="32" t="s">
        <v>36</v>
      </c>
      <c r="F424" s="32"/>
      <c r="G424" s="1">
        <v>100000</v>
      </c>
      <c r="H424" s="1">
        <v>100000</v>
      </c>
      <c r="I424" s="1">
        <v>100000</v>
      </c>
      <c r="J424" s="1">
        <v>100000</v>
      </c>
      <c r="K424" s="1">
        <v>92563.87</v>
      </c>
      <c r="L424" s="33">
        <f t="shared" si="186"/>
        <v>92.563869999999994</v>
      </c>
      <c r="M424" s="1">
        <v>200000</v>
      </c>
      <c r="N424" s="1">
        <v>200000</v>
      </c>
      <c r="O424" s="1">
        <v>150000</v>
      </c>
      <c r="P424" s="1">
        <f t="shared" si="212"/>
        <v>150000</v>
      </c>
      <c r="Q424" s="1">
        <v>200000</v>
      </c>
      <c r="R424" s="1">
        <v>150000</v>
      </c>
      <c r="S424" s="1">
        <f t="shared" si="213"/>
        <v>150000</v>
      </c>
      <c r="T424" s="1">
        <v>150000</v>
      </c>
      <c r="U424" s="1">
        <f t="shared" si="214"/>
        <v>150000</v>
      </c>
    </row>
    <row r="425" spans="1:25" hidden="1">
      <c r="A425" s="28" t="s">
        <v>16</v>
      </c>
      <c r="B425" s="29">
        <v>11</v>
      </c>
      <c r="C425" s="30" t="s">
        <v>25</v>
      </c>
      <c r="D425" s="31">
        <v>3238</v>
      </c>
      <c r="E425" s="32" t="s">
        <v>122</v>
      </c>
      <c r="F425" s="32"/>
      <c r="G425" s="1">
        <v>2200000</v>
      </c>
      <c r="H425" s="1">
        <v>2200000</v>
      </c>
      <c r="I425" s="1">
        <v>2200000</v>
      </c>
      <c r="J425" s="1">
        <v>2200000</v>
      </c>
      <c r="K425" s="1">
        <v>1596593.75</v>
      </c>
      <c r="L425" s="33">
        <f t="shared" si="186"/>
        <v>72.572443181818187</v>
      </c>
      <c r="M425" s="1">
        <v>2200000</v>
      </c>
      <c r="N425" s="1">
        <v>2200000</v>
      </c>
      <c r="O425" s="1">
        <v>2700000</v>
      </c>
      <c r="P425" s="1">
        <f t="shared" si="212"/>
        <v>2700000</v>
      </c>
      <c r="Q425" s="1">
        <v>2200000</v>
      </c>
      <c r="R425" s="1">
        <v>2700000</v>
      </c>
      <c r="S425" s="1">
        <f t="shared" si="213"/>
        <v>2700000</v>
      </c>
      <c r="T425" s="1">
        <v>2700000</v>
      </c>
      <c r="U425" s="1">
        <f t="shared" si="214"/>
        <v>2700000</v>
      </c>
    </row>
    <row r="426" spans="1:25" s="23" customFormat="1" ht="15.75" hidden="1">
      <c r="A426" s="24" t="s">
        <v>16</v>
      </c>
      <c r="B426" s="25">
        <v>11</v>
      </c>
      <c r="C426" s="26" t="s">
        <v>25</v>
      </c>
      <c r="D426" s="27">
        <v>412</v>
      </c>
      <c r="E426" s="20"/>
      <c r="F426" s="20"/>
      <c r="G426" s="21">
        <f>SUM(G427:G428)</f>
        <v>340000</v>
      </c>
      <c r="H426" s="21">
        <f t="shared" ref="H426:U426" si="215">SUM(H427:H428)</f>
        <v>340000</v>
      </c>
      <c r="I426" s="21">
        <f t="shared" si="215"/>
        <v>340000</v>
      </c>
      <c r="J426" s="21">
        <f t="shared" si="215"/>
        <v>340000</v>
      </c>
      <c r="K426" s="21">
        <f t="shared" si="215"/>
        <v>336538.81</v>
      </c>
      <c r="L426" s="22">
        <f t="shared" si="186"/>
        <v>98.982002941176475</v>
      </c>
      <c r="M426" s="21">
        <f t="shared" si="215"/>
        <v>700000</v>
      </c>
      <c r="N426" s="21">
        <f t="shared" si="215"/>
        <v>700000</v>
      </c>
      <c r="O426" s="21">
        <f t="shared" si="215"/>
        <v>340000</v>
      </c>
      <c r="P426" s="21">
        <f t="shared" si="215"/>
        <v>340000</v>
      </c>
      <c r="Q426" s="21">
        <f t="shared" si="215"/>
        <v>700000</v>
      </c>
      <c r="R426" s="21">
        <f t="shared" si="215"/>
        <v>340000</v>
      </c>
      <c r="S426" s="21">
        <f t="shared" si="215"/>
        <v>340000</v>
      </c>
      <c r="T426" s="21">
        <f t="shared" si="215"/>
        <v>340000</v>
      </c>
      <c r="U426" s="21">
        <f t="shared" si="215"/>
        <v>340000</v>
      </c>
      <c r="V426" s="57"/>
      <c r="W426" s="57"/>
      <c r="X426" s="57"/>
      <c r="Y426" s="12"/>
    </row>
    <row r="427" spans="1:25" s="23" customFormat="1" ht="15.75" hidden="1">
      <c r="A427" s="28" t="s">
        <v>16</v>
      </c>
      <c r="B427" s="29">
        <v>11</v>
      </c>
      <c r="C427" s="30" t="s">
        <v>25</v>
      </c>
      <c r="D427" s="31">
        <v>4123</v>
      </c>
      <c r="E427" s="32" t="s">
        <v>133</v>
      </c>
      <c r="F427" s="32"/>
      <c r="G427" s="1">
        <v>240000</v>
      </c>
      <c r="H427" s="1">
        <v>240000</v>
      </c>
      <c r="I427" s="1">
        <v>240000</v>
      </c>
      <c r="J427" s="1">
        <v>240000</v>
      </c>
      <c r="K427" s="1">
        <v>236538.81</v>
      </c>
      <c r="L427" s="33">
        <f t="shared" si="186"/>
        <v>98.557837500000005</v>
      </c>
      <c r="M427" s="1">
        <v>600000</v>
      </c>
      <c r="N427" s="1">
        <v>600000</v>
      </c>
      <c r="O427" s="1">
        <v>290000</v>
      </c>
      <c r="P427" s="1">
        <f t="shared" si="212"/>
        <v>290000</v>
      </c>
      <c r="Q427" s="1">
        <v>600000</v>
      </c>
      <c r="R427" s="1">
        <v>290000</v>
      </c>
      <c r="S427" s="1">
        <f t="shared" si="213"/>
        <v>290000</v>
      </c>
      <c r="T427" s="1">
        <v>290000</v>
      </c>
      <c r="U427" s="1">
        <f t="shared" si="214"/>
        <v>290000</v>
      </c>
      <c r="V427" s="57"/>
      <c r="W427" s="57"/>
      <c r="X427" s="57"/>
      <c r="Y427" s="12"/>
    </row>
    <row r="428" spans="1:25" s="35" customFormat="1" hidden="1">
      <c r="A428" s="28" t="s">
        <v>16</v>
      </c>
      <c r="B428" s="29">
        <v>11</v>
      </c>
      <c r="C428" s="30" t="s">
        <v>25</v>
      </c>
      <c r="D428" s="31">
        <v>4126</v>
      </c>
      <c r="E428" s="32" t="s">
        <v>4</v>
      </c>
      <c r="F428" s="32"/>
      <c r="G428" s="1">
        <v>100000</v>
      </c>
      <c r="H428" s="1">
        <v>100000</v>
      </c>
      <c r="I428" s="1">
        <v>100000</v>
      </c>
      <c r="J428" s="1">
        <v>100000</v>
      </c>
      <c r="K428" s="1">
        <v>100000</v>
      </c>
      <c r="L428" s="33">
        <f t="shared" ref="L428:L493" si="216">IF(I428=0, "-", K428/I428*100)</f>
        <v>100</v>
      </c>
      <c r="M428" s="1">
        <v>100000</v>
      </c>
      <c r="N428" s="1">
        <v>100000</v>
      </c>
      <c r="O428" s="1">
        <v>50000</v>
      </c>
      <c r="P428" s="1">
        <f t="shared" si="212"/>
        <v>50000</v>
      </c>
      <c r="Q428" s="1">
        <v>100000</v>
      </c>
      <c r="R428" s="1">
        <v>50000</v>
      </c>
      <c r="S428" s="1">
        <f t="shared" si="213"/>
        <v>50000</v>
      </c>
      <c r="T428" s="1">
        <v>50000</v>
      </c>
      <c r="U428" s="1">
        <f t="shared" si="214"/>
        <v>50000</v>
      </c>
      <c r="V428" s="1"/>
      <c r="W428" s="1"/>
      <c r="X428" s="1"/>
      <c r="Y428" s="74"/>
    </row>
    <row r="429" spans="1:25" s="36" customFormat="1" ht="15.75" hidden="1">
      <c r="A429" s="24" t="s">
        <v>16</v>
      </c>
      <c r="B429" s="25">
        <v>11</v>
      </c>
      <c r="C429" s="26" t="s">
        <v>25</v>
      </c>
      <c r="D429" s="27">
        <v>422</v>
      </c>
      <c r="E429" s="20"/>
      <c r="F429" s="20"/>
      <c r="G429" s="21">
        <f>SUM(G430)</f>
        <v>650000</v>
      </c>
      <c r="H429" s="21">
        <f t="shared" ref="H429:U429" si="217">SUM(H430)</f>
        <v>650000</v>
      </c>
      <c r="I429" s="21">
        <f t="shared" si="217"/>
        <v>650000</v>
      </c>
      <c r="J429" s="21">
        <f t="shared" si="217"/>
        <v>650000</v>
      </c>
      <c r="K429" s="21">
        <f t="shared" si="217"/>
        <v>288161.77</v>
      </c>
      <c r="L429" s="22">
        <f t="shared" si="216"/>
        <v>44.332580000000007</v>
      </c>
      <c r="M429" s="21">
        <f t="shared" si="217"/>
        <v>600000</v>
      </c>
      <c r="N429" s="21">
        <f t="shared" si="217"/>
        <v>600000</v>
      </c>
      <c r="O429" s="21">
        <f t="shared" si="217"/>
        <v>450000</v>
      </c>
      <c r="P429" s="21">
        <f t="shared" si="217"/>
        <v>450000</v>
      </c>
      <c r="Q429" s="21">
        <f t="shared" si="217"/>
        <v>600000</v>
      </c>
      <c r="R429" s="21">
        <f t="shared" si="217"/>
        <v>450000</v>
      </c>
      <c r="S429" s="21">
        <f t="shared" si="217"/>
        <v>450000</v>
      </c>
      <c r="T429" s="21">
        <f t="shared" si="217"/>
        <v>450000</v>
      </c>
      <c r="U429" s="21">
        <f t="shared" si="217"/>
        <v>450000</v>
      </c>
      <c r="V429" s="21"/>
      <c r="W429" s="21"/>
      <c r="X429" s="21"/>
      <c r="Y429" s="132"/>
    </row>
    <row r="430" spans="1:25" s="36" customFormat="1" ht="15.75" hidden="1">
      <c r="A430" s="28" t="s">
        <v>16</v>
      </c>
      <c r="B430" s="29">
        <v>11</v>
      </c>
      <c r="C430" s="30" t="s">
        <v>25</v>
      </c>
      <c r="D430" s="31">
        <v>4221</v>
      </c>
      <c r="E430" s="32" t="s">
        <v>129</v>
      </c>
      <c r="F430" s="32"/>
      <c r="G430" s="1">
        <v>650000</v>
      </c>
      <c r="H430" s="1">
        <v>650000</v>
      </c>
      <c r="I430" s="1">
        <v>650000</v>
      </c>
      <c r="J430" s="1">
        <v>650000</v>
      </c>
      <c r="K430" s="1">
        <v>288161.77</v>
      </c>
      <c r="L430" s="33">
        <f t="shared" si="216"/>
        <v>44.332580000000007</v>
      </c>
      <c r="M430" s="1">
        <v>600000</v>
      </c>
      <c r="N430" s="1">
        <v>600000</v>
      </c>
      <c r="O430" s="1">
        <v>450000</v>
      </c>
      <c r="P430" s="1">
        <f t="shared" si="212"/>
        <v>450000</v>
      </c>
      <c r="Q430" s="1">
        <v>600000</v>
      </c>
      <c r="R430" s="1">
        <v>450000</v>
      </c>
      <c r="S430" s="1">
        <f t="shared" si="213"/>
        <v>450000</v>
      </c>
      <c r="T430" s="1">
        <v>450000</v>
      </c>
      <c r="U430" s="1">
        <f t="shared" si="214"/>
        <v>450000</v>
      </c>
      <c r="V430" s="21"/>
      <c r="W430" s="21"/>
      <c r="X430" s="21"/>
      <c r="Y430" s="132"/>
    </row>
    <row r="431" spans="1:25" s="36" customFormat="1" ht="15.75" hidden="1">
      <c r="A431" s="24" t="s">
        <v>16</v>
      </c>
      <c r="B431" s="25">
        <v>11</v>
      </c>
      <c r="C431" s="26" t="s">
        <v>25</v>
      </c>
      <c r="D431" s="27">
        <v>426</v>
      </c>
      <c r="E431" s="20"/>
      <c r="F431" s="20"/>
      <c r="G431" s="21">
        <f>SUM(G432)</f>
        <v>2750000</v>
      </c>
      <c r="H431" s="21">
        <f t="shared" ref="H431:U431" si="218">SUM(H432)</f>
        <v>2750000</v>
      </c>
      <c r="I431" s="21">
        <f t="shared" si="218"/>
        <v>2750000</v>
      </c>
      <c r="J431" s="21">
        <f t="shared" si="218"/>
        <v>2750000</v>
      </c>
      <c r="K431" s="21">
        <f t="shared" si="218"/>
        <v>816680</v>
      </c>
      <c r="L431" s="22">
        <f t="shared" si="216"/>
        <v>29.697454545454544</v>
      </c>
      <c r="M431" s="21">
        <f t="shared" si="218"/>
        <v>2000000</v>
      </c>
      <c r="N431" s="21">
        <f t="shared" si="218"/>
        <v>2000000</v>
      </c>
      <c r="O431" s="21">
        <f t="shared" si="218"/>
        <v>2700000</v>
      </c>
      <c r="P431" s="21">
        <f t="shared" si="218"/>
        <v>2700000</v>
      </c>
      <c r="Q431" s="21">
        <f t="shared" si="218"/>
        <v>2000000</v>
      </c>
      <c r="R431" s="21">
        <f t="shared" si="218"/>
        <v>2700000</v>
      </c>
      <c r="S431" s="21">
        <f t="shared" si="218"/>
        <v>2700000</v>
      </c>
      <c r="T431" s="21">
        <f t="shared" si="218"/>
        <v>2700000</v>
      </c>
      <c r="U431" s="21">
        <f t="shared" si="218"/>
        <v>2700000</v>
      </c>
      <c r="V431" s="21"/>
      <c r="W431" s="21"/>
      <c r="X431" s="21"/>
      <c r="Y431" s="132"/>
    </row>
    <row r="432" spans="1:25" s="36" customFormat="1" ht="15.75" hidden="1">
      <c r="A432" s="28" t="s">
        <v>16</v>
      </c>
      <c r="B432" s="29">
        <v>11</v>
      </c>
      <c r="C432" s="30" t="s">
        <v>25</v>
      </c>
      <c r="D432" s="31">
        <v>4262</v>
      </c>
      <c r="E432" s="32" t="s">
        <v>135</v>
      </c>
      <c r="F432" s="32"/>
      <c r="G432" s="1">
        <v>2750000</v>
      </c>
      <c r="H432" s="1">
        <v>2750000</v>
      </c>
      <c r="I432" s="1">
        <v>2750000</v>
      </c>
      <c r="J432" s="1">
        <v>2750000</v>
      </c>
      <c r="K432" s="1">
        <v>816680</v>
      </c>
      <c r="L432" s="33">
        <f t="shared" si="216"/>
        <v>29.697454545454544</v>
      </c>
      <c r="M432" s="1">
        <v>2000000</v>
      </c>
      <c r="N432" s="1">
        <v>2000000</v>
      </c>
      <c r="O432" s="1">
        <v>2700000</v>
      </c>
      <c r="P432" s="1">
        <f t="shared" si="212"/>
        <v>2700000</v>
      </c>
      <c r="Q432" s="1">
        <v>2000000</v>
      </c>
      <c r="R432" s="1">
        <v>2700000</v>
      </c>
      <c r="S432" s="1">
        <f t="shared" si="213"/>
        <v>2700000</v>
      </c>
      <c r="T432" s="1">
        <v>2700000</v>
      </c>
      <c r="U432" s="1">
        <f t="shared" si="214"/>
        <v>2700000</v>
      </c>
      <c r="V432" s="21"/>
      <c r="W432" s="21"/>
      <c r="X432" s="21"/>
      <c r="Y432" s="132"/>
    </row>
    <row r="433" spans="1:25" s="35" customFormat="1" ht="63">
      <c r="A433" s="319" t="s">
        <v>91</v>
      </c>
      <c r="B433" s="319"/>
      <c r="C433" s="319"/>
      <c r="D433" s="319"/>
      <c r="E433" s="20" t="s">
        <v>90</v>
      </c>
      <c r="F433" s="20" t="s">
        <v>342</v>
      </c>
      <c r="G433" s="21">
        <f>G434+G438+G440+G442+G444</f>
        <v>8750000</v>
      </c>
      <c r="H433" s="21">
        <f t="shared" ref="H433:U433" si="219">H434+H438+H440+H442+H444</f>
        <v>8750000</v>
      </c>
      <c r="I433" s="21">
        <f t="shared" si="219"/>
        <v>7750000</v>
      </c>
      <c r="J433" s="21">
        <f t="shared" si="219"/>
        <v>7750000</v>
      </c>
      <c r="K433" s="21">
        <f t="shared" si="219"/>
        <v>3221239.23</v>
      </c>
      <c r="L433" s="22">
        <f t="shared" si="216"/>
        <v>41.564377161290324</v>
      </c>
      <c r="M433" s="21">
        <f t="shared" si="219"/>
        <v>8800000</v>
      </c>
      <c r="N433" s="21">
        <f t="shared" si="219"/>
        <v>8800000</v>
      </c>
      <c r="O433" s="21">
        <f t="shared" si="219"/>
        <v>7552000</v>
      </c>
      <c r="P433" s="21">
        <f t="shared" si="219"/>
        <v>7552000</v>
      </c>
      <c r="Q433" s="21">
        <f t="shared" si="219"/>
        <v>8800000</v>
      </c>
      <c r="R433" s="21">
        <f t="shared" si="219"/>
        <v>7552000</v>
      </c>
      <c r="S433" s="21">
        <f t="shared" si="219"/>
        <v>7552000</v>
      </c>
      <c r="T433" s="21">
        <f t="shared" si="219"/>
        <v>7552000</v>
      </c>
      <c r="U433" s="21">
        <f t="shared" si="219"/>
        <v>7552000</v>
      </c>
      <c r="V433" s="1"/>
      <c r="W433" s="1"/>
      <c r="X433" s="1"/>
      <c r="Y433" s="74"/>
    </row>
    <row r="434" spans="1:25" s="36" customFormat="1" ht="15.75" hidden="1">
      <c r="A434" s="24" t="s">
        <v>91</v>
      </c>
      <c r="B434" s="25">
        <v>11</v>
      </c>
      <c r="C434" s="26" t="s">
        <v>25</v>
      </c>
      <c r="D434" s="27">
        <v>323</v>
      </c>
      <c r="E434" s="20"/>
      <c r="F434" s="20"/>
      <c r="G434" s="21">
        <f>SUM(G435:G437)</f>
        <v>4950000</v>
      </c>
      <c r="H434" s="21">
        <f t="shared" ref="H434:U434" si="220">SUM(H435:H437)</f>
        <v>4950000</v>
      </c>
      <c r="I434" s="21">
        <f t="shared" si="220"/>
        <v>4950000</v>
      </c>
      <c r="J434" s="21">
        <f t="shared" si="220"/>
        <v>4950000</v>
      </c>
      <c r="K434" s="21">
        <f t="shared" si="220"/>
        <v>2697472.98</v>
      </c>
      <c r="L434" s="22">
        <f t="shared" si="216"/>
        <v>54.494403636363629</v>
      </c>
      <c r="M434" s="21">
        <f t="shared" si="220"/>
        <v>4000000</v>
      </c>
      <c r="N434" s="21">
        <f t="shared" si="220"/>
        <v>4000000</v>
      </c>
      <c r="O434" s="21">
        <f t="shared" si="220"/>
        <v>5052000</v>
      </c>
      <c r="P434" s="21">
        <f t="shared" si="220"/>
        <v>5052000</v>
      </c>
      <c r="Q434" s="21">
        <f t="shared" si="220"/>
        <v>4000000</v>
      </c>
      <c r="R434" s="21">
        <f t="shared" si="220"/>
        <v>5052000</v>
      </c>
      <c r="S434" s="21">
        <f t="shared" si="220"/>
        <v>5052000</v>
      </c>
      <c r="T434" s="21">
        <f t="shared" si="220"/>
        <v>5052000</v>
      </c>
      <c r="U434" s="21">
        <f t="shared" si="220"/>
        <v>5052000</v>
      </c>
      <c r="V434" s="21"/>
      <c r="W434" s="21"/>
      <c r="X434" s="21"/>
      <c r="Y434" s="132"/>
    </row>
    <row r="435" spans="1:25" s="36" customFormat="1" ht="15.75" hidden="1">
      <c r="A435" s="28" t="s">
        <v>91</v>
      </c>
      <c r="B435" s="29">
        <v>11</v>
      </c>
      <c r="C435" s="30" t="s">
        <v>25</v>
      </c>
      <c r="D435" s="31">
        <v>3232</v>
      </c>
      <c r="E435" s="32" t="s">
        <v>118</v>
      </c>
      <c r="F435" s="32"/>
      <c r="G435" s="1">
        <v>4250000</v>
      </c>
      <c r="H435" s="1">
        <v>4250000</v>
      </c>
      <c r="I435" s="1">
        <v>4250000</v>
      </c>
      <c r="J435" s="1">
        <v>4250000</v>
      </c>
      <c r="K435" s="1">
        <v>1999126.25</v>
      </c>
      <c r="L435" s="33">
        <f t="shared" si="216"/>
        <v>47.038264705882355</v>
      </c>
      <c r="M435" s="1">
        <v>3400000</v>
      </c>
      <c r="N435" s="1">
        <v>3400000</v>
      </c>
      <c r="O435" s="1">
        <v>4300000</v>
      </c>
      <c r="P435" s="1">
        <f>O435</f>
        <v>4300000</v>
      </c>
      <c r="Q435" s="1">
        <v>3400000</v>
      </c>
      <c r="R435" s="1">
        <v>4300000</v>
      </c>
      <c r="S435" s="1">
        <f>R435</f>
        <v>4300000</v>
      </c>
      <c r="T435" s="1">
        <v>4300000</v>
      </c>
      <c r="U435" s="1">
        <f>T435</f>
        <v>4300000</v>
      </c>
      <c r="V435" s="21"/>
      <c r="W435" s="21"/>
      <c r="X435" s="21"/>
      <c r="Y435" s="132"/>
    </row>
    <row r="436" spans="1:25" s="36" customFormat="1" ht="15.75" hidden="1">
      <c r="A436" s="28" t="s">
        <v>91</v>
      </c>
      <c r="B436" s="29">
        <v>11</v>
      </c>
      <c r="C436" s="30" t="s">
        <v>25</v>
      </c>
      <c r="D436" s="31">
        <v>3235</v>
      </c>
      <c r="E436" s="32" t="s">
        <v>42</v>
      </c>
      <c r="F436" s="32"/>
      <c r="G436" s="1">
        <v>500000</v>
      </c>
      <c r="H436" s="1">
        <v>500000</v>
      </c>
      <c r="I436" s="1">
        <v>500000</v>
      </c>
      <c r="J436" s="1">
        <v>500000</v>
      </c>
      <c r="K436" s="1">
        <v>498618</v>
      </c>
      <c r="L436" s="33">
        <f t="shared" si="216"/>
        <v>99.723600000000005</v>
      </c>
      <c r="M436" s="1">
        <v>400000</v>
      </c>
      <c r="N436" s="1">
        <v>400000</v>
      </c>
      <c r="O436" s="1">
        <v>510000</v>
      </c>
      <c r="P436" s="1">
        <f t="shared" ref="P436:P445" si="221">O436</f>
        <v>510000</v>
      </c>
      <c r="Q436" s="1">
        <v>400000</v>
      </c>
      <c r="R436" s="1">
        <v>510000</v>
      </c>
      <c r="S436" s="1">
        <f t="shared" ref="S436:S445" si="222">R436</f>
        <v>510000</v>
      </c>
      <c r="T436" s="1">
        <v>510000</v>
      </c>
      <c r="U436" s="1">
        <f t="shared" ref="U436:U445" si="223">T436</f>
        <v>510000</v>
      </c>
      <c r="V436" s="21"/>
      <c r="W436" s="21"/>
      <c r="X436" s="21"/>
      <c r="Y436" s="132"/>
    </row>
    <row r="437" spans="1:25" s="35" customFormat="1" hidden="1">
      <c r="A437" s="28" t="s">
        <v>91</v>
      </c>
      <c r="B437" s="29">
        <v>11</v>
      </c>
      <c r="C437" s="30" t="s">
        <v>25</v>
      </c>
      <c r="D437" s="31">
        <v>3237</v>
      </c>
      <c r="E437" s="32" t="s">
        <v>36</v>
      </c>
      <c r="F437" s="32"/>
      <c r="G437" s="1">
        <v>200000</v>
      </c>
      <c r="H437" s="1">
        <v>200000</v>
      </c>
      <c r="I437" s="1">
        <v>200000</v>
      </c>
      <c r="J437" s="1">
        <v>200000</v>
      </c>
      <c r="K437" s="1">
        <v>199728.73</v>
      </c>
      <c r="L437" s="33">
        <f t="shared" si="216"/>
        <v>99.864365000000006</v>
      </c>
      <c r="M437" s="1">
        <v>200000</v>
      </c>
      <c r="N437" s="1">
        <v>200000</v>
      </c>
      <c r="O437" s="1">
        <v>242000</v>
      </c>
      <c r="P437" s="1">
        <f t="shared" si="221"/>
        <v>242000</v>
      </c>
      <c r="Q437" s="1">
        <v>200000</v>
      </c>
      <c r="R437" s="1">
        <v>242000</v>
      </c>
      <c r="S437" s="1">
        <f t="shared" si="222"/>
        <v>242000</v>
      </c>
      <c r="T437" s="1">
        <v>242000</v>
      </c>
      <c r="U437" s="1">
        <f t="shared" si="223"/>
        <v>242000</v>
      </c>
      <c r="V437" s="1"/>
      <c r="W437" s="1"/>
      <c r="X437" s="1"/>
      <c r="Y437" s="74"/>
    </row>
    <row r="438" spans="1:25" s="36" customFormat="1" ht="15.75" hidden="1">
      <c r="A438" s="24" t="s">
        <v>91</v>
      </c>
      <c r="B438" s="25">
        <v>11</v>
      </c>
      <c r="C438" s="26" t="s">
        <v>25</v>
      </c>
      <c r="D438" s="27">
        <v>411</v>
      </c>
      <c r="E438" s="20"/>
      <c r="F438" s="20"/>
      <c r="G438" s="21">
        <f>SUM(G439)</f>
        <v>0</v>
      </c>
      <c r="H438" s="21">
        <f t="shared" ref="H438:U438" si="224">SUM(H439)</f>
        <v>0</v>
      </c>
      <c r="I438" s="21">
        <f t="shared" si="224"/>
        <v>0</v>
      </c>
      <c r="J438" s="21">
        <f t="shared" si="224"/>
        <v>0</v>
      </c>
      <c r="K438" s="21">
        <f t="shared" si="224"/>
        <v>0</v>
      </c>
      <c r="L438" s="22" t="str">
        <f t="shared" si="216"/>
        <v>-</v>
      </c>
      <c r="M438" s="21">
        <f t="shared" si="224"/>
        <v>100000</v>
      </c>
      <c r="N438" s="21">
        <f t="shared" si="224"/>
        <v>100000</v>
      </c>
      <c r="O438" s="21">
        <f t="shared" si="224"/>
        <v>0</v>
      </c>
      <c r="P438" s="21">
        <f t="shared" si="224"/>
        <v>0</v>
      </c>
      <c r="Q438" s="21">
        <f t="shared" si="224"/>
        <v>100000</v>
      </c>
      <c r="R438" s="21">
        <f t="shared" si="224"/>
        <v>0</v>
      </c>
      <c r="S438" s="21">
        <f t="shared" si="224"/>
        <v>0</v>
      </c>
      <c r="T438" s="21">
        <f t="shared" si="224"/>
        <v>0</v>
      </c>
      <c r="U438" s="21">
        <f t="shared" si="224"/>
        <v>0</v>
      </c>
      <c r="V438" s="21"/>
      <c r="W438" s="21"/>
      <c r="X438" s="21"/>
      <c r="Y438" s="132"/>
    </row>
    <row r="439" spans="1:25" s="35" customFormat="1" hidden="1">
      <c r="A439" s="28" t="s">
        <v>91</v>
      </c>
      <c r="B439" s="29">
        <v>11</v>
      </c>
      <c r="C439" s="30" t="s">
        <v>25</v>
      </c>
      <c r="D439" s="31">
        <v>4111</v>
      </c>
      <c r="E439" s="32" t="s">
        <v>401</v>
      </c>
      <c r="F439" s="32"/>
      <c r="G439" s="1"/>
      <c r="H439" s="1"/>
      <c r="I439" s="1"/>
      <c r="J439" s="1"/>
      <c r="K439" s="1"/>
      <c r="L439" s="33" t="str">
        <f t="shared" si="216"/>
        <v>-</v>
      </c>
      <c r="M439" s="1">
        <v>100000</v>
      </c>
      <c r="N439" s="1">
        <v>100000</v>
      </c>
      <c r="O439" s="1">
        <v>0</v>
      </c>
      <c r="P439" s="1">
        <f t="shared" si="221"/>
        <v>0</v>
      </c>
      <c r="Q439" s="1">
        <v>100000</v>
      </c>
      <c r="R439" s="1"/>
      <c r="S439" s="1">
        <f t="shared" si="222"/>
        <v>0</v>
      </c>
      <c r="T439" s="1"/>
      <c r="U439" s="1">
        <f t="shared" si="223"/>
        <v>0</v>
      </c>
      <c r="V439" s="1"/>
      <c r="W439" s="1"/>
      <c r="X439" s="1"/>
      <c r="Y439" s="74"/>
    </row>
    <row r="440" spans="1:25" s="36" customFormat="1" ht="15.75" hidden="1">
      <c r="A440" s="24" t="s">
        <v>91</v>
      </c>
      <c r="B440" s="25">
        <v>11</v>
      </c>
      <c r="C440" s="26" t="s">
        <v>25</v>
      </c>
      <c r="D440" s="27">
        <v>412</v>
      </c>
      <c r="E440" s="20"/>
      <c r="F440" s="20"/>
      <c r="G440" s="21">
        <f>SUM(G441)</f>
        <v>300000</v>
      </c>
      <c r="H440" s="21">
        <f t="shared" ref="H440:U440" si="225">SUM(H441)</f>
        <v>300000</v>
      </c>
      <c r="I440" s="21">
        <f t="shared" si="225"/>
        <v>300000</v>
      </c>
      <c r="J440" s="21">
        <f t="shared" si="225"/>
        <v>300000</v>
      </c>
      <c r="K440" s="21">
        <f t="shared" si="225"/>
        <v>0</v>
      </c>
      <c r="L440" s="22">
        <f t="shared" si="216"/>
        <v>0</v>
      </c>
      <c r="M440" s="21">
        <f t="shared" si="225"/>
        <v>450000</v>
      </c>
      <c r="N440" s="21">
        <f t="shared" si="225"/>
        <v>450000</v>
      </c>
      <c r="O440" s="21">
        <f t="shared" si="225"/>
        <v>200000</v>
      </c>
      <c r="P440" s="21">
        <f t="shared" si="225"/>
        <v>200000</v>
      </c>
      <c r="Q440" s="21">
        <f t="shared" si="225"/>
        <v>450000</v>
      </c>
      <c r="R440" s="21">
        <f t="shared" si="225"/>
        <v>200000</v>
      </c>
      <c r="S440" s="21">
        <f t="shared" si="225"/>
        <v>200000</v>
      </c>
      <c r="T440" s="21">
        <f t="shared" si="225"/>
        <v>200000</v>
      </c>
      <c r="U440" s="21">
        <f t="shared" si="225"/>
        <v>200000</v>
      </c>
      <c r="V440" s="21"/>
      <c r="W440" s="21"/>
      <c r="X440" s="21"/>
      <c r="Y440" s="132"/>
    </row>
    <row r="441" spans="1:25" s="35" customFormat="1" hidden="1">
      <c r="A441" s="28" t="s">
        <v>91</v>
      </c>
      <c r="B441" s="29">
        <v>11</v>
      </c>
      <c r="C441" s="30" t="s">
        <v>25</v>
      </c>
      <c r="D441" s="31">
        <v>4126</v>
      </c>
      <c r="E441" s="32" t="s">
        <v>4</v>
      </c>
      <c r="F441" s="32"/>
      <c r="G441" s="1">
        <v>300000</v>
      </c>
      <c r="H441" s="1">
        <v>300000</v>
      </c>
      <c r="I441" s="1">
        <v>300000</v>
      </c>
      <c r="J441" s="1">
        <v>300000</v>
      </c>
      <c r="K441" s="1">
        <v>0</v>
      </c>
      <c r="L441" s="33">
        <f t="shared" si="216"/>
        <v>0</v>
      </c>
      <c r="M441" s="1">
        <v>450000</v>
      </c>
      <c r="N441" s="1">
        <v>450000</v>
      </c>
      <c r="O441" s="1">
        <v>200000</v>
      </c>
      <c r="P441" s="1">
        <f t="shared" si="221"/>
        <v>200000</v>
      </c>
      <c r="Q441" s="1">
        <v>450000</v>
      </c>
      <c r="R441" s="1">
        <v>200000</v>
      </c>
      <c r="S441" s="1">
        <f t="shared" si="222"/>
        <v>200000</v>
      </c>
      <c r="T441" s="1">
        <v>200000</v>
      </c>
      <c r="U441" s="1">
        <f t="shared" si="223"/>
        <v>200000</v>
      </c>
      <c r="V441" s="1"/>
      <c r="W441" s="1"/>
      <c r="X441" s="1"/>
      <c r="Y441" s="74"/>
    </row>
    <row r="442" spans="1:25" s="36" customFormat="1" ht="15.75" hidden="1">
      <c r="A442" s="24" t="s">
        <v>91</v>
      </c>
      <c r="B442" s="25">
        <v>11</v>
      </c>
      <c r="C442" s="26" t="s">
        <v>25</v>
      </c>
      <c r="D442" s="27">
        <v>422</v>
      </c>
      <c r="E442" s="20"/>
      <c r="F442" s="20"/>
      <c r="G442" s="21">
        <f>SUM(G443)</f>
        <v>3500000</v>
      </c>
      <c r="H442" s="21">
        <f t="shared" ref="H442:U442" si="226">SUM(H443)</f>
        <v>3500000</v>
      </c>
      <c r="I442" s="21">
        <f t="shared" si="226"/>
        <v>2500000</v>
      </c>
      <c r="J442" s="21">
        <f t="shared" si="226"/>
        <v>2500000</v>
      </c>
      <c r="K442" s="21">
        <f t="shared" si="226"/>
        <v>523766.25</v>
      </c>
      <c r="L442" s="22">
        <f t="shared" si="216"/>
        <v>20.95065</v>
      </c>
      <c r="M442" s="21">
        <f t="shared" si="226"/>
        <v>4000000</v>
      </c>
      <c r="N442" s="21">
        <f t="shared" si="226"/>
        <v>4000000</v>
      </c>
      <c r="O442" s="21">
        <f t="shared" si="226"/>
        <v>1750000</v>
      </c>
      <c r="P442" s="21">
        <f t="shared" si="226"/>
        <v>1750000</v>
      </c>
      <c r="Q442" s="21">
        <f t="shared" si="226"/>
        <v>4000000</v>
      </c>
      <c r="R442" s="21">
        <f t="shared" si="226"/>
        <v>1750000</v>
      </c>
      <c r="S442" s="21">
        <f t="shared" si="226"/>
        <v>1750000</v>
      </c>
      <c r="T442" s="21">
        <f t="shared" si="226"/>
        <v>1750000</v>
      </c>
      <c r="U442" s="21">
        <f t="shared" si="226"/>
        <v>1750000</v>
      </c>
      <c r="V442" s="21"/>
      <c r="W442" s="21"/>
      <c r="X442" s="21"/>
      <c r="Y442" s="132"/>
    </row>
    <row r="443" spans="1:25" s="35" customFormat="1" hidden="1">
      <c r="A443" s="28" t="s">
        <v>91</v>
      </c>
      <c r="B443" s="29">
        <v>11</v>
      </c>
      <c r="C443" s="30" t="s">
        <v>25</v>
      </c>
      <c r="D443" s="31">
        <v>4227</v>
      </c>
      <c r="E443" s="32" t="s">
        <v>132</v>
      </c>
      <c r="F443" s="32"/>
      <c r="G443" s="1">
        <v>3500000</v>
      </c>
      <c r="H443" s="1">
        <v>3500000</v>
      </c>
      <c r="I443" s="1">
        <v>2500000</v>
      </c>
      <c r="J443" s="1">
        <v>2500000</v>
      </c>
      <c r="K443" s="1">
        <v>523766.25</v>
      </c>
      <c r="L443" s="33">
        <f t="shared" si="216"/>
        <v>20.95065</v>
      </c>
      <c r="M443" s="1">
        <v>4000000</v>
      </c>
      <c r="N443" s="1">
        <v>4000000</v>
      </c>
      <c r="O443" s="1">
        <v>1750000</v>
      </c>
      <c r="P443" s="1">
        <f t="shared" si="221"/>
        <v>1750000</v>
      </c>
      <c r="Q443" s="1">
        <v>4000000</v>
      </c>
      <c r="R443" s="1">
        <v>1750000</v>
      </c>
      <c r="S443" s="1">
        <f t="shared" si="222"/>
        <v>1750000</v>
      </c>
      <c r="T443" s="1">
        <v>1750000</v>
      </c>
      <c r="U443" s="1">
        <f t="shared" si="223"/>
        <v>1750000</v>
      </c>
      <c r="V443" s="1"/>
      <c r="W443" s="1"/>
      <c r="X443" s="1"/>
      <c r="Y443" s="74"/>
    </row>
    <row r="444" spans="1:25" s="36" customFormat="1" ht="15.75" hidden="1">
      <c r="A444" s="24" t="s">
        <v>91</v>
      </c>
      <c r="B444" s="25">
        <v>11</v>
      </c>
      <c r="C444" s="26" t="s">
        <v>25</v>
      </c>
      <c r="D444" s="27">
        <v>426</v>
      </c>
      <c r="E444" s="20"/>
      <c r="F444" s="20"/>
      <c r="G444" s="21">
        <f>SUM(G445)</f>
        <v>0</v>
      </c>
      <c r="H444" s="21">
        <f t="shared" ref="H444:U444" si="227">SUM(H445)</f>
        <v>0</v>
      </c>
      <c r="I444" s="21">
        <f t="shared" si="227"/>
        <v>0</v>
      </c>
      <c r="J444" s="21">
        <f t="shared" si="227"/>
        <v>0</v>
      </c>
      <c r="K444" s="21">
        <f t="shared" si="227"/>
        <v>0</v>
      </c>
      <c r="L444" s="22" t="str">
        <f t="shared" si="216"/>
        <v>-</v>
      </c>
      <c r="M444" s="21">
        <f t="shared" si="227"/>
        <v>250000</v>
      </c>
      <c r="N444" s="21">
        <f t="shared" si="227"/>
        <v>250000</v>
      </c>
      <c r="O444" s="21">
        <f t="shared" si="227"/>
        <v>550000</v>
      </c>
      <c r="P444" s="21">
        <f t="shared" si="227"/>
        <v>550000</v>
      </c>
      <c r="Q444" s="21">
        <f t="shared" si="227"/>
        <v>250000</v>
      </c>
      <c r="R444" s="21">
        <f t="shared" si="227"/>
        <v>550000</v>
      </c>
      <c r="S444" s="21">
        <f t="shared" si="227"/>
        <v>550000</v>
      </c>
      <c r="T444" s="21">
        <f t="shared" si="227"/>
        <v>550000</v>
      </c>
      <c r="U444" s="21">
        <f t="shared" si="227"/>
        <v>550000</v>
      </c>
      <c r="V444" s="21"/>
      <c r="W444" s="21"/>
      <c r="X444" s="21"/>
      <c r="Y444" s="132"/>
    </row>
    <row r="445" spans="1:25" s="35" customFormat="1" hidden="1">
      <c r="A445" s="28" t="s">
        <v>91</v>
      </c>
      <c r="B445" s="29">
        <v>11</v>
      </c>
      <c r="C445" s="30" t="s">
        <v>25</v>
      </c>
      <c r="D445" s="31">
        <v>4262</v>
      </c>
      <c r="E445" s="32" t="s">
        <v>135</v>
      </c>
      <c r="F445" s="32"/>
      <c r="G445" s="1"/>
      <c r="H445" s="1"/>
      <c r="I445" s="1"/>
      <c r="J445" s="1"/>
      <c r="K445" s="1"/>
      <c r="L445" s="33" t="str">
        <f t="shared" si="216"/>
        <v>-</v>
      </c>
      <c r="M445" s="1">
        <v>250000</v>
      </c>
      <c r="N445" s="1">
        <v>250000</v>
      </c>
      <c r="O445" s="1">
        <v>550000</v>
      </c>
      <c r="P445" s="1">
        <f t="shared" si="221"/>
        <v>550000</v>
      </c>
      <c r="Q445" s="1">
        <v>250000</v>
      </c>
      <c r="R445" s="1">
        <v>550000</v>
      </c>
      <c r="S445" s="1">
        <f t="shared" si="222"/>
        <v>550000</v>
      </c>
      <c r="T445" s="1">
        <v>550000</v>
      </c>
      <c r="U445" s="1">
        <f t="shared" si="223"/>
        <v>550000</v>
      </c>
      <c r="V445" s="1"/>
      <c r="W445" s="1"/>
      <c r="X445" s="1"/>
      <c r="Y445" s="74"/>
    </row>
    <row r="446" spans="1:25" s="35" customFormat="1" ht="63">
      <c r="A446" s="319" t="s">
        <v>478</v>
      </c>
      <c r="B446" s="320"/>
      <c r="C446" s="320"/>
      <c r="D446" s="320"/>
      <c r="E446" s="20" t="s">
        <v>315</v>
      </c>
      <c r="F446" s="69" t="s">
        <v>342</v>
      </c>
      <c r="G446" s="21">
        <f>G447+G451+G453</f>
        <v>1340000</v>
      </c>
      <c r="H446" s="21">
        <f t="shared" ref="H446:U446" si="228">H447+H451+H453</f>
        <v>1340000</v>
      </c>
      <c r="I446" s="21">
        <f t="shared" si="228"/>
        <v>1340000</v>
      </c>
      <c r="J446" s="21">
        <f t="shared" si="228"/>
        <v>1340000</v>
      </c>
      <c r="K446" s="21">
        <f t="shared" si="228"/>
        <v>181589.45</v>
      </c>
      <c r="L446" s="22">
        <f t="shared" si="216"/>
        <v>13.551451492537314</v>
      </c>
      <c r="M446" s="21">
        <f t="shared" si="228"/>
        <v>1390000</v>
      </c>
      <c r="N446" s="21">
        <f t="shared" si="228"/>
        <v>1390000</v>
      </c>
      <c r="O446" s="21">
        <f t="shared" si="228"/>
        <v>1010000</v>
      </c>
      <c r="P446" s="21">
        <f t="shared" si="228"/>
        <v>1010000</v>
      </c>
      <c r="Q446" s="21">
        <f t="shared" si="228"/>
        <v>1390000</v>
      </c>
      <c r="R446" s="21">
        <f t="shared" si="228"/>
        <v>1010000</v>
      </c>
      <c r="S446" s="21">
        <f t="shared" si="228"/>
        <v>1010000</v>
      </c>
      <c r="T446" s="21">
        <f t="shared" si="228"/>
        <v>1010000</v>
      </c>
      <c r="U446" s="21">
        <f t="shared" si="228"/>
        <v>1010000</v>
      </c>
      <c r="V446" s="1"/>
      <c r="W446" s="1"/>
      <c r="X446" s="1"/>
      <c r="Y446" s="74"/>
    </row>
    <row r="447" spans="1:25" s="36" customFormat="1" ht="15.75" hidden="1">
      <c r="A447" s="25" t="s">
        <v>213</v>
      </c>
      <c r="B447" s="25">
        <v>11</v>
      </c>
      <c r="C447" s="26" t="s">
        <v>209</v>
      </c>
      <c r="D447" s="42">
        <v>323</v>
      </c>
      <c r="E447" s="20"/>
      <c r="F447" s="20"/>
      <c r="G447" s="21">
        <f>SUM(G448:G450)</f>
        <v>1000000</v>
      </c>
      <c r="H447" s="21">
        <f t="shared" ref="H447:U447" si="229">SUM(H448:H450)</f>
        <v>1000000</v>
      </c>
      <c r="I447" s="21">
        <f t="shared" si="229"/>
        <v>1000000</v>
      </c>
      <c r="J447" s="21">
        <f t="shared" si="229"/>
        <v>1000000</v>
      </c>
      <c r="K447" s="21">
        <f t="shared" si="229"/>
        <v>181589.45</v>
      </c>
      <c r="L447" s="22">
        <f t="shared" si="216"/>
        <v>18.158945000000003</v>
      </c>
      <c r="M447" s="21">
        <f t="shared" si="229"/>
        <v>950000</v>
      </c>
      <c r="N447" s="21">
        <f t="shared" si="229"/>
        <v>950000</v>
      </c>
      <c r="O447" s="21">
        <f t="shared" si="229"/>
        <v>700000</v>
      </c>
      <c r="P447" s="21">
        <f t="shared" si="229"/>
        <v>700000</v>
      </c>
      <c r="Q447" s="21">
        <f t="shared" si="229"/>
        <v>950000</v>
      </c>
      <c r="R447" s="21">
        <f t="shared" si="229"/>
        <v>700000</v>
      </c>
      <c r="S447" s="21">
        <f t="shared" si="229"/>
        <v>700000</v>
      </c>
      <c r="T447" s="21">
        <f t="shared" si="229"/>
        <v>700000</v>
      </c>
      <c r="U447" s="21">
        <f t="shared" si="229"/>
        <v>700000</v>
      </c>
      <c r="V447" s="21"/>
      <c r="W447" s="21"/>
      <c r="X447" s="21"/>
      <c r="Y447" s="132"/>
    </row>
    <row r="448" spans="1:25" s="35" customFormat="1" hidden="1">
      <c r="A448" s="29" t="s">
        <v>213</v>
      </c>
      <c r="B448" s="29">
        <v>11</v>
      </c>
      <c r="C448" s="30" t="s">
        <v>209</v>
      </c>
      <c r="D448" s="31">
        <v>3234</v>
      </c>
      <c r="E448" s="32" t="s">
        <v>120</v>
      </c>
      <c r="F448" s="32"/>
      <c r="G448" s="1">
        <v>400000</v>
      </c>
      <c r="H448" s="1">
        <v>400000</v>
      </c>
      <c r="I448" s="1">
        <v>400000</v>
      </c>
      <c r="J448" s="1">
        <v>400000</v>
      </c>
      <c r="K448" s="1">
        <v>0</v>
      </c>
      <c r="L448" s="33">
        <f t="shared" si="216"/>
        <v>0</v>
      </c>
      <c r="M448" s="1">
        <v>400000</v>
      </c>
      <c r="N448" s="1">
        <v>400000</v>
      </c>
      <c r="O448" s="1">
        <v>200000</v>
      </c>
      <c r="P448" s="1">
        <f>O448</f>
        <v>200000</v>
      </c>
      <c r="Q448" s="1">
        <v>400000</v>
      </c>
      <c r="R448" s="1">
        <v>200000</v>
      </c>
      <c r="S448" s="1">
        <f>R448</f>
        <v>200000</v>
      </c>
      <c r="T448" s="1">
        <v>200000</v>
      </c>
      <c r="U448" s="1">
        <f>T448</f>
        <v>200000</v>
      </c>
      <c r="V448" s="1"/>
      <c r="W448" s="1"/>
      <c r="X448" s="1"/>
      <c r="Y448" s="74"/>
    </row>
    <row r="449" spans="1:25" s="35" customFormat="1" hidden="1">
      <c r="A449" s="29" t="s">
        <v>213</v>
      </c>
      <c r="B449" s="29">
        <v>11</v>
      </c>
      <c r="C449" s="30" t="s">
        <v>209</v>
      </c>
      <c r="D449" s="31">
        <v>3235</v>
      </c>
      <c r="E449" s="32" t="s">
        <v>42</v>
      </c>
      <c r="F449" s="32"/>
      <c r="G449" s="1">
        <v>400000</v>
      </c>
      <c r="H449" s="1">
        <v>400000</v>
      </c>
      <c r="I449" s="1">
        <v>400000</v>
      </c>
      <c r="J449" s="1">
        <v>400000</v>
      </c>
      <c r="K449" s="1">
        <v>0</v>
      </c>
      <c r="L449" s="33">
        <f t="shared" si="216"/>
        <v>0</v>
      </c>
      <c r="M449" s="1">
        <v>400000</v>
      </c>
      <c r="N449" s="1">
        <v>400000</v>
      </c>
      <c r="O449" s="1">
        <v>300000</v>
      </c>
      <c r="P449" s="1">
        <f>O449</f>
        <v>300000</v>
      </c>
      <c r="Q449" s="1">
        <v>400000</v>
      </c>
      <c r="R449" s="1">
        <v>300000</v>
      </c>
      <c r="S449" s="1">
        <f>R449</f>
        <v>300000</v>
      </c>
      <c r="T449" s="1">
        <v>300000</v>
      </c>
      <c r="U449" s="1">
        <f>T449</f>
        <v>300000</v>
      </c>
      <c r="V449" s="1"/>
      <c r="W449" s="1"/>
      <c r="X449" s="1"/>
      <c r="Y449" s="74"/>
    </row>
    <row r="450" spans="1:25" s="36" customFormat="1" ht="15" hidden="1" customHeight="1">
      <c r="A450" s="29" t="s">
        <v>213</v>
      </c>
      <c r="B450" s="29">
        <v>11</v>
      </c>
      <c r="C450" s="30" t="s">
        <v>209</v>
      </c>
      <c r="D450" s="31">
        <v>3237</v>
      </c>
      <c r="E450" s="32" t="s">
        <v>36</v>
      </c>
      <c r="F450" s="32"/>
      <c r="G450" s="1">
        <v>200000</v>
      </c>
      <c r="H450" s="1">
        <v>200000</v>
      </c>
      <c r="I450" s="1">
        <v>200000</v>
      </c>
      <c r="J450" s="1">
        <v>200000</v>
      </c>
      <c r="K450" s="1">
        <v>181589.45</v>
      </c>
      <c r="L450" s="33">
        <f t="shared" si="216"/>
        <v>90.794725000000014</v>
      </c>
      <c r="M450" s="1">
        <v>150000</v>
      </c>
      <c r="N450" s="1">
        <v>150000</v>
      </c>
      <c r="O450" s="1">
        <v>200000</v>
      </c>
      <c r="P450" s="1">
        <f>O450</f>
        <v>200000</v>
      </c>
      <c r="Q450" s="1">
        <v>150000</v>
      </c>
      <c r="R450" s="1">
        <v>200000</v>
      </c>
      <c r="S450" s="1">
        <f>R450</f>
        <v>200000</v>
      </c>
      <c r="T450" s="1">
        <v>200000</v>
      </c>
      <c r="U450" s="1">
        <f>T450</f>
        <v>200000</v>
      </c>
      <c r="V450" s="21"/>
      <c r="W450" s="21"/>
      <c r="X450" s="21"/>
      <c r="Y450" s="132"/>
    </row>
    <row r="451" spans="1:25" s="36" customFormat="1" ht="15" hidden="1" customHeight="1">
      <c r="A451" s="25" t="s">
        <v>213</v>
      </c>
      <c r="B451" s="25">
        <v>11</v>
      </c>
      <c r="C451" s="26" t="s">
        <v>209</v>
      </c>
      <c r="D451" s="27">
        <v>324</v>
      </c>
      <c r="E451" s="20"/>
      <c r="F451" s="20"/>
      <c r="G451" s="21">
        <f>SUM(G452)</f>
        <v>40000</v>
      </c>
      <c r="H451" s="21">
        <f t="shared" ref="H451:U451" si="230">SUM(H452)</f>
        <v>40000</v>
      </c>
      <c r="I451" s="21">
        <f t="shared" si="230"/>
        <v>40000</v>
      </c>
      <c r="J451" s="21">
        <f t="shared" si="230"/>
        <v>40000</v>
      </c>
      <c r="K451" s="21">
        <f t="shared" si="230"/>
        <v>0</v>
      </c>
      <c r="L451" s="22">
        <f t="shared" si="216"/>
        <v>0</v>
      </c>
      <c r="M451" s="21">
        <f t="shared" si="230"/>
        <v>40000</v>
      </c>
      <c r="N451" s="21">
        <f t="shared" si="230"/>
        <v>40000</v>
      </c>
      <c r="O451" s="21">
        <f t="shared" si="230"/>
        <v>10000</v>
      </c>
      <c r="P451" s="21">
        <f t="shared" si="230"/>
        <v>10000</v>
      </c>
      <c r="Q451" s="21">
        <f t="shared" si="230"/>
        <v>40000</v>
      </c>
      <c r="R451" s="21">
        <f t="shared" si="230"/>
        <v>10000</v>
      </c>
      <c r="S451" s="21">
        <f t="shared" si="230"/>
        <v>10000</v>
      </c>
      <c r="T451" s="21">
        <f t="shared" si="230"/>
        <v>10000</v>
      </c>
      <c r="U451" s="21">
        <f t="shared" si="230"/>
        <v>10000</v>
      </c>
      <c r="V451" s="21"/>
      <c r="W451" s="21"/>
      <c r="X451" s="21"/>
      <c r="Y451" s="132"/>
    </row>
    <row r="452" spans="1:25" ht="30" hidden="1">
      <c r="A452" s="29" t="s">
        <v>213</v>
      </c>
      <c r="B452" s="29">
        <v>11</v>
      </c>
      <c r="C452" s="30" t="s">
        <v>209</v>
      </c>
      <c r="D452" s="31">
        <v>3241</v>
      </c>
      <c r="E452" s="32" t="s">
        <v>238</v>
      </c>
      <c r="F452" s="32"/>
      <c r="G452" s="1">
        <v>40000</v>
      </c>
      <c r="H452" s="1">
        <v>40000</v>
      </c>
      <c r="I452" s="1">
        <v>40000</v>
      </c>
      <c r="J452" s="1">
        <v>40000</v>
      </c>
      <c r="K452" s="1">
        <v>0</v>
      </c>
      <c r="L452" s="33">
        <f t="shared" si="216"/>
        <v>0</v>
      </c>
      <c r="M452" s="1">
        <v>40000</v>
      </c>
      <c r="N452" s="1">
        <v>40000</v>
      </c>
      <c r="O452" s="1">
        <v>10000</v>
      </c>
      <c r="P452" s="1">
        <f>O452</f>
        <v>10000</v>
      </c>
      <c r="Q452" s="1">
        <v>40000</v>
      </c>
      <c r="R452" s="1">
        <v>10000</v>
      </c>
      <c r="S452" s="1">
        <f>R452</f>
        <v>10000</v>
      </c>
      <c r="T452" s="1">
        <v>10000</v>
      </c>
      <c r="U452" s="1">
        <f>T452</f>
        <v>10000</v>
      </c>
    </row>
    <row r="453" spans="1:25" s="23" customFormat="1" ht="15.75" hidden="1">
      <c r="A453" s="25" t="s">
        <v>213</v>
      </c>
      <c r="B453" s="25">
        <v>11</v>
      </c>
      <c r="C453" s="26" t="s">
        <v>209</v>
      </c>
      <c r="D453" s="27">
        <v>412</v>
      </c>
      <c r="E453" s="20"/>
      <c r="F453" s="20"/>
      <c r="G453" s="21">
        <f>SUM(G454)</f>
        <v>300000</v>
      </c>
      <c r="H453" s="21">
        <f t="shared" ref="H453:U453" si="231">SUM(H454)</f>
        <v>300000</v>
      </c>
      <c r="I453" s="21">
        <f t="shared" si="231"/>
        <v>300000</v>
      </c>
      <c r="J453" s="21">
        <f t="shared" si="231"/>
        <v>300000</v>
      </c>
      <c r="K453" s="21">
        <f t="shared" si="231"/>
        <v>0</v>
      </c>
      <c r="L453" s="22">
        <f t="shared" si="216"/>
        <v>0</v>
      </c>
      <c r="M453" s="21">
        <f t="shared" si="231"/>
        <v>400000</v>
      </c>
      <c r="N453" s="21">
        <f t="shared" si="231"/>
        <v>400000</v>
      </c>
      <c r="O453" s="21">
        <f t="shared" si="231"/>
        <v>300000</v>
      </c>
      <c r="P453" s="21">
        <f t="shared" si="231"/>
        <v>300000</v>
      </c>
      <c r="Q453" s="21">
        <f t="shared" si="231"/>
        <v>400000</v>
      </c>
      <c r="R453" s="21">
        <f t="shared" si="231"/>
        <v>300000</v>
      </c>
      <c r="S453" s="21">
        <f t="shared" si="231"/>
        <v>300000</v>
      </c>
      <c r="T453" s="21">
        <f t="shared" si="231"/>
        <v>300000</v>
      </c>
      <c r="U453" s="21">
        <f t="shared" si="231"/>
        <v>300000</v>
      </c>
      <c r="V453" s="57"/>
      <c r="W453" s="57"/>
      <c r="X453" s="57"/>
      <c r="Y453" s="12"/>
    </row>
    <row r="454" spans="1:25" hidden="1">
      <c r="A454" s="29" t="s">
        <v>213</v>
      </c>
      <c r="B454" s="29">
        <v>11</v>
      </c>
      <c r="C454" s="30" t="s">
        <v>209</v>
      </c>
      <c r="D454" s="31">
        <v>4126</v>
      </c>
      <c r="E454" s="32" t="s">
        <v>4</v>
      </c>
      <c r="F454" s="32"/>
      <c r="G454" s="1">
        <v>300000</v>
      </c>
      <c r="H454" s="1">
        <v>300000</v>
      </c>
      <c r="I454" s="1">
        <v>300000</v>
      </c>
      <c r="J454" s="1">
        <v>300000</v>
      </c>
      <c r="K454" s="1">
        <v>0</v>
      </c>
      <c r="L454" s="33">
        <f t="shared" si="216"/>
        <v>0</v>
      </c>
      <c r="M454" s="1">
        <v>400000</v>
      </c>
      <c r="N454" s="1">
        <v>400000</v>
      </c>
      <c r="O454" s="1">
        <v>300000</v>
      </c>
      <c r="P454" s="1">
        <f>O454</f>
        <v>300000</v>
      </c>
      <c r="Q454" s="1">
        <v>400000</v>
      </c>
      <c r="R454" s="1">
        <v>300000</v>
      </c>
      <c r="S454" s="1">
        <f>R454</f>
        <v>300000</v>
      </c>
      <c r="T454" s="1">
        <v>300000</v>
      </c>
      <c r="U454" s="1">
        <f>T454</f>
        <v>300000</v>
      </c>
    </row>
    <row r="455" spans="1:25" s="23" customFormat="1" ht="67.5" customHeight="1">
      <c r="A455" s="319" t="s">
        <v>34</v>
      </c>
      <c r="B455" s="319"/>
      <c r="C455" s="319"/>
      <c r="D455" s="319"/>
      <c r="E455" s="20" t="s">
        <v>30</v>
      </c>
      <c r="F455" s="20" t="s">
        <v>342</v>
      </c>
      <c r="G455" s="21">
        <f>G456+G458+G461+G464</f>
        <v>2100000</v>
      </c>
      <c r="H455" s="21">
        <f t="shared" ref="H455:U455" si="232">H456+H458+H461+H464</f>
        <v>2100000</v>
      </c>
      <c r="I455" s="21">
        <f t="shared" si="232"/>
        <v>2100000</v>
      </c>
      <c r="J455" s="21">
        <f t="shared" si="232"/>
        <v>2100000</v>
      </c>
      <c r="K455" s="21">
        <f t="shared" si="232"/>
        <v>1365783.1800000002</v>
      </c>
      <c r="L455" s="22">
        <f t="shared" si="216"/>
        <v>65.037294285714296</v>
      </c>
      <c r="M455" s="21">
        <f t="shared" si="232"/>
        <v>3147000</v>
      </c>
      <c r="N455" s="21">
        <f t="shared" si="232"/>
        <v>3147000</v>
      </c>
      <c r="O455" s="21">
        <f t="shared" si="232"/>
        <v>1925000</v>
      </c>
      <c r="P455" s="21">
        <f t="shared" si="232"/>
        <v>1925000</v>
      </c>
      <c r="Q455" s="21">
        <f t="shared" si="232"/>
        <v>3147000</v>
      </c>
      <c r="R455" s="21">
        <f t="shared" si="232"/>
        <v>1925000</v>
      </c>
      <c r="S455" s="21">
        <f t="shared" si="232"/>
        <v>1925000</v>
      </c>
      <c r="T455" s="21">
        <f t="shared" si="232"/>
        <v>1925000</v>
      </c>
      <c r="U455" s="21">
        <f t="shared" si="232"/>
        <v>1925000</v>
      </c>
      <c r="V455" s="57"/>
      <c r="W455" s="57"/>
      <c r="X455" s="57"/>
      <c r="Y455" s="12"/>
    </row>
    <row r="456" spans="1:25" s="23" customFormat="1" ht="15.75" hidden="1">
      <c r="A456" s="24" t="s">
        <v>34</v>
      </c>
      <c r="B456" s="25">
        <v>11</v>
      </c>
      <c r="C456" s="26" t="s">
        <v>25</v>
      </c>
      <c r="D456" s="27">
        <v>322</v>
      </c>
      <c r="E456" s="20"/>
      <c r="F456" s="20"/>
      <c r="G456" s="21">
        <f>SUM(G457)</f>
        <v>50000</v>
      </c>
      <c r="H456" s="21">
        <f t="shared" ref="H456:U456" si="233">SUM(H457)</f>
        <v>50000</v>
      </c>
      <c r="I456" s="21">
        <f t="shared" si="233"/>
        <v>50000</v>
      </c>
      <c r="J456" s="21">
        <f t="shared" si="233"/>
        <v>50000</v>
      </c>
      <c r="K456" s="21">
        <f t="shared" si="233"/>
        <v>3525</v>
      </c>
      <c r="L456" s="22">
        <f t="shared" si="216"/>
        <v>7.0499999999999989</v>
      </c>
      <c r="M456" s="21">
        <f t="shared" si="233"/>
        <v>50000</v>
      </c>
      <c r="N456" s="21">
        <f t="shared" si="233"/>
        <v>50000</v>
      </c>
      <c r="O456" s="21">
        <f t="shared" si="233"/>
        <v>0</v>
      </c>
      <c r="P456" s="21">
        <f t="shared" si="233"/>
        <v>0</v>
      </c>
      <c r="Q456" s="21">
        <f t="shared" si="233"/>
        <v>50000</v>
      </c>
      <c r="R456" s="21">
        <f t="shared" si="233"/>
        <v>0</v>
      </c>
      <c r="S456" s="21">
        <f t="shared" si="233"/>
        <v>0</v>
      </c>
      <c r="T456" s="21">
        <f t="shared" si="233"/>
        <v>0</v>
      </c>
      <c r="U456" s="21">
        <f t="shared" si="233"/>
        <v>0</v>
      </c>
      <c r="V456" s="57"/>
      <c r="W456" s="57"/>
      <c r="X456" s="57"/>
      <c r="Y456" s="12"/>
    </row>
    <row r="457" spans="1:25" ht="30" hidden="1">
      <c r="A457" s="28" t="s">
        <v>34</v>
      </c>
      <c r="B457" s="29">
        <v>11</v>
      </c>
      <c r="C457" s="30" t="s">
        <v>25</v>
      </c>
      <c r="D457" s="31">
        <v>3224</v>
      </c>
      <c r="E457" s="32" t="s">
        <v>144</v>
      </c>
      <c r="F457" s="32"/>
      <c r="G457" s="1">
        <v>50000</v>
      </c>
      <c r="H457" s="1">
        <v>50000</v>
      </c>
      <c r="I457" s="1">
        <v>50000</v>
      </c>
      <c r="J457" s="1">
        <v>50000</v>
      </c>
      <c r="K457" s="1">
        <v>3525</v>
      </c>
      <c r="L457" s="33">
        <f t="shared" si="216"/>
        <v>7.0499999999999989</v>
      </c>
      <c r="M457" s="1">
        <v>50000</v>
      </c>
      <c r="N457" s="1">
        <v>50000</v>
      </c>
      <c r="O457" s="1">
        <v>0</v>
      </c>
      <c r="P457" s="1">
        <f t="shared" ref="P457:P465" si="234">O457</f>
        <v>0</v>
      </c>
      <c r="Q457" s="1">
        <v>50000</v>
      </c>
      <c r="R457" s="1"/>
      <c r="S457" s="1">
        <f t="shared" ref="S457:S465" si="235">R457</f>
        <v>0</v>
      </c>
      <c r="T457" s="1"/>
      <c r="U457" s="1">
        <f t="shared" ref="U457:U465" si="236">T457</f>
        <v>0</v>
      </c>
    </row>
    <row r="458" spans="1:25" s="23" customFormat="1" ht="15.75" hidden="1">
      <c r="A458" s="24" t="s">
        <v>34</v>
      </c>
      <c r="B458" s="25">
        <v>11</v>
      </c>
      <c r="C458" s="26" t="s">
        <v>25</v>
      </c>
      <c r="D458" s="27">
        <v>323</v>
      </c>
      <c r="E458" s="20"/>
      <c r="F458" s="20"/>
      <c r="G458" s="21">
        <f>SUM(G459:G460)</f>
        <v>600000</v>
      </c>
      <c r="H458" s="21">
        <f t="shared" ref="H458:U458" si="237">SUM(H459:H460)</f>
        <v>600000</v>
      </c>
      <c r="I458" s="21">
        <f t="shared" si="237"/>
        <v>600000</v>
      </c>
      <c r="J458" s="21">
        <f t="shared" si="237"/>
        <v>600000</v>
      </c>
      <c r="K458" s="21">
        <f t="shared" si="237"/>
        <v>528080.41</v>
      </c>
      <c r="L458" s="22">
        <f t="shared" si="216"/>
        <v>88.013401666666667</v>
      </c>
      <c r="M458" s="21">
        <f t="shared" si="237"/>
        <v>700000</v>
      </c>
      <c r="N458" s="21">
        <f t="shared" si="237"/>
        <v>700000</v>
      </c>
      <c r="O458" s="21">
        <f t="shared" si="237"/>
        <v>600000</v>
      </c>
      <c r="P458" s="21">
        <f t="shared" si="237"/>
        <v>600000</v>
      </c>
      <c r="Q458" s="21">
        <f t="shared" si="237"/>
        <v>700000</v>
      </c>
      <c r="R458" s="21">
        <f t="shared" si="237"/>
        <v>600000</v>
      </c>
      <c r="S458" s="21">
        <f t="shared" si="237"/>
        <v>600000</v>
      </c>
      <c r="T458" s="21">
        <f t="shared" si="237"/>
        <v>600000</v>
      </c>
      <c r="U458" s="21">
        <f t="shared" si="237"/>
        <v>600000</v>
      </c>
      <c r="V458" s="57"/>
      <c r="W458" s="57"/>
      <c r="X458" s="57"/>
      <c r="Y458" s="12"/>
    </row>
    <row r="459" spans="1:25" s="36" customFormat="1" ht="15.75" hidden="1">
      <c r="A459" s="28" t="s">
        <v>34</v>
      </c>
      <c r="B459" s="29">
        <v>11</v>
      </c>
      <c r="C459" s="30" t="s">
        <v>25</v>
      </c>
      <c r="D459" s="31">
        <v>3232</v>
      </c>
      <c r="E459" s="32" t="s">
        <v>118</v>
      </c>
      <c r="F459" s="32"/>
      <c r="G459" s="1">
        <v>500000</v>
      </c>
      <c r="H459" s="1">
        <v>500000</v>
      </c>
      <c r="I459" s="1">
        <v>500000</v>
      </c>
      <c r="J459" s="1">
        <v>500000</v>
      </c>
      <c r="K459" s="1">
        <v>430777.13</v>
      </c>
      <c r="L459" s="33">
        <f t="shared" si="216"/>
        <v>86.155426000000006</v>
      </c>
      <c r="M459" s="1">
        <v>500000</v>
      </c>
      <c r="N459" s="1">
        <v>500000</v>
      </c>
      <c r="O459" s="1">
        <v>400000</v>
      </c>
      <c r="P459" s="1">
        <f t="shared" si="234"/>
        <v>400000</v>
      </c>
      <c r="Q459" s="1">
        <v>500000</v>
      </c>
      <c r="R459" s="1">
        <v>400000</v>
      </c>
      <c r="S459" s="1">
        <f t="shared" si="235"/>
        <v>400000</v>
      </c>
      <c r="T459" s="1">
        <v>400000</v>
      </c>
      <c r="U459" s="1">
        <f t="shared" si="236"/>
        <v>400000</v>
      </c>
      <c r="V459" s="21"/>
      <c r="W459" s="21"/>
      <c r="X459" s="21"/>
      <c r="Y459" s="132"/>
    </row>
    <row r="460" spans="1:25" s="35" customFormat="1" hidden="1">
      <c r="A460" s="28" t="s">
        <v>34</v>
      </c>
      <c r="B460" s="29">
        <v>11</v>
      </c>
      <c r="C460" s="30" t="s">
        <v>25</v>
      </c>
      <c r="D460" s="31">
        <v>3237</v>
      </c>
      <c r="E460" s="32" t="s">
        <v>36</v>
      </c>
      <c r="F460" s="32"/>
      <c r="G460" s="1">
        <v>100000</v>
      </c>
      <c r="H460" s="1">
        <v>100000</v>
      </c>
      <c r="I460" s="1">
        <v>100000</v>
      </c>
      <c r="J460" s="1">
        <v>100000</v>
      </c>
      <c r="K460" s="1">
        <v>97303.28</v>
      </c>
      <c r="L460" s="33">
        <f t="shared" si="216"/>
        <v>97.303280000000001</v>
      </c>
      <c r="M460" s="1">
        <v>200000</v>
      </c>
      <c r="N460" s="1">
        <v>200000</v>
      </c>
      <c r="O460" s="1">
        <v>200000</v>
      </c>
      <c r="P460" s="1">
        <f t="shared" si="234"/>
        <v>200000</v>
      </c>
      <c r="Q460" s="1">
        <v>200000</v>
      </c>
      <c r="R460" s="1">
        <v>200000</v>
      </c>
      <c r="S460" s="1">
        <f t="shared" si="235"/>
        <v>200000</v>
      </c>
      <c r="T460" s="1">
        <v>200000</v>
      </c>
      <c r="U460" s="1">
        <f t="shared" si="236"/>
        <v>200000</v>
      </c>
      <c r="V460" s="1"/>
      <c r="W460" s="1"/>
      <c r="X460" s="1"/>
      <c r="Y460" s="74"/>
    </row>
    <row r="461" spans="1:25" s="36" customFormat="1" ht="15.75" hidden="1">
      <c r="A461" s="24" t="s">
        <v>34</v>
      </c>
      <c r="B461" s="25">
        <v>11</v>
      </c>
      <c r="C461" s="26" t="s">
        <v>25</v>
      </c>
      <c r="D461" s="27">
        <v>422</v>
      </c>
      <c r="E461" s="20"/>
      <c r="F461" s="20"/>
      <c r="G461" s="21">
        <f>SUM(G462:G463)</f>
        <v>450000</v>
      </c>
      <c r="H461" s="21">
        <f t="shared" ref="H461:U461" si="238">SUM(H462:H463)</f>
        <v>450000</v>
      </c>
      <c r="I461" s="21">
        <f t="shared" si="238"/>
        <v>450000</v>
      </c>
      <c r="J461" s="21">
        <f t="shared" si="238"/>
        <v>450000</v>
      </c>
      <c r="K461" s="21">
        <f t="shared" si="238"/>
        <v>145522.77000000002</v>
      </c>
      <c r="L461" s="22">
        <f t="shared" si="216"/>
        <v>32.338393333333336</v>
      </c>
      <c r="M461" s="21">
        <f t="shared" si="238"/>
        <v>600000</v>
      </c>
      <c r="N461" s="21">
        <f t="shared" si="238"/>
        <v>600000</v>
      </c>
      <c r="O461" s="21">
        <f t="shared" si="238"/>
        <v>175000</v>
      </c>
      <c r="P461" s="21">
        <f t="shared" si="238"/>
        <v>175000</v>
      </c>
      <c r="Q461" s="21">
        <f t="shared" si="238"/>
        <v>600000</v>
      </c>
      <c r="R461" s="21">
        <f t="shared" si="238"/>
        <v>175000</v>
      </c>
      <c r="S461" s="21">
        <f t="shared" si="238"/>
        <v>175000</v>
      </c>
      <c r="T461" s="21">
        <f t="shared" si="238"/>
        <v>175000</v>
      </c>
      <c r="U461" s="21">
        <f t="shared" si="238"/>
        <v>175000</v>
      </c>
      <c r="V461" s="21"/>
      <c r="W461" s="21"/>
      <c r="X461" s="21"/>
      <c r="Y461" s="132"/>
    </row>
    <row r="462" spans="1:25" s="35" customFormat="1" hidden="1">
      <c r="A462" s="28" t="s">
        <v>34</v>
      </c>
      <c r="B462" s="29">
        <v>11</v>
      </c>
      <c r="C462" s="30" t="s">
        <v>25</v>
      </c>
      <c r="D462" s="31">
        <v>4221</v>
      </c>
      <c r="E462" s="32" t="s">
        <v>129</v>
      </c>
      <c r="F462" s="32"/>
      <c r="G462" s="1">
        <v>250000</v>
      </c>
      <c r="H462" s="1">
        <v>250000</v>
      </c>
      <c r="I462" s="1">
        <v>250000</v>
      </c>
      <c r="J462" s="1">
        <v>250000</v>
      </c>
      <c r="K462" s="1">
        <v>120754.27</v>
      </c>
      <c r="L462" s="33">
        <f t="shared" si="216"/>
        <v>48.301708000000005</v>
      </c>
      <c r="M462" s="1">
        <v>400000</v>
      </c>
      <c r="N462" s="1">
        <v>400000</v>
      </c>
      <c r="O462" s="1">
        <v>125000</v>
      </c>
      <c r="P462" s="1">
        <f t="shared" si="234"/>
        <v>125000</v>
      </c>
      <c r="Q462" s="1">
        <v>400000</v>
      </c>
      <c r="R462" s="1">
        <v>125000</v>
      </c>
      <c r="S462" s="1">
        <f t="shared" si="235"/>
        <v>125000</v>
      </c>
      <c r="T462" s="1">
        <v>125000</v>
      </c>
      <c r="U462" s="1">
        <f t="shared" si="236"/>
        <v>125000</v>
      </c>
      <c r="V462" s="1"/>
      <c r="W462" s="1"/>
      <c r="X462" s="1"/>
      <c r="Y462" s="74"/>
    </row>
    <row r="463" spans="1:25" s="36" customFormat="1" ht="15" hidden="1" customHeight="1">
      <c r="A463" s="28" t="s">
        <v>34</v>
      </c>
      <c r="B463" s="29">
        <v>11</v>
      </c>
      <c r="C463" s="30" t="s">
        <v>25</v>
      </c>
      <c r="D463" s="31">
        <v>4223</v>
      </c>
      <c r="E463" s="32" t="s">
        <v>131</v>
      </c>
      <c r="F463" s="32"/>
      <c r="G463" s="1">
        <v>200000</v>
      </c>
      <c r="H463" s="1">
        <v>200000</v>
      </c>
      <c r="I463" s="1">
        <v>200000</v>
      </c>
      <c r="J463" s="1">
        <v>200000</v>
      </c>
      <c r="K463" s="1">
        <v>24768.5</v>
      </c>
      <c r="L463" s="33">
        <f t="shared" si="216"/>
        <v>12.38425</v>
      </c>
      <c r="M463" s="1">
        <v>200000</v>
      </c>
      <c r="N463" s="1">
        <v>200000</v>
      </c>
      <c r="O463" s="1">
        <v>50000</v>
      </c>
      <c r="P463" s="1">
        <f t="shared" si="234"/>
        <v>50000</v>
      </c>
      <c r="Q463" s="1">
        <v>200000</v>
      </c>
      <c r="R463" s="1">
        <v>50000</v>
      </c>
      <c r="S463" s="1">
        <f t="shared" si="235"/>
        <v>50000</v>
      </c>
      <c r="T463" s="1">
        <v>50000</v>
      </c>
      <c r="U463" s="1">
        <f t="shared" si="236"/>
        <v>50000</v>
      </c>
      <c r="V463" s="21"/>
      <c r="W463" s="21"/>
      <c r="X463" s="21"/>
      <c r="Y463" s="132"/>
    </row>
    <row r="464" spans="1:25" s="36" customFormat="1" ht="15" hidden="1" customHeight="1">
      <c r="A464" s="24" t="s">
        <v>34</v>
      </c>
      <c r="B464" s="25">
        <v>11</v>
      </c>
      <c r="C464" s="26" t="s">
        <v>25</v>
      </c>
      <c r="D464" s="27">
        <v>451</v>
      </c>
      <c r="E464" s="20"/>
      <c r="F464" s="20"/>
      <c r="G464" s="21">
        <f>SUM(G465)</f>
        <v>1000000</v>
      </c>
      <c r="H464" s="21">
        <f t="shared" ref="H464:U464" si="239">SUM(H465)</f>
        <v>1000000</v>
      </c>
      <c r="I464" s="21">
        <f t="shared" si="239"/>
        <v>1000000</v>
      </c>
      <c r="J464" s="21">
        <f t="shared" si="239"/>
        <v>1000000</v>
      </c>
      <c r="K464" s="21">
        <f t="shared" si="239"/>
        <v>688655</v>
      </c>
      <c r="L464" s="22">
        <f t="shared" si="216"/>
        <v>68.865499999999997</v>
      </c>
      <c r="M464" s="21">
        <f t="shared" si="239"/>
        <v>1797000</v>
      </c>
      <c r="N464" s="21">
        <f t="shared" si="239"/>
        <v>1797000</v>
      </c>
      <c r="O464" s="21">
        <f t="shared" si="239"/>
        <v>1150000</v>
      </c>
      <c r="P464" s="21">
        <f t="shared" si="239"/>
        <v>1150000</v>
      </c>
      <c r="Q464" s="21">
        <f t="shared" si="239"/>
        <v>1797000</v>
      </c>
      <c r="R464" s="21">
        <f t="shared" si="239"/>
        <v>1150000</v>
      </c>
      <c r="S464" s="21">
        <f t="shared" si="239"/>
        <v>1150000</v>
      </c>
      <c r="T464" s="21">
        <f t="shared" si="239"/>
        <v>1150000</v>
      </c>
      <c r="U464" s="21">
        <f t="shared" si="239"/>
        <v>1150000</v>
      </c>
      <c r="V464" s="21"/>
      <c r="W464" s="21"/>
      <c r="X464" s="21"/>
      <c r="Y464" s="132"/>
    </row>
    <row r="465" spans="1:25" s="35" customFormat="1" hidden="1">
      <c r="A465" s="28" t="s">
        <v>34</v>
      </c>
      <c r="B465" s="29">
        <v>11</v>
      </c>
      <c r="C465" s="30" t="s">
        <v>25</v>
      </c>
      <c r="D465" s="31">
        <v>4511</v>
      </c>
      <c r="E465" s="32" t="s">
        <v>136</v>
      </c>
      <c r="F465" s="32"/>
      <c r="G465" s="1">
        <v>1000000</v>
      </c>
      <c r="H465" s="1">
        <v>1000000</v>
      </c>
      <c r="I465" s="1">
        <v>1000000</v>
      </c>
      <c r="J465" s="1">
        <v>1000000</v>
      </c>
      <c r="K465" s="1">
        <v>688655</v>
      </c>
      <c r="L465" s="33">
        <f t="shared" si="216"/>
        <v>68.865499999999997</v>
      </c>
      <c r="M465" s="1">
        <v>1797000</v>
      </c>
      <c r="N465" s="1">
        <v>1797000</v>
      </c>
      <c r="O465" s="1">
        <v>1150000</v>
      </c>
      <c r="P465" s="1">
        <f t="shared" si="234"/>
        <v>1150000</v>
      </c>
      <c r="Q465" s="1">
        <v>1797000</v>
      </c>
      <c r="R465" s="1">
        <v>1150000</v>
      </c>
      <c r="S465" s="1">
        <f t="shared" si="235"/>
        <v>1150000</v>
      </c>
      <c r="T465" s="1">
        <v>1150000</v>
      </c>
      <c r="U465" s="1">
        <f t="shared" si="236"/>
        <v>1150000</v>
      </c>
      <c r="V465" s="1"/>
      <c r="W465" s="1"/>
      <c r="X465" s="1"/>
      <c r="Y465" s="74"/>
    </row>
    <row r="466" spans="1:25" s="49" customFormat="1" ht="15.75">
      <c r="A466" s="340" t="s">
        <v>317</v>
      </c>
      <c r="B466" s="340"/>
      <c r="C466" s="340"/>
      <c r="D466" s="340"/>
      <c r="E466" s="340"/>
      <c r="F466" s="340"/>
      <c r="G466" s="47">
        <f>G467+G504+G572</f>
        <v>1516692750</v>
      </c>
      <c r="H466" s="47">
        <f>H467+H504+H572</f>
        <v>1514542750</v>
      </c>
      <c r="I466" s="47">
        <f>I467+I504+I572</f>
        <v>1238409240</v>
      </c>
      <c r="J466" s="47">
        <f>J467+J504+J572</f>
        <v>1234914240</v>
      </c>
      <c r="K466" s="47">
        <f>K467+K504+K572</f>
        <v>1228221403.4400003</v>
      </c>
      <c r="L466" s="48">
        <f t="shared" si="216"/>
        <v>99.177344917097059</v>
      </c>
      <c r="M466" s="47">
        <f t="shared" ref="M466:U466" si="240">M467+M504+M572</f>
        <v>1539400000</v>
      </c>
      <c r="N466" s="47">
        <f>N467+N504+N572</f>
        <v>1538700000</v>
      </c>
      <c r="O466" s="47">
        <f t="shared" si="240"/>
        <v>1356900000</v>
      </c>
      <c r="P466" s="47">
        <f t="shared" si="240"/>
        <v>1356900000</v>
      </c>
      <c r="Q466" s="47">
        <f t="shared" si="240"/>
        <v>1539085000</v>
      </c>
      <c r="R466" s="47">
        <f t="shared" si="240"/>
        <v>1329780000</v>
      </c>
      <c r="S466" s="47">
        <f t="shared" si="240"/>
        <v>1329780000</v>
      </c>
      <c r="T466" s="47">
        <f t="shared" si="240"/>
        <v>1303150000</v>
      </c>
      <c r="U466" s="47">
        <f t="shared" si="240"/>
        <v>1303150000</v>
      </c>
      <c r="V466" s="126"/>
      <c r="W466" s="126"/>
      <c r="X466" s="126"/>
      <c r="Y466" s="135"/>
    </row>
    <row r="467" spans="1:25" s="23" customFormat="1" ht="15.75">
      <c r="A467" s="324" t="s">
        <v>385</v>
      </c>
      <c r="B467" s="324"/>
      <c r="C467" s="324"/>
      <c r="D467" s="324"/>
      <c r="E467" s="324"/>
      <c r="F467" s="324"/>
      <c r="G467" s="18">
        <f>G468+G471+G474+G477+G480+G485+G488+G493+G496+G499</f>
        <v>1395877750</v>
      </c>
      <c r="H467" s="18">
        <f t="shared" ref="H467:U467" si="241">H468+H471+H474+H477+H480+H485+H488+H493+H496+H499</f>
        <v>1394847750</v>
      </c>
      <c r="I467" s="18">
        <f t="shared" si="241"/>
        <v>1001087240</v>
      </c>
      <c r="J467" s="18">
        <f t="shared" si="241"/>
        <v>1000057240</v>
      </c>
      <c r="K467" s="18">
        <f t="shared" si="241"/>
        <v>994694321.29000008</v>
      </c>
      <c r="L467" s="19">
        <f t="shared" si="216"/>
        <v>99.361402437813524</v>
      </c>
      <c r="M467" s="18">
        <f t="shared" si="241"/>
        <v>1432330000</v>
      </c>
      <c r="N467" s="18">
        <f t="shared" si="241"/>
        <v>1431630000</v>
      </c>
      <c r="O467" s="18">
        <f t="shared" si="241"/>
        <v>1225380000</v>
      </c>
      <c r="P467" s="18">
        <f t="shared" si="241"/>
        <v>1225380000</v>
      </c>
      <c r="Q467" s="18">
        <f t="shared" si="241"/>
        <v>1431880000</v>
      </c>
      <c r="R467" s="18">
        <f t="shared" si="241"/>
        <v>1197480000</v>
      </c>
      <c r="S467" s="18">
        <f t="shared" si="241"/>
        <v>1197480000</v>
      </c>
      <c r="T467" s="18">
        <f t="shared" si="241"/>
        <v>1210780000</v>
      </c>
      <c r="U467" s="18">
        <f t="shared" si="241"/>
        <v>1210780000</v>
      </c>
      <c r="V467" s="57"/>
      <c r="W467" s="57"/>
      <c r="X467" s="57"/>
      <c r="Y467" s="12"/>
    </row>
    <row r="468" spans="1:25" s="36" customFormat="1" ht="78.75">
      <c r="A468" s="319" t="s">
        <v>479</v>
      </c>
      <c r="B468" s="320"/>
      <c r="C468" s="320"/>
      <c r="D468" s="320"/>
      <c r="E468" s="70" t="s">
        <v>362</v>
      </c>
      <c r="F468" s="51" t="s">
        <v>588</v>
      </c>
      <c r="G468" s="21">
        <f>SUM(G469)</f>
        <v>200000</v>
      </c>
      <c r="H468" s="21">
        <f t="shared" ref="H468:U469" si="242">SUM(H469)</f>
        <v>200000</v>
      </c>
      <c r="I468" s="21">
        <f t="shared" si="242"/>
        <v>200000</v>
      </c>
      <c r="J468" s="21">
        <f t="shared" si="242"/>
        <v>200000</v>
      </c>
      <c r="K468" s="21">
        <f t="shared" si="242"/>
        <v>82500</v>
      </c>
      <c r="L468" s="22">
        <f t="shared" si="216"/>
        <v>41.25</v>
      </c>
      <c r="M468" s="21">
        <f t="shared" si="242"/>
        <v>200000</v>
      </c>
      <c r="N468" s="21">
        <f t="shared" si="242"/>
        <v>200000</v>
      </c>
      <c r="O468" s="21">
        <f t="shared" si="242"/>
        <v>400000</v>
      </c>
      <c r="P468" s="21">
        <f t="shared" si="242"/>
        <v>400000</v>
      </c>
      <c r="Q468" s="21">
        <f t="shared" si="242"/>
        <v>200000</v>
      </c>
      <c r="R468" s="21">
        <f t="shared" si="242"/>
        <v>300000</v>
      </c>
      <c r="S468" s="21">
        <f t="shared" si="242"/>
        <v>300000</v>
      </c>
      <c r="T468" s="21">
        <f t="shared" si="242"/>
        <v>200000</v>
      </c>
      <c r="U468" s="21">
        <f t="shared" si="242"/>
        <v>200000</v>
      </c>
      <c r="V468" s="21"/>
      <c r="W468" s="21"/>
      <c r="X468" s="21"/>
      <c r="Y468" s="132"/>
    </row>
    <row r="469" spans="1:25" s="36" customFormat="1" ht="15.75" hidden="1">
      <c r="A469" s="24" t="s">
        <v>271</v>
      </c>
      <c r="B469" s="24">
        <v>11</v>
      </c>
      <c r="C469" s="52" t="s">
        <v>24</v>
      </c>
      <c r="D469" s="42">
        <v>323</v>
      </c>
      <c r="E469" s="20"/>
      <c r="F469" s="20"/>
      <c r="G469" s="21">
        <f>SUM(G470)</f>
        <v>200000</v>
      </c>
      <c r="H469" s="21">
        <f t="shared" si="242"/>
        <v>200000</v>
      </c>
      <c r="I469" s="21">
        <f t="shared" si="242"/>
        <v>200000</v>
      </c>
      <c r="J469" s="21">
        <f t="shared" si="242"/>
        <v>200000</v>
      </c>
      <c r="K469" s="21">
        <f t="shared" si="242"/>
        <v>82500</v>
      </c>
      <c r="L469" s="22">
        <f t="shared" si="216"/>
        <v>41.25</v>
      </c>
      <c r="M469" s="21">
        <f t="shared" si="242"/>
        <v>200000</v>
      </c>
      <c r="N469" s="21">
        <f t="shared" si="242"/>
        <v>200000</v>
      </c>
      <c r="O469" s="21">
        <f t="shared" si="242"/>
        <v>400000</v>
      </c>
      <c r="P469" s="21">
        <f t="shared" si="242"/>
        <v>400000</v>
      </c>
      <c r="Q469" s="21">
        <f t="shared" si="242"/>
        <v>200000</v>
      </c>
      <c r="R469" s="21">
        <f t="shared" si="242"/>
        <v>300000</v>
      </c>
      <c r="S469" s="21">
        <f t="shared" si="242"/>
        <v>300000</v>
      </c>
      <c r="T469" s="21">
        <f t="shared" si="242"/>
        <v>200000</v>
      </c>
      <c r="U469" s="21">
        <f t="shared" si="242"/>
        <v>200000</v>
      </c>
      <c r="V469" s="21"/>
      <c r="W469" s="21"/>
      <c r="X469" s="21"/>
      <c r="Y469" s="132"/>
    </row>
    <row r="470" spans="1:25" s="35" customFormat="1" hidden="1">
      <c r="A470" s="28" t="s">
        <v>271</v>
      </c>
      <c r="B470" s="28">
        <v>11</v>
      </c>
      <c r="C470" s="53" t="s">
        <v>24</v>
      </c>
      <c r="D470" s="56">
        <v>3238</v>
      </c>
      <c r="E470" s="32" t="s">
        <v>122</v>
      </c>
      <c r="F470" s="32"/>
      <c r="G470" s="1">
        <v>200000</v>
      </c>
      <c r="H470" s="1">
        <v>200000</v>
      </c>
      <c r="I470" s="1">
        <v>200000</v>
      </c>
      <c r="J470" s="1">
        <v>200000</v>
      </c>
      <c r="K470" s="1">
        <v>82500</v>
      </c>
      <c r="L470" s="33">
        <f t="shared" si="216"/>
        <v>41.25</v>
      </c>
      <c r="M470" s="1">
        <v>200000</v>
      </c>
      <c r="N470" s="1">
        <v>200000</v>
      </c>
      <c r="O470" s="1">
        <v>400000</v>
      </c>
      <c r="P470" s="1">
        <f>O470</f>
        <v>400000</v>
      </c>
      <c r="Q470" s="1">
        <v>200000</v>
      </c>
      <c r="R470" s="1">
        <v>300000</v>
      </c>
      <c r="S470" s="1">
        <f>R470</f>
        <v>300000</v>
      </c>
      <c r="T470" s="1">
        <v>200000</v>
      </c>
      <c r="U470" s="1">
        <f>T470</f>
        <v>200000</v>
      </c>
      <c r="V470" s="1"/>
      <c r="W470" s="1"/>
      <c r="X470" s="1"/>
      <c r="Y470" s="74"/>
    </row>
    <row r="471" spans="1:25" s="36" customFormat="1" ht="78.75">
      <c r="A471" s="319" t="s">
        <v>480</v>
      </c>
      <c r="B471" s="320"/>
      <c r="C471" s="320"/>
      <c r="D471" s="320"/>
      <c r="E471" s="20" t="s">
        <v>208</v>
      </c>
      <c r="F471" s="51" t="s">
        <v>588</v>
      </c>
      <c r="G471" s="21">
        <f>SUM(G472)</f>
        <v>190000</v>
      </c>
      <c r="H471" s="21">
        <f t="shared" ref="H471:U472" si="243">SUM(H472)</f>
        <v>190000</v>
      </c>
      <c r="I471" s="21">
        <f t="shared" si="243"/>
        <v>190000</v>
      </c>
      <c r="J471" s="21">
        <f t="shared" si="243"/>
        <v>190000</v>
      </c>
      <c r="K471" s="21">
        <f t="shared" si="243"/>
        <v>100177.3</v>
      </c>
      <c r="L471" s="22">
        <f t="shared" si="216"/>
        <v>52.72489473684211</v>
      </c>
      <c r="M471" s="21">
        <f t="shared" si="243"/>
        <v>100000</v>
      </c>
      <c r="N471" s="21">
        <f t="shared" si="243"/>
        <v>100000</v>
      </c>
      <c r="O471" s="21">
        <f t="shared" si="243"/>
        <v>150000</v>
      </c>
      <c r="P471" s="21">
        <f t="shared" si="243"/>
        <v>150000</v>
      </c>
      <c r="Q471" s="21">
        <f t="shared" si="243"/>
        <v>100000</v>
      </c>
      <c r="R471" s="21">
        <f t="shared" si="243"/>
        <v>150000</v>
      </c>
      <c r="S471" s="21">
        <f t="shared" si="243"/>
        <v>150000</v>
      </c>
      <c r="T471" s="21">
        <f t="shared" si="243"/>
        <v>150000</v>
      </c>
      <c r="U471" s="21">
        <f t="shared" si="243"/>
        <v>150000</v>
      </c>
      <c r="V471" s="21"/>
      <c r="W471" s="21"/>
      <c r="X471" s="21"/>
      <c r="Y471" s="132"/>
    </row>
    <row r="472" spans="1:25" s="36" customFormat="1" ht="15.75" hidden="1">
      <c r="A472" s="24" t="s">
        <v>207</v>
      </c>
      <c r="B472" s="24">
        <v>11</v>
      </c>
      <c r="C472" s="52" t="s">
        <v>24</v>
      </c>
      <c r="D472" s="42">
        <v>323</v>
      </c>
      <c r="E472" s="20"/>
      <c r="F472" s="20"/>
      <c r="G472" s="21">
        <f>SUM(G473)</f>
        <v>190000</v>
      </c>
      <c r="H472" s="21">
        <f t="shared" si="243"/>
        <v>190000</v>
      </c>
      <c r="I472" s="21">
        <f t="shared" si="243"/>
        <v>190000</v>
      </c>
      <c r="J472" s="21">
        <f t="shared" si="243"/>
        <v>190000</v>
      </c>
      <c r="K472" s="21">
        <f t="shared" si="243"/>
        <v>100177.3</v>
      </c>
      <c r="L472" s="22">
        <f t="shared" si="216"/>
        <v>52.72489473684211</v>
      </c>
      <c r="M472" s="21">
        <f t="shared" si="243"/>
        <v>100000</v>
      </c>
      <c r="N472" s="21">
        <f t="shared" si="243"/>
        <v>100000</v>
      </c>
      <c r="O472" s="21">
        <f t="shared" si="243"/>
        <v>150000</v>
      </c>
      <c r="P472" s="21">
        <f t="shared" si="243"/>
        <v>150000</v>
      </c>
      <c r="Q472" s="21">
        <f t="shared" si="243"/>
        <v>100000</v>
      </c>
      <c r="R472" s="21">
        <f t="shared" si="243"/>
        <v>150000</v>
      </c>
      <c r="S472" s="21">
        <f t="shared" si="243"/>
        <v>150000</v>
      </c>
      <c r="T472" s="21">
        <f t="shared" si="243"/>
        <v>150000</v>
      </c>
      <c r="U472" s="21">
        <f t="shared" si="243"/>
        <v>150000</v>
      </c>
      <c r="V472" s="21"/>
      <c r="W472" s="21"/>
      <c r="X472" s="21"/>
      <c r="Y472" s="132"/>
    </row>
    <row r="473" spans="1:25" s="35" customFormat="1" hidden="1">
      <c r="A473" s="28" t="s">
        <v>207</v>
      </c>
      <c r="B473" s="28">
        <v>11</v>
      </c>
      <c r="C473" s="53" t="s">
        <v>24</v>
      </c>
      <c r="D473" s="56">
        <v>3237</v>
      </c>
      <c r="E473" s="32" t="s">
        <v>36</v>
      </c>
      <c r="F473" s="32"/>
      <c r="G473" s="1">
        <v>190000</v>
      </c>
      <c r="H473" s="1">
        <v>190000</v>
      </c>
      <c r="I473" s="1">
        <v>190000</v>
      </c>
      <c r="J473" s="1">
        <v>190000</v>
      </c>
      <c r="K473" s="1">
        <v>100177.3</v>
      </c>
      <c r="L473" s="33">
        <f t="shared" si="216"/>
        <v>52.72489473684211</v>
      </c>
      <c r="M473" s="1">
        <v>100000</v>
      </c>
      <c r="N473" s="1">
        <v>100000</v>
      </c>
      <c r="O473" s="1">
        <v>150000</v>
      </c>
      <c r="P473" s="1">
        <f>O473</f>
        <v>150000</v>
      </c>
      <c r="Q473" s="1">
        <v>100000</v>
      </c>
      <c r="R473" s="1">
        <v>150000</v>
      </c>
      <c r="S473" s="1">
        <f>R473</f>
        <v>150000</v>
      </c>
      <c r="T473" s="1">
        <v>150000</v>
      </c>
      <c r="U473" s="1">
        <f>T473</f>
        <v>150000</v>
      </c>
      <c r="V473" s="1"/>
      <c r="W473" s="1"/>
      <c r="X473" s="1"/>
      <c r="Y473" s="74"/>
    </row>
    <row r="474" spans="1:25" s="35" customFormat="1" ht="78.75">
      <c r="A474" s="320" t="s">
        <v>481</v>
      </c>
      <c r="B474" s="320"/>
      <c r="C474" s="320"/>
      <c r="D474" s="320"/>
      <c r="E474" s="20" t="s">
        <v>380</v>
      </c>
      <c r="F474" s="51" t="s">
        <v>588</v>
      </c>
      <c r="G474" s="21">
        <f>SUM(G475)</f>
        <v>25300000</v>
      </c>
      <c r="H474" s="21">
        <f t="shared" ref="H474:U475" si="244">SUM(H475)</f>
        <v>25300000</v>
      </c>
      <c r="I474" s="21">
        <f t="shared" si="244"/>
        <v>25300000</v>
      </c>
      <c r="J474" s="21">
        <f t="shared" si="244"/>
        <v>25300000</v>
      </c>
      <c r="K474" s="21">
        <f t="shared" si="244"/>
        <v>21401312.219999999</v>
      </c>
      <c r="L474" s="22">
        <f t="shared" si="216"/>
        <v>84.590166877470352</v>
      </c>
      <c r="M474" s="21">
        <f t="shared" si="244"/>
        <v>25400000</v>
      </c>
      <c r="N474" s="21">
        <f t="shared" si="244"/>
        <v>25400000</v>
      </c>
      <c r="O474" s="21">
        <f t="shared" si="244"/>
        <v>27000000</v>
      </c>
      <c r="P474" s="21">
        <f t="shared" si="244"/>
        <v>27000000</v>
      </c>
      <c r="Q474" s="21">
        <f t="shared" si="244"/>
        <v>25650000</v>
      </c>
      <c r="R474" s="21">
        <f t="shared" si="244"/>
        <v>28000000</v>
      </c>
      <c r="S474" s="21">
        <f t="shared" si="244"/>
        <v>28000000</v>
      </c>
      <c r="T474" s="21">
        <f t="shared" si="244"/>
        <v>28000000</v>
      </c>
      <c r="U474" s="21">
        <f t="shared" si="244"/>
        <v>28000000</v>
      </c>
      <c r="V474" s="1"/>
      <c r="W474" s="1"/>
      <c r="X474" s="1"/>
      <c r="Y474" s="74"/>
    </row>
    <row r="475" spans="1:25" s="36" customFormat="1" ht="15.75" hidden="1">
      <c r="A475" s="24" t="s">
        <v>379</v>
      </c>
      <c r="B475" s="24">
        <v>11</v>
      </c>
      <c r="C475" s="52" t="s">
        <v>24</v>
      </c>
      <c r="D475" s="42">
        <v>372</v>
      </c>
      <c r="E475" s="20"/>
      <c r="F475" s="20"/>
      <c r="G475" s="21">
        <f>SUM(G476)</f>
        <v>25300000</v>
      </c>
      <c r="H475" s="21">
        <f t="shared" si="244"/>
        <v>25300000</v>
      </c>
      <c r="I475" s="21">
        <f t="shared" si="244"/>
        <v>25300000</v>
      </c>
      <c r="J475" s="21">
        <f t="shared" si="244"/>
        <v>25300000</v>
      </c>
      <c r="K475" s="21">
        <f t="shared" si="244"/>
        <v>21401312.219999999</v>
      </c>
      <c r="L475" s="22">
        <f t="shared" si="216"/>
        <v>84.590166877470352</v>
      </c>
      <c r="M475" s="21">
        <f t="shared" si="244"/>
        <v>25400000</v>
      </c>
      <c r="N475" s="21">
        <f t="shared" si="244"/>
        <v>25400000</v>
      </c>
      <c r="O475" s="21">
        <f t="shared" si="244"/>
        <v>27000000</v>
      </c>
      <c r="P475" s="21">
        <f t="shared" si="244"/>
        <v>27000000</v>
      </c>
      <c r="Q475" s="21">
        <f t="shared" si="244"/>
        <v>25650000</v>
      </c>
      <c r="R475" s="21">
        <f t="shared" si="244"/>
        <v>28000000</v>
      </c>
      <c r="S475" s="21">
        <f t="shared" si="244"/>
        <v>28000000</v>
      </c>
      <c r="T475" s="21">
        <f t="shared" si="244"/>
        <v>28000000</v>
      </c>
      <c r="U475" s="21">
        <f t="shared" si="244"/>
        <v>28000000</v>
      </c>
      <c r="V475" s="21"/>
      <c r="W475" s="21"/>
      <c r="X475" s="21"/>
      <c r="Y475" s="132"/>
    </row>
    <row r="476" spans="1:25" s="35" customFormat="1" hidden="1">
      <c r="A476" s="28" t="s">
        <v>379</v>
      </c>
      <c r="B476" s="28">
        <v>11</v>
      </c>
      <c r="C476" s="53" t="s">
        <v>24</v>
      </c>
      <c r="D476" s="56">
        <v>3721</v>
      </c>
      <c r="E476" s="32" t="s">
        <v>381</v>
      </c>
      <c r="F476" s="32"/>
      <c r="G476" s="1">
        <v>25300000</v>
      </c>
      <c r="H476" s="1">
        <v>25300000</v>
      </c>
      <c r="I476" s="1">
        <v>25300000</v>
      </c>
      <c r="J476" s="1">
        <v>25300000</v>
      </c>
      <c r="K476" s="1">
        <v>21401312.219999999</v>
      </c>
      <c r="L476" s="33">
        <f t="shared" si="216"/>
        <v>84.590166877470352</v>
      </c>
      <c r="M476" s="1">
        <v>25400000</v>
      </c>
      <c r="N476" s="1">
        <v>25400000</v>
      </c>
      <c r="O476" s="1">
        <v>27000000</v>
      </c>
      <c r="P476" s="1">
        <f>O476</f>
        <v>27000000</v>
      </c>
      <c r="Q476" s="1">
        <v>25650000</v>
      </c>
      <c r="R476" s="1">
        <v>28000000</v>
      </c>
      <c r="S476" s="1">
        <f>R476</f>
        <v>28000000</v>
      </c>
      <c r="T476" s="1">
        <v>28000000</v>
      </c>
      <c r="U476" s="1">
        <f>T476</f>
        <v>28000000</v>
      </c>
      <c r="V476" s="1"/>
      <c r="W476" s="1"/>
      <c r="X476" s="1"/>
      <c r="Y476" s="74"/>
    </row>
    <row r="477" spans="1:25" s="35" customFormat="1" ht="78.75">
      <c r="A477" s="320" t="s">
        <v>482</v>
      </c>
      <c r="B477" s="320"/>
      <c r="C477" s="320"/>
      <c r="D477" s="320"/>
      <c r="E477" s="20" t="s">
        <v>373</v>
      </c>
      <c r="F477" s="51" t="s">
        <v>543</v>
      </c>
      <c r="G477" s="21">
        <f>SUM(G478)</f>
        <v>2000000</v>
      </c>
      <c r="H477" s="21">
        <f t="shared" ref="H477:U478" si="245">SUM(H478)</f>
        <v>2000000</v>
      </c>
      <c r="I477" s="21">
        <f t="shared" si="245"/>
        <v>2000000</v>
      </c>
      <c r="J477" s="21">
        <f t="shared" si="245"/>
        <v>2000000</v>
      </c>
      <c r="K477" s="21">
        <f t="shared" si="245"/>
        <v>0</v>
      </c>
      <c r="L477" s="22">
        <f t="shared" si="216"/>
        <v>0</v>
      </c>
      <c r="M477" s="21">
        <f t="shared" si="245"/>
        <v>0</v>
      </c>
      <c r="N477" s="21">
        <f t="shared" si="245"/>
        <v>0</v>
      </c>
      <c r="O477" s="21">
        <f t="shared" si="245"/>
        <v>500000</v>
      </c>
      <c r="P477" s="21">
        <f t="shared" si="245"/>
        <v>500000</v>
      </c>
      <c r="Q477" s="21">
        <f t="shared" si="245"/>
        <v>0</v>
      </c>
      <c r="R477" s="21">
        <f t="shared" si="245"/>
        <v>0</v>
      </c>
      <c r="S477" s="21">
        <f t="shared" si="245"/>
        <v>0</v>
      </c>
      <c r="T477" s="21">
        <f t="shared" si="245"/>
        <v>0</v>
      </c>
      <c r="U477" s="21">
        <f t="shared" si="245"/>
        <v>0</v>
      </c>
      <c r="V477" s="1"/>
      <c r="W477" s="1"/>
      <c r="X477" s="1"/>
      <c r="Y477" s="74"/>
    </row>
    <row r="478" spans="1:25" s="36" customFormat="1" ht="15.75" hidden="1">
      <c r="A478" s="24" t="s">
        <v>375</v>
      </c>
      <c r="B478" s="25">
        <v>11</v>
      </c>
      <c r="C478" s="52" t="s">
        <v>27</v>
      </c>
      <c r="D478" s="42">
        <v>363</v>
      </c>
      <c r="E478" s="20"/>
      <c r="F478" s="20"/>
      <c r="G478" s="21">
        <f>SUM(G479)</f>
        <v>2000000</v>
      </c>
      <c r="H478" s="21">
        <f t="shared" si="245"/>
        <v>2000000</v>
      </c>
      <c r="I478" s="21">
        <f t="shared" si="245"/>
        <v>2000000</v>
      </c>
      <c r="J478" s="21">
        <f t="shared" si="245"/>
        <v>2000000</v>
      </c>
      <c r="K478" s="21">
        <f t="shared" si="245"/>
        <v>0</v>
      </c>
      <c r="L478" s="22">
        <f t="shared" si="216"/>
        <v>0</v>
      </c>
      <c r="M478" s="21">
        <f t="shared" si="245"/>
        <v>0</v>
      </c>
      <c r="N478" s="21">
        <f t="shared" si="245"/>
        <v>0</v>
      </c>
      <c r="O478" s="21">
        <f t="shared" si="245"/>
        <v>500000</v>
      </c>
      <c r="P478" s="21">
        <f t="shared" si="245"/>
        <v>500000</v>
      </c>
      <c r="Q478" s="21">
        <f t="shared" si="245"/>
        <v>0</v>
      </c>
      <c r="R478" s="21">
        <f t="shared" si="245"/>
        <v>0</v>
      </c>
      <c r="S478" s="21">
        <f t="shared" si="245"/>
        <v>0</v>
      </c>
      <c r="T478" s="21">
        <f t="shared" si="245"/>
        <v>0</v>
      </c>
      <c r="U478" s="21">
        <f t="shared" si="245"/>
        <v>0</v>
      </c>
      <c r="V478" s="21"/>
      <c r="W478" s="21"/>
      <c r="X478" s="21"/>
      <c r="Y478" s="132"/>
    </row>
    <row r="479" spans="1:25" s="35" customFormat="1" hidden="1">
      <c r="A479" s="28" t="s">
        <v>375</v>
      </c>
      <c r="B479" s="29">
        <v>11</v>
      </c>
      <c r="C479" s="53" t="s">
        <v>27</v>
      </c>
      <c r="D479" s="31">
        <v>3632</v>
      </c>
      <c r="E479" s="32" t="s">
        <v>244</v>
      </c>
      <c r="F479" s="32"/>
      <c r="G479" s="1">
        <v>2000000</v>
      </c>
      <c r="H479" s="1">
        <v>2000000</v>
      </c>
      <c r="I479" s="1">
        <v>2000000</v>
      </c>
      <c r="J479" s="1">
        <v>2000000</v>
      </c>
      <c r="K479" s="1">
        <v>0</v>
      </c>
      <c r="L479" s="33">
        <f t="shared" si="216"/>
        <v>0</v>
      </c>
      <c r="M479" s="1">
        <v>0</v>
      </c>
      <c r="N479" s="1">
        <v>0</v>
      </c>
      <c r="O479" s="1">
        <v>500000</v>
      </c>
      <c r="P479" s="1">
        <f>O479</f>
        <v>500000</v>
      </c>
      <c r="Q479" s="1">
        <v>0</v>
      </c>
      <c r="R479" s="1">
        <v>0</v>
      </c>
      <c r="S479" s="1">
        <f>R479</f>
        <v>0</v>
      </c>
      <c r="T479" s="1">
        <v>0</v>
      </c>
      <c r="U479" s="1">
        <f>T479</f>
        <v>0</v>
      </c>
      <c r="V479" s="1"/>
      <c r="W479" s="1"/>
      <c r="X479" s="1"/>
      <c r="Y479" s="74"/>
    </row>
    <row r="480" spans="1:25" s="35" customFormat="1" ht="78.75">
      <c r="A480" s="319" t="s">
        <v>483</v>
      </c>
      <c r="B480" s="319"/>
      <c r="C480" s="319"/>
      <c r="D480" s="319"/>
      <c r="E480" s="20" t="s">
        <v>44</v>
      </c>
      <c r="F480" s="51" t="s">
        <v>543</v>
      </c>
      <c r="G480" s="21">
        <f>G481+G483</f>
        <v>330000</v>
      </c>
      <c r="H480" s="21">
        <f t="shared" ref="H480:U480" si="246">H481+H483</f>
        <v>330000</v>
      </c>
      <c r="I480" s="21">
        <f t="shared" si="246"/>
        <v>330000</v>
      </c>
      <c r="J480" s="21">
        <f t="shared" si="246"/>
        <v>330000</v>
      </c>
      <c r="K480" s="21">
        <f t="shared" si="246"/>
        <v>206565.08</v>
      </c>
      <c r="L480" s="22">
        <f t="shared" si="216"/>
        <v>62.59547878787879</v>
      </c>
      <c r="M480" s="21">
        <f t="shared" si="246"/>
        <v>250000</v>
      </c>
      <c r="N480" s="21">
        <f t="shared" si="246"/>
        <v>250000</v>
      </c>
      <c r="O480" s="21">
        <f t="shared" si="246"/>
        <v>330000</v>
      </c>
      <c r="P480" s="21">
        <f t="shared" si="246"/>
        <v>330000</v>
      </c>
      <c r="Q480" s="21">
        <f t="shared" si="246"/>
        <v>330000</v>
      </c>
      <c r="R480" s="21">
        <f t="shared" si="246"/>
        <v>330000</v>
      </c>
      <c r="S480" s="21">
        <f t="shared" si="246"/>
        <v>330000</v>
      </c>
      <c r="T480" s="21">
        <f t="shared" si="246"/>
        <v>330000</v>
      </c>
      <c r="U480" s="21">
        <f t="shared" si="246"/>
        <v>330000</v>
      </c>
      <c r="V480" s="1"/>
      <c r="W480" s="1"/>
      <c r="X480" s="1"/>
      <c r="Y480" s="74"/>
    </row>
    <row r="481" spans="1:25" s="36" customFormat="1" ht="15.75" hidden="1">
      <c r="A481" s="24" t="s">
        <v>50</v>
      </c>
      <c r="B481" s="25">
        <v>11</v>
      </c>
      <c r="C481" s="52" t="s">
        <v>27</v>
      </c>
      <c r="D481" s="27">
        <v>323</v>
      </c>
      <c r="E481" s="20"/>
      <c r="F481" s="20"/>
      <c r="G481" s="21">
        <f>SUM(G482)</f>
        <v>100000</v>
      </c>
      <c r="H481" s="21">
        <f t="shared" ref="H481:U481" si="247">SUM(H482)</f>
        <v>100000</v>
      </c>
      <c r="I481" s="21">
        <f t="shared" si="247"/>
        <v>100000</v>
      </c>
      <c r="J481" s="21">
        <f t="shared" si="247"/>
        <v>100000</v>
      </c>
      <c r="K481" s="21">
        <f t="shared" si="247"/>
        <v>0</v>
      </c>
      <c r="L481" s="22">
        <f t="shared" si="216"/>
        <v>0</v>
      </c>
      <c r="M481" s="21">
        <f t="shared" si="247"/>
        <v>60000</v>
      </c>
      <c r="N481" s="21">
        <f t="shared" si="247"/>
        <v>60000</v>
      </c>
      <c r="O481" s="21">
        <f t="shared" si="247"/>
        <v>100000</v>
      </c>
      <c r="P481" s="21">
        <f t="shared" si="247"/>
        <v>100000</v>
      </c>
      <c r="Q481" s="21">
        <f t="shared" si="247"/>
        <v>100000</v>
      </c>
      <c r="R481" s="21">
        <f t="shared" si="247"/>
        <v>100000</v>
      </c>
      <c r="S481" s="21">
        <f t="shared" si="247"/>
        <v>100000</v>
      </c>
      <c r="T481" s="21">
        <f t="shared" si="247"/>
        <v>100000</v>
      </c>
      <c r="U481" s="21">
        <f t="shared" si="247"/>
        <v>100000</v>
      </c>
      <c r="V481" s="21"/>
      <c r="W481" s="21"/>
      <c r="X481" s="21"/>
      <c r="Y481" s="132"/>
    </row>
    <row r="482" spans="1:25" s="35" customFormat="1" hidden="1">
      <c r="A482" s="28" t="s">
        <v>50</v>
      </c>
      <c r="B482" s="29">
        <v>11</v>
      </c>
      <c r="C482" s="53" t="s">
        <v>27</v>
      </c>
      <c r="D482" s="56">
        <v>3237</v>
      </c>
      <c r="E482" s="32" t="s">
        <v>36</v>
      </c>
      <c r="F482" s="32"/>
      <c r="G482" s="1">
        <v>100000</v>
      </c>
      <c r="H482" s="1">
        <v>100000</v>
      </c>
      <c r="I482" s="1">
        <v>100000</v>
      </c>
      <c r="J482" s="1">
        <v>100000</v>
      </c>
      <c r="K482" s="1">
        <v>0</v>
      </c>
      <c r="L482" s="33">
        <f t="shared" si="216"/>
        <v>0</v>
      </c>
      <c r="M482" s="1">
        <v>60000</v>
      </c>
      <c r="N482" s="1">
        <v>60000</v>
      </c>
      <c r="O482" s="1">
        <v>100000</v>
      </c>
      <c r="P482" s="1">
        <f>O482</f>
        <v>100000</v>
      </c>
      <c r="Q482" s="1">
        <v>100000</v>
      </c>
      <c r="R482" s="1">
        <v>100000</v>
      </c>
      <c r="S482" s="1">
        <f>R482</f>
        <v>100000</v>
      </c>
      <c r="T482" s="1">
        <v>100000</v>
      </c>
      <c r="U482" s="1">
        <f>T482</f>
        <v>100000</v>
      </c>
      <c r="V482" s="1"/>
      <c r="W482" s="1"/>
      <c r="X482" s="1"/>
      <c r="Y482" s="74"/>
    </row>
    <row r="483" spans="1:25" s="36" customFormat="1" ht="15.75" hidden="1">
      <c r="A483" s="24" t="s">
        <v>50</v>
      </c>
      <c r="B483" s="25">
        <v>11</v>
      </c>
      <c r="C483" s="52" t="s">
        <v>27</v>
      </c>
      <c r="D483" s="42">
        <v>329</v>
      </c>
      <c r="E483" s="20"/>
      <c r="F483" s="20"/>
      <c r="G483" s="21">
        <f>SUM(G484)</f>
        <v>230000</v>
      </c>
      <c r="H483" s="21">
        <f t="shared" ref="H483:U483" si="248">SUM(H484)</f>
        <v>230000</v>
      </c>
      <c r="I483" s="21">
        <f t="shared" si="248"/>
        <v>230000</v>
      </c>
      <c r="J483" s="21">
        <f t="shared" si="248"/>
        <v>230000</v>
      </c>
      <c r="K483" s="21">
        <f t="shared" si="248"/>
        <v>206565.08</v>
      </c>
      <c r="L483" s="22">
        <f t="shared" si="216"/>
        <v>89.810904347826082</v>
      </c>
      <c r="M483" s="21">
        <f t="shared" si="248"/>
        <v>190000</v>
      </c>
      <c r="N483" s="21">
        <f t="shared" si="248"/>
        <v>190000</v>
      </c>
      <c r="O483" s="21">
        <f t="shared" si="248"/>
        <v>230000</v>
      </c>
      <c r="P483" s="21">
        <f t="shared" si="248"/>
        <v>230000</v>
      </c>
      <c r="Q483" s="21">
        <f t="shared" si="248"/>
        <v>230000</v>
      </c>
      <c r="R483" s="21">
        <f t="shared" si="248"/>
        <v>230000</v>
      </c>
      <c r="S483" s="21">
        <f t="shared" si="248"/>
        <v>230000</v>
      </c>
      <c r="T483" s="21">
        <f t="shared" si="248"/>
        <v>230000</v>
      </c>
      <c r="U483" s="21">
        <f t="shared" si="248"/>
        <v>230000</v>
      </c>
      <c r="V483" s="21"/>
      <c r="W483" s="21"/>
      <c r="X483" s="21"/>
      <c r="Y483" s="132"/>
    </row>
    <row r="484" spans="1:25" s="35" customFormat="1" hidden="1">
      <c r="A484" s="28" t="s">
        <v>50</v>
      </c>
      <c r="B484" s="29">
        <v>11</v>
      </c>
      <c r="C484" s="53" t="s">
        <v>27</v>
      </c>
      <c r="D484" s="56">
        <v>3294</v>
      </c>
      <c r="E484" s="32" t="s">
        <v>37</v>
      </c>
      <c r="F484" s="32"/>
      <c r="G484" s="1">
        <v>230000</v>
      </c>
      <c r="H484" s="1">
        <v>230000</v>
      </c>
      <c r="I484" s="1">
        <v>230000</v>
      </c>
      <c r="J484" s="1">
        <v>230000</v>
      </c>
      <c r="K484" s="1">
        <v>206565.08</v>
      </c>
      <c r="L484" s="33">
        <f t="shared" si="216"/>
        <v>89.810904347826082</v>
      </c>
      <c r="M484" s="1">
        <v>190000</v>
      </c>
      <c r="N484" s="1">
        <v>190000</v>
      </c>
      <c r="O484" s="1">
        <v>230000</v>
      </c>
      <c r="P484" s="1">
        <f>O484</f>
        <v>230000</v>
      </c>
      <c r="Q484" s="1">
        <v>230000</v>
      </c>
      <c r="R484" s="1">
        <v>230000</v>
      </c>
      <c r="S484" s="1">
        <f>R484</f>
        <v>230000</v>
      </c>
      <c r="T484" s="1">
        <v>230000</v>
      </c>
      <c r="U484" s="1">
        <f>T484</f>
        <v>230000</v>
      </c>
      <c r="V484" s="1"/>
      <c r="W484" s="1"/>
      <c r="X484" s="1"/>
      <c r="Y484" s="74"/>
    </row>
    <row r="485" spans="1:25" s="36" customFormat="1" ht="78.75">
      <c r="A485" s="319" t="s">
        <v>484</v>
      </c>
      <c r="B485" s="319"/>
      <c r="C485" s="319"/>
      <c r="D485" s="319"/>
      <c r="E485" s="20" t="s">
        <v>61</v>
      </c>
      <c r="F485" s="51" t="s">
        <v>543</v>
      </c>
      <c r="G485" s="21">
        <f>SUM(G486)</f>
        <v>45000000</v>
      </c>
      <c r="H485" s="21">
        <f t="shared" ref="H485:U486" si="249">SUM(H486)</f>
        <v>45000000</v>
      </c>
      <c r="I485" s="21">
        <f t="shared" si="249"/>
        <v>45000000</v>
      </c>
      <c r="J485" s="21">
        <f t="shared" si="249"/>
        <v>45000000</v>
      </c>
      <c r="K485" s="21">
        <f t="shared" si="249"/>
        <v>45000000</v>
      </c>
      <c r="L485" s="22">
        <f t="shared" si="216"/>
        <v>100</v>
      </c>
      <c r="M485" s="21">
        <f t="shared" si="249"/>
        <v>45000000</v>
      </c>
      <c r="N485" s="21">
        <f t="shared" si="249"/>
        <v>45000000</v>
      </c>
      <c r="O485" s="21">
        <f t="shared" si="249"/>
        <v>45000000</v>
      </c>
      <c r="P485" s="21">
        <f t="shared" si="249"/>
        <v>45000000</v>
      </c>
      <c r="Q485" s="21">
        <f t="shared" si="249"/>
        <v>45000000</v>
      </c>
      <c r="R485" s="21">
        <f t="shared" si="249"/>
        <v>16700000</v>
      </c>
      <c r="S485" s="21">
        <f t="shared" si="249"/>
        <v>16700000</v>
      </c>
      <c r="T485" s="21">
        <f t="shared" si="249"/>
        <v>30100000</v>
      </c>
      <c r="U485" s="21">
        <f t="shared" si="249"/>
        <v>30100000</v>
      </c>
      <c r="V485" s="21"/>
      <c r="W485" s="21"/>
      <c r="X485" s="21"/>
      <c r="Y485" s="132"/>
    </row>
    <row r="486" spans="1:25" s="36" customFormat="1" ht="15.75" hidden="1">
      <c r="A486" s="24" t="s">
        <v>172</v>
      </c>
      <c r="B486" s="25">
        <v>11</v>
      </c>
      <c r="C486" s="52" t="s">
        <v>27</v>
      </c>
      <c r="D486" s="27">
        <v>386</v>
      </c>
      <c r="E486" s="20"/>
      <c r="F486" s="20"/>
      <c r="G486" s="21">
        <f>SUM(G487)</f>
        <v>45000000</v>
      </c>
      <c r="H486" s="21">
        <f t="shared" si="249"/>
        <v>45000000</v>
      </c>
      <c r="I486" s="21">
        <f t="shared" si="249"/>
        <v>45000000</v>
      </c>
      <c r="J486" s="21">
        <f t="shared" si="249"/>
        <v>45000000</v>
      </c>
      <c r="K486" s="21">
        <f t="shared" si="249"/>
        <v>45000000</v>
      </c>
      <c r="L486" s="22">
        <f t="shared" si="216"/>
        <v>100</v>
      </c>
      <c r="M486" s="21">
        <f t="shared" si="249"/>
        <v>45000000</v>
      </c>
      <c r="N486" s="21">
        <f t="shared" si="249"/>
        <v>45000000</v>
      </c>
      <c r="O486" s="21">
        <f t="shared" si="249"/>
        <v>45000000</v>
      </c>
      <c r="P486" s="21">
        <f t="shared" si="249"/>
        <v>45000000</v>
      </c>
      <c r="Q486" s="21">
        <f t="shared" si="249"/>
        <v>45000000</v>
      </c>
      <c r="R486" s="21">
        <f t="shared" si="249"/>
        <v>16700000</v>
      </c>
      <c r="S486" s="21">
        <f t="shared" si="249"/>
        <v>16700000</v>
      </c>
      <c r="T486" s="21">
        <f t="shared" si="249"/>
        <v>30100000</v>
      </c>
      <c r="U486" s="21">
        <f t="shared" si="249"/>
        <v>30100000</v>
      </c>
      <c r="V486" s="21"/>
      <c r="W486" s="21"/>
      <c r="X486" s="21"/>
      <c r="Y486" s="132"/>
    </row>
    <row r="487" spans="1:25" s="35" customFormat="1" ht="45" hidden="1">
      <c r="A487" s="28" t="s">
        <v>172</v>
      </c>
      <c r="B487" s="29">
        <v>11</v>
      </c>
      <c r="C487" s="53" t="s">
        <v>27</v>
      </c>
      <c r="D487" s="31">
        <v>3861</v>
      </c>
      <c r="E487" s="32" t="s">
        <v>282</v>
      </c>
      <c r="F487" s="32"/>
      <c r="G487" s="1">
        <v>45000000</v>
      </c>
      <c r="H487" s="1">
        <v>45000000</v>
      </c>
      <c r="I487" s="1">
        <v>45000000</v>
      </c>
      <c r="J487" s="1">
        <v>45000000</v>
      </c>
      <c r="K487" s="1">
        <v>45000000</v>
      </c>
      <c r="L487" s="33">
        <f t="shared" si="216"/>
        <v>100</v>
      </c>
      <c r="M487" s="1">
        <v>45000000</v>
      </c>
      <c r="N487" s="1">
        <v>45000000</v>
      </c>
      <c r="O487" s="1">
        <v>45000000</v>
      </c>
      <c r="P487" s="1">
        <f>O487</f>
        <v>45000000</v>
      </c>
      <c r="Q487" s="1">
        <v>45000000</v>
      </c>
      <c r="R487" s="1">
        <v>16700000</v>
      </c>
      <c r="S487" s="1">
        <f>R487</f>
        <v>16700000</v>
      </c>
      <c r="T487" s="1">
        <v>30100000</v>
      </c>
      <c r="U487" s="1">
        <f>T487</f>
        <v>30100000</v>
      </c>
      <c r="V487" s="1"/>
      <c r="W487" s="1"/>
      <c r="X487" s="1"/>
      <c r="Y487" s="74"/>
    </row>
    <row r="488" spans="1:25" s="23" customFormat="1" ht="78" customHeight="1">
      <c r="A488" s="319" t="s">
        <v>485</v>
      </c>
      <c r="B488" s="319"/>
      <c r="C488" s="319"/>
      <c r="D488" s="319"/>
      <c r="E488" s="20" t="s">
        <v>6</v>
      </c>
      <c r="F488" s="51" t="s">
        <v>543</v>
      </c>
      <c r="G488" s="21">
        <f>SUM(G491)</f>
        <v>860600000</v>
      </c>
      <c r="H488" s="21">
        <f>SUM(H491)</f>
        <v>860600000</v>
      </c>
      <c r="I488" s="21">
        <f>SUM(I491+I489)</f>
        <v>515809490</v>
      </c>
      <c r="J488" s="21">
        <f t="shared" ref="J488:U488" si="250">SUM(J491+J489)</f>
        <v>515809490</v>
      </c>
      <c r="K488" s="21">
        <f t="shared" si="250"/>
        <v>515809490</v>
      </c>
      <c r="L488" s="22">
        <f t="shared" si="216"/>
        <v>100</v>
      </c>
      <c r="M488" s="21">
        <f t="shared" si="250"/>
        <v>860600000</v>
      </c>
      <c r="N488" s="21">
        <f t="shared" si="250"/>
        <v>860600000</v>
      </c>
      <c r="O488" s="21">
        <f t="shared" si="250"/>
        <v>516000000</v>
      </c>
      <c r="P488" s="21">
        <f t="shared" si="250"/>
        <v>516000000</v>
      </c>
      <c r="Q488" s="21">
        <f t="shared" si="250"/>
        <v>860600000</v>
      </c>
      <c r="R488" s="21">
        <f t="shared" si="250"/>
        <v>516000000</v>
      </c>
      <c r="S488" s="21">
        <f t="shared" si="250"/>
        <v>516000000</v>
      </c>
      <c r="T488" s="21">
        <f t="shared" si="250"/>
        <v>516000000</v>
      </c>
      <c r="U488" s="21">
        <f t="shared" si="250"/>
        <v>516000000</v>
      </c>
      <c r="V488" s="57"/>
      <c r="W488" s="57"/>
      <c r="X488" s="57"/>
      <c r="Y488" s="12"/>
    </row>
    <row r="489" spans="1:25" s="23" customFormat="1" ht="15.75" hidden="1">
      <c r="A489" s="24" t="s">
        <v>71</v>
      </c>
      <c r="B489" s="25">
        <v>11</v>
      </c>
      <c r="C489" s="52" t="s">
        <v>27</v>
      </c>
      <c r="D489" s="27">
        <v>386</v>
      </c>
      <c r="E489" s="20"/>
      <c r="F489" s="51"/>
      <c r="G489" s="21"/>
      <c r="H489" s="21"/>
      <c r="I489" s="21">
        <f>I490</f>
        <v>0</v>
      </c>
      <c r="J489" s="21">
        <f t="shared" ref="J489:U489" si="251">J490</f>
        <v>0</v>
      </c>
      <c r="K489" s="21">
        <f t="shared" si="251"/>
        <v>0</v>
      </c>
      <c r="L489" s="22" t="str">
        <f t="shared" si="216"/>
        <v>-</v>
      </c>
      <c r="M489" s="21">
        <f t="shared" si="251"/>
        <v>0</v>
      </c>
      <c r="N489" s="21">
        <f t="shared" si="251"/>
        <v>0</v>
      </c>
      <c r="O489" s="21">
        <f t="shared" si="251"/>
        <v>516000000</v>
      </c>
      <c r="P489" s="21">
        <f t="shared" si="251"/>
        <v>516000000</v>
      </c>
      <c r="Q489" s="21">
        <f t="shared" si="251"/>
        <v>0</v>
      </c>
      <c r="R489" s="21">
        <f t="shared" si="251"/>
        <v>516000000</v>
      </c>
      <c r="S489" s="21">
        <f t="shared" si="251"/>
        <v>516000000</v>
      </c>
      <c r="T489" s="21">
        <f t="shared" si="251"/>
        <v>516000000</v>
      </c>
      <c r="U489" s="21">
        <f t="shared" si="251"/>
        <v>516000000</v>
      </c>
      <c r="V489" s="57"/>
      <c r="W489" s="57"/>
      <c r="X489" s="57"/>
      <c r="Y489" s="12"/>
    </row>
    <row r="490" spans="1:25" ht="45" hidden="1">
      <c r="A490" s="28" t="s">
        <v>71</v>
      </c>
      <c r="B490" s="29">
        <v>11</v>
      </c>
      <c r="C490" s="53" t="s">
        <v>27</v>
      </c>
      <c r="D490" s="31">
        <v>3861</v>
      </c>
      <c r="E490" s="32" t="s">
        <v>282</v>
      </c>
      <c r="F490" s="113"/>
      <c r="G490" s="1"/>
      <c r="H490" s="1"/>
      <c r="I490" s="1"/>
      <c r="J490" s="1"/>
      <c r="K490" s="1"/>
      <c r="L490" s="33" t="str">
        <f t="shared" si="216"/>
        <v>-</v>
      </c>
      <c r="M490" s="1"/>
      <c r="N490" s="1"/>
      <c r="O490" s="1">
        <v>516000000</v>
      </c>
      <c r="P490" s="1">
        <f>O490</f>
        <v>516000000</v>
      </c>
      <c r="Q490" s="1"/>
      <c r="R490" s="1">
        <v>516000000</v>
      </c>
      <c r="S490" s="1">
        <f>R490</f>
        <v>516000000</v>
      </c>
      <c r="T490" s="1">
        <v>516000000</v>
      </c>
      <c r="U490" s="1">
        <f>T490</f>
        <v>516000000</v>
      </c>
    </row>
    <row r="491" spans="1:25" s="23" customFormat="1" ht="15.75" hidden="1">
      <c r="A491" s="24" t="s">
        <v>71</v>
      </c>
      <c r="B491" s="25">
        <v>11</v>
      </c>
      <c r="C491" s="52" t="s">
        <v>27</v>
      </c>
      <c r="D491" s="27">
        <v>351</v>
      </c>
      <c r="E491" s="20"/>
      <c r="F491" s="20"/>
      <c r="G491" s="21">
        <f>SUM(G492)</f>
        <v>860600000</v>
      </c>
      <c r="H491" s="21">
        <f t="shared" ref="H491:U491" si="252">SUM(H492)</f>
        <v>860600000</v>
      </c>
      <c r="I491" s="21">
        <f t="shared" si="252"/>
        <v>515809490</v>
      </c>
      <c r="J491" s="21">
        <f t="shared" si="252"/>
        <v>515809490</v>
      </c>
      <c r="K491" s="21">
        <f t="shared" si="252"/>
        <v>515809490</v>
      </c>
      <c r="L491" s="22">
        <f t="shared" si="216"/>
        <v>100</v>
      </c>
      <c r="M491" s="21">
        <f t="shared" si="252"/>
        <v>860600000</v>
      </c>
      <c r="N491" s="21">
        <f t="shared" si="252"/>
        <v>860600000</v>
      </c>
      <c r="O491" s="21">
        <f t="shared" si="252"/>
        <v>0</v>
      </c>
      <c r="P491" s="21">
        <f t="shared" si="252"/>
        <v>0</v>
      </c>
      <c r="Q491" s="21">
        <f t="shared" si="252"/>
        <v>860600000</v>
      </c>
      <c r="R491" s="21">
        <f t="shared" si="252"/>
        <v>0</v>
      </c>
      <c r="S491" s="21">
        <f t="shared" si="252"/>
        <v>0</v>
      </c>
      <c r="T491" s="21">
        <f t="shared" si="252"/>
        <v>0</v>
      </c>
      <c r="U491" s="21">
        <f t="shared" si="252"/>
        <v>0</v>
      </c>
      <c r="V491" s="57"/>
      <c r="W491" s="57"/>
      <c r="X491" s="57"/>
      <c r="Y491" s="12"/>
    </row>
    <row r="492" spans="1:25" ht="30" hidden="1">
      <c r="A492" s="28" t="s">
        <v>71</v>
      </c>
      <c r="B492" s="29">
        <v>11</v>
      </c>
      <c r="C492" s="53" t="s">
        <v>27</v>
      </c>
      <c r="D492" s="31">
        <v>3512</v>
      </c>
      <c r="E492" s="32" t="s">
        <v>140</v>
      </c>
      <c r="F492" s="32"/>
      <c r="G492" s="1">
        <v>860600000</v>
      </c>
      <c r="H492" s="1">
        <v>860600000</v>
      </c>
      <c r="I492" s="1">
        <v>515809490</v>
      </c>
      <c r="J492" s="1">
        <v>515809490</v>
      </c>
      <c r="K492" s="1">
        <v>515809490</v>
      </c>
      <c r="L492" s="33">
        <f t="shared" si="216"/>
        <v>100</v>
      </c>
      <c r="M492" s="1">
        <v>860600000</v>
      </c>
      <c r="N492" s="1">
        <v>860600000</v>
      </c>
      <c r="O492" s="1"/>
      <c r="P492" s="1">
        <f>O492</f>
        <v>0</v>
      </c>
      <c r="Q492" s="1">
        <v>860600000</v>
      </c>
      <c r="R492" s="1"/>
      <c r="S492" s="1">
        <f>R492</f>
        <v>0</v>
      </c>
      <c r="T492" s="1"/>
      <c r="U492" s="1">
        <f>T492</f>
        <v>0</v>
      </c>
    </row>
    <row r="493" spans="1:25" s="23" customFormat="1" ht="81" customHeight="1">
      <c r="A493" s="319" t="s">
        <v>584</v>
      </c>
      <c r="B493" s="319"/>
      <c r="C493" s="319"/>
      <c r="D493" s="319"/>
      <c r="E493" s="20" t="s">
        <v>62</v>
      </c>
      <c r="F493" s="51" t="s">
        <v>543</v>
      </c>
      <c r="G493" s="21">
        <f>SUM(G494)</f>
        <v>106107750</v>
      </c>
      <c r="H493" s="21">
        <f t="shared" ref="H493:U494" si="253">SUM(H494)</f>
        <v>106107750</v>
      </c>
      <c r="I493" s="21">
        <f t="shared" si="253"/>
        <v>56107750</v>
      </c>
      <c r="J493" s="21">
        <f t="shared" si="253"/>
        <v>56107750</v>
      </c>
      <c r="K493" s="21">
        <f t="shared" si="253"/>
        <v>56107750</v>
      </c>
      <c r="L493" s="22">
        <f t="shared" si="216"/>
        <v>100</v>
      </c>
      <c r="M493" s="21">
        <f t="shared" si="253"/>
        <v>100000000</v>
      </c>
      <c r="N493" s="21">
        <f t="shared" si="253"/>
        <v>100000000</v>
      </c>
      <c r="O493" s="21">
        <f t="shared" si="253"/>
        <v>0</v>
      </c>
      <c r="P493" s="21">
        <f t="shared" si="253"/>
        <v>0</v>
      </c>
      <c r="Q493" s="21">
        <f t="shared" si="253"/>
        <v>100000000</v>
      </c>
      <c r="R493" s="21">
        <f t="shared" si="253"/>
        <v>0</v>
      </c>
      <c r="S493" s="21">
        <f t="shared" si="253"/>
        <v>0</v>
      </c>
      <c r="T493" s="21">
        <f t="shared" si="253"/>
        <v>0</v>
      </c>
      <c r="U493" s="21">
        <f t="shared" si="253"/>
        <v>0</v>
      </c>
      <c r="V493" s="57"/>
      <c r="W493" s="57"/>
      <c r="X493" s="57"/>
      <c r="Y493" s="12"/>
    </row>
    <row r="494" spans="1:25" s="23" customFormat="1" ht="15.75" hidden="1">
      <c r="A494" s="24" t="s">
        <v>72</v>
      </c>
      <c r="B494" s="25">
        <v>11</v>
      </c>
      <c r="C494" s="52" t="s">
        <v>27</v>
      </c>
      <c r="D494" s="27">
        <v>386</v>
      </c>
      <c r="E494" s="20"/>
      <c r="F494" s="20"/>
      <c r="G494" s="21">
        <f>SUM(G495)</f>
        <v>106107750</v>
      </c>
      <c r="H494" s="21">
        <f t="shared" si="253"/>
        <v>106107750</v>
      </c>
      <c r="I494" s="21">
        <f t="shared" si="253"/>
        <v>56107750</v>
      </c>
      <c r="J494" s="21">
        <f t="shared" si="253"/>
        <v>56107750</v>
      </c>
      <c r="K494" s="21">
        <f t="shared" si="253"/>
        <v>56107750</v>
      </c>
      <c r="L494" s="22">
        <f t="shared" ref="L494:L557" si="254">IF(I494=0, "-", K494/I494*100)</f>
        <v>100</v>
      </c>
      <c r="M494" s="21">
        <f t="shared" si="253"/>
        <v>100000000</v>
      </c>
      <c r="N494" s="21">
        <f t="shared" si="253"/>
        <v>100000000</v>
      </c>
      <c r="O494" s="21">
        <f t="shared" si="253"/>
        <v>0</v>
      </c>
      <c r="P494" s="21">
        <f t="shared" si="253"/>
        <v>0</v>
      </c>
      <c r="Q494" s="21">
        <f t="shared" si="253"/>
        <v>100000000</v>
      </c>
      <c r="R494" s="21">
        <f t="shared" si="253"/>
        <v>0</v>
      </c>
      <c r="S494" s="21">
        <f t="shared" si="253"/>
        <v>0</v>
      </c>
      <c r="T494" s="21">
        <f t="shared" si="253"/>
        <v>0</v>
      </c>
      <c r="U494" s="21">
        <f t="shared" si="253"/>
        <v>0</v>
      </c>
      <c r="V494" s="57"/>
      <c r="W494" s="57"/>
      <c r="X494" s="57"/>
      <c r="Y494" s="12"/>
    </row>
    <row r="495" spans="1:25" ht="45" hidden="1">
      <c r="A495" s="28" t="s">
        <v>72</v>
      </c>
      <c r="B495" s="29">
        <v>11</v>
      </c>
      <c r="C495" s="53" t="s">
        <v>27</v>
      </c>
      <c r="D495" s="56">
        <v>3861</v>
      </c>
      <c r="E495" s="32" t="s">
        <v>282</v>
      </c>
      <c r="F495" s="32"/>
      <c r="G495" s="1">
        <v>106107750</v>
      </c>
      <c r="H495" s="1">
        <v>106107750</v>
      </c>
      <c r="I495" s="1">
        <v>56107750</v>
      </c>
      <c r="J495" s="1">
        <v>56107750</v>
      </c>
      <c r="K495" s="1">
        <v>56107750</v>
      </c>
      <c r="L495" s="33">
        <f t="shared" si="254"/>
        <v>100</v>
      </c>
      <c r="M495" s="1">
        <v>100000000</v>
      </c>
      <c r="N495" s="1">
        <v>100000000</v>
      </c>
      <c r="O495" s="1"/>
      <c r="P495" s="1">
        <f>O495</f>
        <v>0</v>
      </c>
      <c r="Q495" s="1">
        <v>100000000</v>
      </c>
      <c r="R495" s="1"/>
      <c r="S495" s="1">
        <f>R495</f>
        <v>0</v>
      </c>
      <c r="T495" s="1"/>
      <c r="U495" s="1">
        <f>T495</f>
        <v>0</v>
      </c>
    </row>
    <row r="496" spans="1:25" s="23" customFormat="1" ht="79.5" customHeight="1">
      <c r="A496" s="319" t="s">
        <v>486</v>
      </c>
      <c r="B496" s="319"/>
      <c r="C496" s="319"/>
      <c r="D496" s="319"/>
      <c r="E496" s="20" t="s">
        <v>60</v>
      </c>
      <c r="F496" s="51" t="s">
        <v>543</v>
      </c>
      <c r="G496" s="21">
        <f>SUM(G497)</f>
        <v>355000000</v>
      </c>
      <c r="H496" s="21">
        <f t="shared" ref="H496:U497" si="255">SUM(H497)</f>
        <v>355000000</v>
      </c>
      <c r="I496" s="21">
        <f t="shared" si="255"/>
        <v>355000000</v>
      </c>
      <c r="J496" s="21">
        <f t="shared" si="255"/>
        <v>355000000</v>
      </c>
      <c r="K496" s="21">
        <f t="shared" si="255"/>
        <v>355000000</v>
      </c>
      <c r="L496" s="22">
        <f t="shared" si="254"/>
        <v>100</v>
      </c>
      <c r="M496" s="21">
        <f t="shared" si="255"/>
        <v>400000000</v>
      </c>
      <c r="N496" s="21">
        <f t="shared" si="255"/>
        <v>400000000</v>
      </c>
      <c r="O496" s="21">
        <f t="shared" si="255"/>
        <v>636000000</v>
      </c>
      <c r="P496" s="21">
        <f t="shared" si="255"/>
        <v>636000000</v>
      </c>
      <c r="Q496" s="21">
        <f t="shared" si="255"/>
        <v>400000000</v>
      </c>
      <c r="R496" s="21">
        <f t="shared" si="255"/>
        <v>636000000</v>
      </c>
      <c r="S496" s="21">
        <f t="shared" si="255"/>
        <v>636000000</v>
      </c>
      <c r="T496" s="21">
        <f t="shared" si="255"/>
        <v>636000000</v>
      </c>
      <c r="U496" s="21">
        <f t="shared" si="255"/>
        <v>636000000</v>
      </c>
      <c r="V496" s="57"/>
      <c r="W496" s="57"/>
      <c r="X496" s="57"/>
      <c r="Y496" s="12"/>
    </row>
    <row r="497" spans="1:25" s="23" customFormat="1" ht="15.75" hidden="1">
      <c r="A497" s="24" t="s">
        <v>173</v>
      </c>
      <c r="B497" s="25">
        <v>11</v>
      </c>
      <c r="C497" s="52" t="s">
        <v>27</v>
      </c>
      <c r="D497" s="27">
        <v>351</v>
      </c>
      <c r="E497" s="20"/>
      <c r="F497" s="20"/>
      <c r="G497" s="21">
        <f>SUM(G498)</f>
        <v>355000000</v>
      </c>
      <c r="H497" s="21">
        <f t="shared" si="255"/>
        <v>355000000</v>
      </c>
      <c r="I497" s="21">
        <f t="shared" si="255"/>
        <v>355000000</v>
      </c>
      <c r="J497" s="21">
        <f t="shared" si="255"/>
        <v>355000000</v>
      </c>
      <c r="K497" s="21">
        <f t="shared" si="255"/>
        <v>355000000</v>
      </c>
      <c r="L497" s="22">
        <f t="shared" si="254"/>
        <v>100</v>
      </c>
      <c r="M497" s="21">
        <f t="shared" si="255"/>
        <v>400000000</v>
      </c>
      <c r="N497" s="21">
        <f t="shared" si="255"/>
        <v>400000000</v>
      </c>
      <c r="O497" s="21">
        <f t="shared" si="255"/>
        <v>636000000</v>
      </c>
      <c r="P497" s="21">
        <f t="shared" si="255"/>
        <v>636000000</v>
      </c>
      <c r="Q497" s="21">
        <f t="shared" si="255"/>
        <v>400000000</v>
      </c>
      <c r="R497" s="21">
        <f t="shared" si="255"/>
        <v>636000000</v>
      </c>
      <c r="S497" s="21">
        <f t="shared" si="255"/>
        <v>636000000</v>
      </c>
      <c r="T497" s="21">
        <f t="shared" si="255"/>
        <v>636000000</v>
      </c>
      <c r="U497" s="21">
        <f t="shared" si="255"/>
        <v>636000000</v>
      </c>
      <c r="V497" s="57"/>
      <c r="W497" s="57"/>
      <c r="X497" s="57"/>
      <c r="Y497" s="12"/>
    </row>
    <row r="498" spans="1:25" ht="30" hidden="1">
      <c r="A498" s="28" t="s">
        <v>173</v>
      </c>
      <c r="B498" s="29">
        <v>11</v>
      </c>
      <c r="C498" s="53" t="s">
        <v>27</v>
      </c>
      <c r="D498" s="31">
        <v>3512</v>
      </c>
      <c r="E498" s="32" t="s">
        <v>140</v>
      </c>
      <c r="F498" s="32"/>
      <c r="G498" s="1">
        <v>355000000</v>
      </c>
      <c r="H498" s="1">
        <v>355000000</v>
      </c>
      <c r="I498" s="1">
        <v>355000000</v>
      </c>
      <c r="J498" s="1">
        <v>355000000</v>
      </c>
      <c r="K498" s="1">
        <v>355000000</v>
      </c>
      <c r="L498" s="33">
        <f t="shared" si="254"/>
        <v>100</v>
      </c>
      <c r="M498" s="1">
        <v>400000000</v>
      </c>
      <c r="N498" s="1">
        <v>400000000</v>
      </c>
      <c r="O498" s="1">
        <v>636000000</v>
      </c>
      <c r="P498" s="1">
        <f>O498</f>
        <v>636000000</v>
      </c>
      <c r="Q498" s="1">
        <v>400000000</v>
      </c>
      <c r="R498" s="1">
        <v>636000000</v>
      </c>
      <c r="S498" s="1">
        <f>R498</f>
        <v>636000000</v>
      </c>
      <c r="T498" s="1">
        <v>636000000</v>
      </c>
      <c r="U498" s="1">
        <f>T498</f>
        <v>636000000</v>
      </c>
    </row>
    <row r="499" spans="1:25" s="41" customFormat="1" ht="78.75">
      <c r="A499" s="319" t="s">
        <v>487</v>
      </c>
      <c r="B499" s="320"/>
      <c r="C499" s="320"/>
      <c r="D499" s="320"/>
      <c r="E499" s="20" t="s">
        <v>372</v>
      </c>
      <c r="F499" s="51" t="s">
        <v>543</v>
      </c>
      <c r="G499" s="21">
        <f>G500+G502</f>
        <v>1150000</v>
      </c>
      <c r="H499" s="21">
        <f t="shared" ref="H499:U499" si="256">H500+H502</f>
        <v>120000</v>
      </c>
      <c r="I499" s="21">
        <f t="shared" si="256"/>
        <v>1150000</v>
      </c>
      <c r="J499" s="21">
        <f t="shared" si="256"/>
        <v>120000</v>
      </c>
      <c r="K499" s="21">
        <f t="shared" si="256"/>
        <v>986526.69000000006</v>
      </c>
      <c r="L499" s="22">
        <f t="shared" si="254"/>
        <v>85.784929565217396</v>
      </c>
      <c r="M499" s="21">
        <f t="shared" si="256"/>
        <v>780000</v>
      </c>
      <c r="N499" s="21">
        <f t="shared" si="256"/>
        <v>80000</v>
      </c>
      <c r="O499" s="21">
        <f t="shared" si="256"/>
        <v>0</v>
      </c>
      <c r="P499" s="21">
        <f t="shared" si="256"/>
        <v>0</v>
      </c>
      <c r="Q499" s="21">
        <f t="shared" si="256"/>
        <v>0</v>
      </c>
      <c r="R499" s="21">
        <f t="shared" si="256"/>
        <v>0</v>
      </c>
      <c r="S499" s="21">
        <f t="shared" si="256"/>
        <v>0</v>
      </c>
      <c r="T499" s="21">
        <f t="shared" si="256"/>
        <v>0</v>
      </c>
      <c r="U499" s="21">
        <f t="shared" si="256"/>
        <v>0</v>
      </c>
      <c r="V499" s="125"/>
      <c r="W499" s="125"/>
      <c r="X499" s="125"/>
      <c r="Y499" s="134"/>
    </row>
    <row r="500" spans="1:25" s="71" customFormat="1" ht="15.75" hidden="1">
      <c r="A500" s="24" t="s">
        <v>305</v>
      </c>
      <c r="B500" s="25">
        <v>12</v>
      </c>
      <c r="C500" s="52" t="s">
        <v>28</v>
      </c>
      <c r="D500" s="42">
        <v>323</v>
      </c>
      <c r="E500" s="20"/>
      <c r="F500" s="20"/>
      <c r="G500" s="21">
        <f>SUM(G501)</f>
        <v>120000</v>
      </c>
      <c r="H500" s="21">
        <f t="shared" ref="H500:U500" si="257">SUM(H501)</f>
        <v>120000</v>
      </c>
      <c r="I500" s="21">
        <f t="shared" si="257"/>
        <v>120000</v>
      </c>
      <c r="J500" s="21">
        <f t="shared" si="257"/>
        <v>120000</v>
      </c>
      <c r="K500" s="21">
        <f t="shared" si="257"/>
        <v>98652.67</v>
      </c>
      <c r="L500" s="22">
        <f t="shared" si="254"/>
        <v>82.210558333333324</v>
      </c>
      <c r="M500" s="21">
        <f t="shared" si="257"/>
        <v>80000</v>
      </c>
      <c r="N500" s="21">
        <f t="shared" si="257"/>
        <v>80000</v>
      </c>
      <c r="O500" s="21">
        <f t="shared" si="257"/>
        <v>0</v>
      </c>
      <c r="P500" s="21">
        <f t="shared" si="257"/>
        <v>0</v>
      </c>
      <c r="Q500" s="21">
        <f t="shared" si="257"/>
        <v>0</v>
      </c>
      <c r="R500" s="21">
        <f t="shared" si="257"/>
        <v>0</v>
      </c>
      <c r="S500" s="21">
        <f t="shared" si="257"/>
        <v>0</v>
      </c>
      <c r="T500" s="21">
        <f t="shared" si="257"/>
        <v>0</v>
      </c>
      <c r="U500" s="21">
        <f t="shared" si="257"/>
        <v>0</v>
      </c>
      <c r="V500" s="128"/>
      <c r="W500" s="128"/>
      <c r="X500" s="128"/>
      <c r="Y500" s="137"/>
    </row>
    <row r="501" spans="1:25" s="72" customFormat="1" hidden="1">
      <c r="A501" s="28" t="s">
        <v>305</v>
      </c>
      <c r="B501" s="29">
        <v>12</v>
      </c>
      <c r="C501" s="53" t="s">
        <v>28</v>
      </c>
      <c r="D501" s="56">
        <v>3237</v>
      </c>
      <c r="E501" s="32" t="s">
        <v>36</v>
      </c>
      <c r="F501" s="32"/>
      <c r="G501" s="1">
        <v>120000</v>
      </c>
      <c r="H501" s="1">
        <v>120000</v>
      </c>
      <c r="I501" s="1">
        <v>120000</v>
      </c>
      <c r="J501" s="1">
        <v>120000</v>
      </c>
      <c r="K501" s="1">
        <v>98652.67</v>
      </c>
      <c r="L501" s="33">
        <f t="shared" si="254"/>
        <v>82.210558333333324</v>
      </c>
      <c r="M501" s="1">
        <v>80000</v>
      </c>
      <c r="N501" s="1">
        <v>80000</v>
      </c>
      <c r="O501" s="1"/>
      <c r="P501" s="1">
        <f>O501</f>
        <v>0</v>
      </c>
      <c r="Q501" s="1">
        <v>0</v>
      </c>
      <c r="R501" s="1"/>
      <c r="S501" s="1">
        <f>R501</f>
        <v>0</v>
      </c>
      <c r="T501" s="1"/>
      <c r="U501" s="1">
        <f>T501</f>
        <v>0</v>
      </c>
      <c r="V501" s="2"/>
      <c r="W501" s="2"/>
      <c r="X501" s="2"/>
      <c r="Y501" s="138"/>
    </row>
    <row r="502" spans="1:25" s="71" customFormat="1" ht="15.75" hidden="1">
      <c r="A502" s="24" t="s">
        <v>305</v>
      </c>
      <c r="B502" s="25">
        <v>51</v>
      </c>
      <c r="C502" s="52" t="s">
        <v>28</v>
      </c>
      <c r="D502" s="42">
        <v>323</v>
      </c>
      <c r="E502" s="20"/>
      <c r="F502" s="20"/>
      <c r="G502" s="21">
        <f>SUM(G503)</f>
        <v>1030000</v>
      </c>
      <c r="H502" s="21">
        <f t="shared" ref="H502:U502" si="258">SUM(H503)</f>
        <v>0</v>
      </c>
      <c r="I502" s="21">
        <f t="shared" si="258"/>
        <v>1030000</v>
      </c>
      <c r="J502" s="21">
        <f t="shared" si="258"/>
        <v>0</v>
      </c>
      <c r="K502" s="21">
        <f t="shared" si="258"/>
        <v>887874.02</v>
      </c>
      <c r="L502" s="22">
        <f t="shared" si="254"/>
        <v>86.201361165048539</v>
      </c>
      <c r="M502" s="21">
        <f t="shared" si="258"/>
        <v>700000</v>
      </c>
      <c r="N502" s="21">
        <f t="shared" si="258"/>
        <v>0</v>
      </c>
      <c r="O502" s="21">
        <f t="shared" si="258"/>
        <v>0</v>
      </c>
      <c r="P502" s="21">
        <f t="shared" si="258"/>
        <v>0</v>
      </c>
      <c r="Q502" s="21">
        <f t="shared" si="258"/>
        <v>0</v>
      </c>
      <c r="R502" s="21">
        <f t="shared" si="258"/>
        <v>0</v>
      </c>
      <c r="S502" s="21">
        <f t="shared" si="258"/>
        <v>0</v>
      </c>
      <c r="T502" s="21">
        <f t="shared" si="258"/>
        <v>0</v>
      </c>
      <c r="U502" s="21">
        <f t="shared" si="258"/>
        <v>0</v>
      </c>
      <c r="V502" s="128"/>
      <c r="W502" s="128"/>
      <c r="X502" s="128"/>
      <c r="Y502" s="137"/>
    </row>
    <row r="503" spans="1:25" s="72" customFormat="1" hidden="1">
      <c r="A503" s="28" t="s">
        <v>305</v>
      </c>
      <c r="B503" s="29">
        <v>51</v>
      </c>
      <c r="C503" s="53" t="s">
        <v>28</v>
      </c>
      <c r="D503" s="56">
        <v>3237</v>
      </c>
      <c r="E503" s="32" t="s">
        <v>36</v>
      </c>
      <c r="F503" s="32"/>
      <c r="G503" s="1">
        <v>1030000</v>
      </c>
      <c r="H503" s="59"/>
      <c r="I503" s="1">
        <v>1030000</v>
      </c>
      <c r="J503" s="59"/>
      <c r="K503" s="1">
        <v>887874.02</v>
      </c>
      <c r="L503" s="33">
        <f t="shared" si="254"/>
        <v>86.201361165048539</v>
      </c>
      <c r="M503" s="1">
        <v>700000</v>
      </c>
      <c r="N503" s="59"/>
      <c r="O503" s="1"/>
      <c r="P503" s="59"/>
      <c r="Q503" s="1">
        <v>0</v>
      </c>
      <c r="R503" s="1"/>
      <c r="S503" s="59"/>
      <c r="T503" s="1"/>
      <c r="U503" s="59"/>
      <c r="V503" s="2"/>
      <c r="W503" s="2"/>
      <c r="X503" s="2"/>
      <c r="Y503" s="138"/>
    </row>
    <row r="504" spans="1:25" s="23" customFormat="1" ht="15.75">
      <c r="A504" s="324" t="s">
        <v>384</v>
      </c>
      <c r="B504" s="324"/>
      <c r="C504" s="324"/>
      <c r="D504" s="324"/>
      <c r="E504" s="324"/>
      <c r="F504" s="324"/>
      <c r="G504" s="18">
        <f>SUM(G505+G518+G523+G528+G536+G539+G542+G551+G558+G563+G566+G545+G548+G569)</f>
        <v>119465000</v>
      </c>
      <c r="H504" s="18">
        <f t="shared" ref="H504:U504" si="259">SUM(H505+H518+H523+H528+H536+H539+H542+H551+H558+H563+H566+H545+H548+H569)</f>
        <v>119095000</v>
      </c>
      <c r="I504" s="18">
        <f t="shared" si="259"/>
        <v>234465000</v>
      </c>
      <c r="J504" s="18">
        <f t="shared" si="259"/>
        <v>234095000</v>
      </c>
      <c r="K504" s="18">
        <f t="shared" si="259"/>
        <v>231622033.00999999</v>
      </c>
      <c r="L504" s="19">
        <f t="shared" si="254"/>
        <v>98.787466363849603</v>
      </c>
      <c r="M504" s="18">
        <f t="shared" si="259"/>
        <v>106440000</v>
      </c>
      <c r="N504" s="18">
        <f t="shared" si="259"/>
        <v>106440000</v>
      </c>
      <c r="O504" s="18">
        <f t="shared" si="259"/>
        <v>130890000</v>
      </c>
      <c r="P504" s="18">
        <f t="shared" si="259"/>
        <v>130890000</v>
      </c>
      <c r="Q504" s="18">
        <f t="shared" si="259"/>
        <v>106495000</v>
      </c>
      <c r="R504" s="18">
        <f t="shared" si="259"/>
        <v>131590000</v>
      </c>
      <c r="S504" s="18">
        <f t="shared" si="259"/>
        <v>131590000</v>
      </c>
      <c r="T504" s="18">
        <f t="shared" si="259"/>
        <v>91590000</v>
      </c>
      <c r="U504" s="18">
        <f t="shared" si="259"/>
        <v>91590000</v>
      </c>
      <c r="V504" s="57"/>
      <c r="W504" s="57"/>
      <c r="X504" s="57"/>
      <c r="Y504" s="12"/>
    </row>
    <row r="505" spans="1:25" ht="78.75">
      <c r="A505" s="319" t="s">
        <v>488</v>
      </c>
      <c r="B505" s="319"/>
      <c r="C505" s="319"/>
      <c r="D505" s="319"/>
      <c r="E505" s="20" t="s">
        <v>326</v>
      </c>
      <c r="F505" s="51" t="s">
        <v>544</v>
      </c>
      <c r="G505" s="21">
        <f>G506+G508+G510+G515</f>
        <v>795000</v>
      </c>
      <c r="H505" s="21">
        <f t="shared" ref="H505:U505" si="260">H506+H508+H510+H515</f>
        <v>795000</v>
      </c>
      <c r="I505" s="21">
        <f t="shared" si="260"/>
        <v>795000</v>
      </c>
      <c r="J505" s="21">
        <f t="shared" si="260"/>
        <v>795000</v>
      </c>
      <c r="K505" s="21">
        <f t="shared" si="260"/>
        <v>514651.69</v>
      </c>
      <c r="L505" s="22">
        <f t="shared" si="254"/>
        <v>64.736061635220125</v>
      </c>
      <c r="M505" s="21">
        <f t="shared" si="260"/>
        <v>840000</v>
      </c>
      <c r="N505" s="21">
        <f t="shared" si="260"/>
        <v>840000</v>
      </c>
      <c r="O505" s="21">
        <f t="shared" si="260"/>
        <v>1390000</v>
      </c>
      <c r="P505" s="21">
        <f t="shared" si="260"/>
        <v>1390000</v>
      </c>
      <c r="Q505" s="21">
        <f t="shared" si="260"/>
        <v>895000</v>
      </c>
      <c r="R505" s="21">
        <f t="shared" si="260"/>
        <v>1390000</v>
      </c>
      <c r="S505" s="21">
        <f t="shared" si="260"/>
        <v>1390000</v>
      </c>
      <c r="T505" s="21">
        <f t="shared" si="260"/>
        <v>1390000</v>
      </c>
      <c r="U505" s="21">
        <f t="shared" si="260"/>
        <v>1390000</v>
      </c>
      <c r="Y505" s="76"/>
    </row>
    <row r="506" spans="1:25" s="23" customFormat="1" ht="15.75" hidden="1">
      <c r="A506" s="24" t="s">
        <v>15</v>
      </c>
      <c r="B506" s="25">
        <v>11</v>
      </c>
      <c r="C506" s="52" t="s">
        <v>23</v>
      </c>
      <c r="D506" s="27">
        <v>321</v>
      </c>
      <c r="E506" s="20"/>
      <c r="F506" s="20"/>
      <c r="G506" s="21">
        <f>SUM(G507)</f>
        <v>10000</v>
      </c>
      <c r="H506" s="21">
        <f t="shared" ref="H506:U506" si="261">SUM(H507)</f>
        <v>10000</v>
      </c>
      <c r="I506" s="21">
        <f t="shared" si="261"/>
        <v>10000</v>
      </c>
      <c r="J506" s="21">
        <f t="shared" si="261"/>
        <v>10000</v>
      </c>
      <c r="K506" s="21">
        <f t="shared" si="261"/>
        <v>0</v>
      </c>
      <c r="L506" s="22">
        <f t="shared" si="254"/>
        <v>0</v>
      </c>
      <c r="M506" s="21">
        <f t="shared" si="261"/>
        <v>10000</v>
      </c>
      <c r="N506" s="21">
        <f t="shared" si="261"/>
        <v>10000</v>
      </c>
      <c r="O506" s="21">
        <f t="shared" si="261"/>
        <v>10000</v>
      </c>
      <c r="P506" s="21">
        <f t="shared" si="261"/>
        <v>10000</v>
      </c>
      <c r="Q506" s="21">
        <f t="shared" si="261"/>
        <v>10000</v>
      </c>
      <c r="R506" s="21">
        <f t="shared" si="261"/>
        <v>10000</v>
      </c>
      <c r="S506" s="21">
        <f t="shared" si="261"/>
        <v>10000</v>
      </c>
      <c r="T506" s="21">
        <f t="shared" si="261"/>
        <v>10000</v>
      </c>
      <c r="U506" s="21">
        <f t="shared" si="261"/>
        <v>10000</v>
      </c>
      <c r="V506" s="57"/>
      <c r="W506" s="57"/>
      <c r="X506" s="57"/>
      <c r="Y506" s="12"/>
    </row>
    <row r="507" spans="1:25" s="35" customFormat="1" hidden="1">
      <c r="A507" s="28" t="s">
        <v>15</v>
      </c>
      <c r="B507" s="29">
        <v>11</v>
      </c>
      <c r="C507" s="53" t="s">
        <v>23</v>
      </c>
      <c r="D507" s="31">
        <v>3213</v>
      </c>
      <c r="E507" s="32" t="s">
        <v>112</v>
      </c>
      <c r="F507" s="32"/>
      <c r="G507" s="1">
        <v>10000</v>
      </c>
      <c r="H507" s="1">
        <v>10000</v>
      </c>
      <c r="I507" s="1">
        <v>10000</v>
      </c>
      <c r="J507" s="1">
        <v>10000</v>
      </c>
      <c r="K507" s="1">
        <v>0</v>
      </c>
      <c r="L507" s="33">
        <f t="shared" si="254"/>
        <v>0</v>
      </c>
      <c r="M507" s="1">
        <v>10000</v>
      </c>
      <c r="N507" s="1">
        <v>10000</v>
      </c>
      <c r="O507" s="1">
        <v>10000</v>
      </c>
      <c r="P507" s="1">
        <f>O507</f>
        <v>10000</v>
      </c>
      <c r="Q507" s="1">
        <v>10000</v>
      </c>
      <c r="R507" s="1">
        <v>10000</v>
      </c>
      <c r="S507" s="1">
        <f>R507</f>
        <v>10000</v>
      </c>
      <c r="T507" s="1">
        <v>10000</v>
      </c>
      <c r="U507" s="1">
        <f>T507</f>
        <v>10000</v>
      </c>
      <c r="V507" s="1"/>
      <c r="W507" s="1"/>
      <c r="X507" s="1"/>
      <c r="Y507" s="74"/>
    </row>
    <row r="508" spans="1:25" s="36" customFormat="1" ht="15.75" hidden="1">
      <c r="A508" s="24" t="s">
        <v>15</v>
      </c>
      <c r="B508" s="25">
        <v>11</v>
      </c>
      <c r="C508" s="52" t="s">
        <v>23</v>
      </c>
      <c r="D508" s="27">
        <v>322</v>
      </c>
      <c r="E508" s="20"/>
      <c r="F508" s="20"/>
      <c r="G508" s="21">
        <f>SUM(G509)</f>
        <v>5000</v>
      </c>
      <c r="H508" s="21">
        <f t="shared" ref="H508:U508" si="262">SUM(H509)</f>
        <v>5000</v>
      </c>
      <c r="I508" s="21">
        <f t="shared" si="262"/>
        <v>5000</v>
      </c>
      <c r="J508" s="21">
        <f t="shared" si="262"/>
        <v>5000</v>
      </c>
      <c r="K508" s="21">
        <f t="shared" si="262"/>
        <v>0</v>
      </c>
      <c r="L508" s="22">
        <f t="shared" si="254"/>
        <v>0</v>
      </c>
      <c r="M508" s="21">
        <f t="shared" si="262"/>
        <v>5000</v>
      </c>
      <c r="N508" s="21">
        <f t="shared" si="262"/>
        <v>5000</v>
      </c>
      <c r="O508" s="21">
        <f t="shared" si="262"/>
        <v>5000</v>
      </c>
      <c r="P508" s="21">
        <f t="shared" si="262"/>
        <v>5000</v>
      </c>
      <c r="Q508" s="21">
        <f t="shared" si="262"/>
        <v>5000</v>
      </c>
      <c r="R508" s="21">
        <f t="shared" si="262"/>
        <v>5000</v>
      </c>
      <c r="S508" s="21">
        <f t="shared" si="262"/>
        <v>5000</v>
      </c>
      <c r="T508" s="21">
        <f t="shared" si="262"/>
        <v>5000</v>
      </c>
      <c r="U508" s="21">
        <f t="shared" si="262"/>
        <v>5000</v>
      </c>
      <c r="V508" s="21"/>
      <c r="W508" s="21"/>
      <c r="X508" s="21"/>
      <c r="Y508" s="132"/>
    </row>
    <row r="509" spans="1:25" hidden="1">
      <c r="A509" s="28" t="s">
        <v>15</v>
      </c>
      <c r="B509" s="29">
        <v>11</v>
      </c>
      <c r="C509" s="53" t="s">
        <v>23</v>
      </c>
      <c r="D509" s="31">
        <v>3221</v>
      </c>
      <c r="E509" s="32" t="s">
        <v>146</v>
      </c>
      <c r="F509" s="32"/>
      <c r="G509" s="1">
        <v>5000</v>
      </c>
      <c r="H509" s="1">
        <v>5000</v>
      </c>
      <c r="I509" s="1">
        <v>5000</v>
      </c>
      <c r="J509" s="1">
        <v>5000</v>
      </c>
      <c r="K509" s="1">
        <v>0</v>
      </c>
      <c r="L509" s="33">
        <f t="shared" si="254"/>
        <v>0</v>
      </c>
      <c r="M509" s="1">
        <v>5000</v>
      </c>
      <c r="N509" s="1">
        <v>5000</v>
      </c>
      <c r="O509" s="1">
        <v>5000</v>
      </c>
      <c r="P509" s="1">
        <f t="shared" ref="P509:P517" si="263">O509</f>
        <v>5000</v>
      </c>
      <c r="Q509" s="1">
        <v>5000</v>
      </c>
      <c r="R509" s="1">
        <v>5000</v>
      </c>
      <c r="S509" s="1">
        <f t="shared" ref="S509:S517" si="264">R509</f>
        <v>5000</v>
      </c>
      <c r="T509" s="1">
        <v>5000</v>
      </c>
      <c r="U509" s="1">
        <f t="shared" ref="U509:U517" si="265">T509</f>
        <v>5000</v>
      </c>
    </row>
    <row r="510" spans="1:25" s="23" customFormat="1" ht="15.75" hidden="1">
      <c r="A510" s="24" t="s">
        <v>15</v>
      </c>
      <c r="B510" s="25">
        <v>11</v>
      </c>
      <c r="C510" s="52" t="s">
        <v>23</v>
      </c>
      <c r="D510" s="27">
        <v>323</v>
      </c>
      <c r="E510" s="20"/>
      <c r="F510" s="20"/>
      <c r="G510" s="21">
        <f>SUM(G511:G514)</f>
        <v>210000</v>
      </c>
      <c r="H510" s="21">
        <f t="shared" ref="H510:U510" si="266">SUM(H511:H514)</f>
        <v>210000</v>
      </c>
      <c r="I510" s="21">
        <f t="shared" si="266"/>
        <v>210000</v>
      </c>
      <c r="J510" s="21">
        <f t="shared" si="266"/>
        <v>210000</v>
      </c>
      <c r="K510" s="21">
        <f t="shared" si="266"/>
        <v>99804</v>
      </c>
      <c r="L510" s="22">
        <f t="shared" si="254"/>
        <v>47.525714285714287</v>
      </c>
      <c r="M510" s="21">
        <f t="shared" si="266"/>
        <v>210000</v>
      </c>
      <c r="N510" s="21">
        <f t="shared" si="266"/>
        <v>210000</v>
      </c>
      <c r="O510" s="21">
        <f t="shared" si="266"/>
        <v>210000</v>
      </c>
      <c r="P510" s="21">
        <f t="shared" si="266"/>
        <v>210000</v>
      </c>
      <c r="Q510" s="21">
        <f t="shared" si="266"/>
        <v>215000</v>
      </c>
      <c r="R510" s="21">
        <f t="shared" si="266"/>
        <v>210000</v>
      </c>
      <c r="S510" s="21">
        <f t="shared" si="266"/>
        <v>210000</v>
      </c>
      <c r="T510" s="21">
        <f t="shared" si="266"/>
        <v>210000</v>
      </c>
      <c r="U510" s="21">
        <f t="shared" si="266"/>
        <v>210000</v>
      </c>
      <c r="V510" s="57"/>
      <c r="W510" s="57"/>
      <c r="X510" s="57"/>
      <c r="Y510" s="12"/>
    </row>
    <row r="511" spans="1:25" hidden="1">
      <c r="A511" s="28" t="s">
        <v>15</v>
      </c>
      <c r="B511" s="29">
        <v>11</v>
      </c>
      <c r="C511" s="53" t="s">
        <v>23</v>
      </c>
      <c r="D511" s="31">
        <v>3231</v>
      </c>
      <c r="E511" s="32" t="s">
        <v>117</v>
      </c>
      <c r="F511" s="32"/>
      <c r="G511" s="1">
        <v>50000</v>
      </c>
      <c r="H511" s="1">
        <v>50000</v>
      </c>
      <c r="I511" s="1">
        <v>50000</v>
      </c>
      <c r="J511" s="1">
        <v>50000</v>
      </c>
      <c r="K511" s="1">
        <v>36692.129999999997</v>
      </c>
      <c r="L511" s="33">
        <f t="shared" si="254"/>
        <v>73.384259999999983</v>
      </c>
      <c r="M511" s="1">
        <v>50000</v>
      </c>
      <c r="N511" s="1">
        <v>50000</v>
      </c>
      <c r="O511" s="1">
        <v>50000</v>
      </c>
      <c r="P511" s="1">
        <f t="shared" si="263"/>
        <v>50000</v>
      </c>
      <c r="Q511" s="1">
        <v>55000</v>
      </c>
      <c r="R511" s="1">
        <v>50000</v>
      </c>
      <c r="S511" s="1">
        <f t="shared" si="264"/>
        <v>50000</v>
      </c>
      <c r="T511" s="1">
        <v>50000</v>
      </c>
      <c r="U511" s="1">
        <f t="shared" si="265"/>
        <v>50000</v>
      </c>
    </row>
    <row r="512" spans="1:25" hidden="1">
      <c r="A512" s="28" t="s">
        <v>15</v>
      </c>
      <c r="B512" s="29">
        <v>11</v>
      </c>
      <c r="C512" s="53" t="s">
        <v>23</v>
      </c>
      <c r="D512" s="31">
        <v>3235</v>
      </c>
      <c r="E512" s="32" t="s">
        <v>42</v>
      </c>
      <c r="F512" s="32"/>
      <c r="G512" s="1">
        <v>10000</v>
      </c>
      <c r="H512" s="1">
        <v>10000</v>
      </c>
      <c r="I512" s="1">
        <v>10000</v>
      </c>
      <c r="J512" s="1">
        <v>10000</v>
      </c>
      <c r="K512" s="1">
        <v>0</v>
      </c>
      <c r="L512" s="33">
        <f t="shared" si="254"/>
        <v>0</v>
      </c>
      <c r="M512" s="1">
        <v>10000</v>
      </c>
      <c r="N512" s="1">
        <v>10000</v>
      </c>
      <c r="O512" s="1">
        <v>10000</v>
      </c>
      <c r="P512" s="1">
        <f t="shared" si="263"/>
        <v>10000</v>
      </c>
      <c r="Q512" s="1">
        <v>10000</v>
      </c>
      <c r="R512" s="1">
        <v>10000</v>
      </c>
      <c r="S512" s="1">
        <f t="shared" si="264"/>
        <v>10000</v>
      </c>
      <c r="T512" s="1">
        <v>10000</v>
      </c>
      <c r="U512" s="1">
        <f t="shared" si="265"/>
        <v>10000</v>
      </c>
    </row>
    <row r="513" spans="1:25" s="23" customFormat="1" ht="15.75" hidden="1">
      <c r="A513" s="28" t="s">
        <v>15</v>
      </c>
      <c r="B513" s="29">
        <v>11</v>
      </c>
      <c r="C513" s="53" t="s">
        <v>23</v>
      </c>
      <c r="D513" s="31">
        <v>3237</v>
      </c>
      <c r="E513" s="32" t="s">
        <v>36</v>
      </c>
      <c r="F513" s="32"/>
      <c r="G513" s="1">
        <v>120000</v>
      </c>
      <c r="H513" s="1">
        <v>120000</v>
      </c>
      <c r="I513" s="1">
        <v>120000</v>
      </c>
      <c r="J513" s="1">
        <v>120000</v>
      </c>
      <c r="K513" s="1">
        <v>63111.87</v>
      </c>
      <c r="L513" s="33">
        <f t="shared" si="254"/>
        <v>52.593224999999997</v>
      </c>
      <c r="M513" s="1">
        <v>120000</v>
      </c>
      <c r="N513" s="1">
        <v>120000</v>
      </c>
      <c r="O513" s="1">
        <v>120000</v>
      </c>
      <c r="P513" s="1">
        <f t="shared" si="263"/>
        <v>120000</v>
      </c>
      <c r="Q513" s="1">
        <v>120000</v>
      </c>
      <c r="R513" s="1">
        <v>120000</v>
      </c>
      <c r="S513" s="1">
        <f t="shared" si="264"/>
        <v>120000</v>
      </c>
      <c r="T513" s="1">
        <v>120000</v>
      </c>
      <c r="U513" s="1">
        <f t="shared" si="265"/>
        <v>120000</v>
      </c>
      <c r="V513" s="57"/>
      <c r="W513" s="57"/>
      <c r="X513" s="57"/>
      <c r="Y513" s="12"/>
    </row>
    <row r="514" spans="1:25" s="23" customFormat="1" ht="15.75" hidden="1">
      <c r="A514" s="28" t="s">
        <v>15</v>
      </c>
      <c r="B514" s="29">
        <v>11</v>
      </c>
      <c r="C514" s="53" t="s">
        <v>23</v>
      </c>
      <c r="D514" s="31">
        <v>3238</v>
      </c>
      <c r="E514" s="32" t="s">
        <v>122</v>
      </c>
      <c r="F514" s="32"/>
      <c r="G514" s="1">
        <v>30000</v>
      </c>
      <c r="H514" s="1">
        <v>30000</v>
      </c>
      <c r="I514" s="1">
        <v>30000</v>
      </c>
      <c r="J514" s="1">
        <v>30000</v>
      </c>
      <c r="K514" s="1">
        <v>0</v>
      </c>
      <c r="L514" s="33">
        <f t="shared" si="254"/>
        <v>0</v>
      </c>
      <c r="M514" s="1">
        <v>30000</v>
      </c>
      <c r="N514" s="1">
        <v>30000</v>
      </c>
      <c r="O514" s="1">
        <v>30000</v>
      </c>
      <c r="P514" s="1">
        <f t="shared" si="263"/>
        <v>30000</v>
      </c>
      <c r="Q514" s="1">
        <v>30000</v>
      </c>
      <c r="R514" s="1">
        <v>30000</v>
      </c>
      <c r="S514" s="1">
        <f t="shared" si="264"/>
        <v>30000</v>
      </c>
      <c r="T514" s="1">
        <v>30000</v>
      </c>
      <c r="U514" s="1">
        <f t="shared" si="265"/>
        <v>30000</v>
      </c>
      <c r="V514" s="57"/>
      <c r="W514" s="57"/>
      <c r="X514" s="57"/>
      <c r="Y514" s="12"/>
    </row>
    <row r="515" spans="1:25" s="23" customFormat="1" ht="15.75" hidden="1">
      <c r="A515" s="24" t="s">
        <v>15</v>
      </c>
      <c r="B515" s="25">
        <v>11</v>
      </c>
      <c r="C515" s="52" t="s">
        <v>23</v>
      </c>
      <c r="D515" s="27">
        <v>329</v>
      </c>
      <c r="E515" s="20"/>
      <c r="F515" s="20"/>
      <c r="G515" s="21">
        <f>SUM(G516:G517)</f>
        <v>570000</v>
      </c>
      <c r="H515" s="21">
        <f t="shared" ref="H515:U515" si="267">SUM(H516:H517)</f>
        <v>570000</v>
      </c>
      <c r="I515" s="21">
        <f t="shared" si="267"/>
        <v>570000</v>
      </c>
      <c r="J515" s="21">
        <f t="shared" si="267"/>
        <v>570000</v>
      </c>
      <c r="K515" s="21">
        <f t="shared" si="267"/>
        <v>414847.69</v>
      </c>
      <c r="L515" s="22">
        <f t="shared" si="254"/>
        <v>72.780296491228071</v>
      </c>
      <c r="M515" s="21">
        <f t="shared" si="267"/>
        <v>615000</v>
      </c>
      <c r="N515" s="21">
        <f t="shared" si="267"/>
        <v>615000</v>
      </c>
      <c r="O515" s="21">
        <f t="shared" si="267"/>
        <v>1165000</v>
      </c>
      <c r="P515" s="21">
        <f t="shared" si="267"/>
        <v>1165000</v>
      </c>
      <c r="Q515" s="21">
        <f t="shared" si="267"/>
        <v>665000</v>
      </c>
      <c r="R515" s="21">
        <f t="shared" si="267"/>
        <v>1165000</v>
      </c>
      <c r="S515" s="21">
        <f t="shared" si="267"/>
        <v>1165000</v>
      </c>
      <c r="T515" s="21">
        <f t="shared" si="267"/>
        <v>1165000</v>
      </c>
      <c r="U515" s="21">
        <f t="shared" si="267"/>
        <v>1165000</v>
      </c>
      <c r="V515" s="57"/>
      <c r="W515" s="57"/>
      <c r="X515" s="57"/>
      <c r="Y515" s="12"/>
    </row>
    <row r="516" spans="1:25" hidden="1">
      <c r="A516" s="28" t="s">
        <v>15</v>
      </c>
      <c r="B516" s="29">
        <v>11</v>
      </c>
      <c r="C516" s="53" t="s">
        <v>23</v>
      </c>
      <c r="D516" s="31">
        <v>3294</v>
      </c>
      <c r="E516" s="32" t="s">
        <v>37</v>
      </c>
      <c r="F516" s="32"/>
      <c r="G516" s="1">
        <v>550000</v>
      </c>
      <c r="H516" s="1">
        <v>550000</v>
      </c>
      <c r="I516" s="1">
        <v>550000</v>
      </c>
      <c r="J516" s="1">
        <v>550000</v>
      </c>
      <c r="K516" s="1">
        <v>414847.69</v>
      </c>
      <c r="L516" s="33">
        <f t="shared" si="254"/>
        <v>75.426852727272731</v>
      </c>
      <c r="M516" s="1">
        <v>600000</v>
      </c>
      <c r="N516" s="1">
        <v>600000</v>
      </c>
      <c r="O516" s="1">
        <v>1165000</v>
      </c>
      <c r="P516" s="1">
        <f t="shared" si="263"/>
        <v>1165000</v>
      </c>
      <c r="Q516" s="1">
        <v>650000</v>
      </c>
      <c r="R516" s="1">
        <v>1165000</v>
      </c>
      <c r="S516" s="1">
        <f t="shared" si="264"/>
        <v>1165000</v>
      </c>
      <c r="T516" s="1">
        <v>1165000</v>
      </c>
      <c r="U516" s="1">
        <f t="shared" si="265"/>
        <v>1165000</v>
      </c>
    </row>
    <row r="517" spans="1:25" hidden="1">
      <c r="A517" s="28" t="s">
        <v>15</v>
      </c>
      <c r="B517" s="29">
        <v>11</v>
      </c>
      <c r="C517" s="53" t="s">
        <v>23</v>
      </c>
      <c r="D517" s="31">
        <v>3299</v>
      </c>
      <c r="E517" s="32" t="s">
        <v>125</v>
      </c>
      <c r="F517" s="32"/>
      <c r="G517" s="1">
        <v>20000</v>
      </c>
      <c r="H517" s="1">
        <v>20000</v>
      </c>
      <c r="I517" s="1">
        <v>20000</v>
      </c>
      <c r="J517" s="1">
        <v>20000</v>
      </c>
      <c r="K517" s="1">
        <v>0</v>
      </c>
      <c r="L517" s="33">
        <f t="shared" si="254"/>
        <v>0</v>
      </c>
      <c r="M517" s="1">
        <v>15000</v>
      </c>
      <c r="N517" s="1">
        <v>15000</v>
      </c>
      <c r="O517" s="1"/>
      <c r="P517" s="1">
        <f t="shared" si="263"/>
        <v>0</v>
      </c>
      <c r="Q517" s="1">
        <v>15000</v>
      </c>
      <c r="R517" s="1"/>
      <c r="S517" s="1">
        <f t="shared" si="264"/>
        <v>0</v>
      </c>
      <c r="T517" s="1"/>
      <c r="U517" s="1">
        <f t="shared" si="265"/>
        <v>0</v>
      </c>
    </row>
    <row r="518" spans="1:25" ht="78.75">
      <c r="A518" s="319" t="s">
        <v>489</v>
      </c>
      <c r="B518" s="319"/>
      <c r="C518" s="319"/>
      <c r="D518" s="319"/>
      <c r="E518" s="20" t="s">
        <v>10</v>
      </c>
      <c r="F518" s="51" t="s">
        <v>544</v>
      </c>
      <c r="G518" s="21">
        <f>G519+G521</f>
        <v>650000</v>
      </c>
      <c r="H518" s="21">
        <f t="shared" ref="H518:U518" si="268">H519+H521</f>
        <v>650000</v>
      </c>
      <c r="I518" s="21">
        <f t="shared" si="268"/>
        <v>650000</v>
      </c>
      <c r="J518" s="21">
        <f t="shared" si="268"/>
        <v>650000</v>
      </c>
      <c r="K518" s="21">
        <f t="shared" si="268"/>
        <v>0</v>
      </c>
      <c r="L518" s="22">
        <f t="shared" si="254"/>
        <v>0</v>
      </c>
      <c r="M518" s="21">
        <f t="shared" si="268"/>
        <v>650000</v>
      </c>
      <c r="N518" s="21">
        <f t="shared" si="268"/>
        <v>650000</v>
      </c>
      <c r="O518" s="21">
        <f t="shared" si="268"/>
        <v>650000</v>
      </c>
      <c r="P518" s="21">
        <f t="shared" si="268"/>
        <v>650000</v>
      </c>
      <c r="Q518" s="21">
        <f t="shared" si="268"/>
        <v>650000</v>
      </c>
      <c r="R518" s="21">
        <f t="shared" si="268"/>
        <v>650000</v>
      </c>
      <c r="S518" s="21">
        <f t="shared" si="268"/>
        <v>650000</v>
      </c>
      <c r="T518" s="21">
        <f t="shared" si="268"/>
        <v>650000</v>
      </c>
      <c r="U518" s="21">
        <f t="shared" si="268"/>
        <v>650000</v>
      </c>
    </row>
    <row r="519" spans="1:25" s="23" customFormat="1" ht="15.75" hidden="1">
      <c r="A519" s="24" t="s">
        <v>9</v>
      </c>
      <c r="B519" s="25">
        <v>11</v>
      </c>
      <c r="C519" s="26" t="s">
        <v>18</v>
      </c>
      <c r="D519" s="27">
        <v>381</v>
      </c>
      <c r="E519" s="20"/>
      <c r="F519" s="20"/>
      <c r="G519" s="21">
        <f>SUM(G520)</f>
        <v>250000</v>
      </c>
      <c r="H519" s="21">
        <f t="shared" ref="H519:U519" si="269">SUM(H520)</f>
        <v>250000</v>
      </c>
      <c r="I519" s="21">
        <f t="shared" si="269"/>
        <v>250000</v>
      </c>
      <c r="J519" s="21">
        <f t="shared" si="269"/>
        <v>250000</v>
      </c>
      <c r="K519" s="21">
        <f t="shared" si="269"/>
        <v>0</v>
      </c>
      <c r="L519" s="22">
        <f t="shared" si="254"/>
        <v>0</v>
      </c>
      <c r="M519" s="21">
        <f t="shared" si="269"/>
        <v>250000</v>
      </c>
      <c r="N519" s="21">
        <f t="shared" si="269"/>
        <v>250000</v>
      </c>
      <c r="O519" s="21">
        <f t="shared" si="269"/>
        <v>250000</v>
      </c>
      <c r="P519" s="21">
        <f t="shared" si="269"/>
        <v>250000</v>
      </c>
      <c r="Q519" s="21">
        <f t="shared" si="269"/>
        <v>250000</v>
      </c>
      <c r="R519" s="21">
        <f t="shared" si="269"/>
        <v>250000</v>
      </c>
      <c r="S519" s="21">
        <f t="shared" si="269"/>
        <v>250000</v>
      </c>
      <c r="T519" s="21">
        <f t="shared" si="269"/>
        <v>250000</v>
      </c>
      <c r="U519" s="21">
        <f t="shared" si="269"/>
        <v>250000</v>
      </c>
      <c r="V519" s="57"/>
      <c r="W519" s="57"/>
      <c r="X519" s="57"/>
      <c r="Y519" s="12"/>
    </row>
    <row r="520" spans="1:25" hidden="1">
      <c r="A520" s="28" t="s">
        <v>9</v>
      </c>
      <c r="B520" s="29">
        <v>11</v>
      </c>
      <c r="C520" s="30" t="s">
        <v>18</v>
      </c>
      <c r="D520" s="31">
        <v>3811</v>
      </c>
      <c r="E520" s="32" t="s">
        <v>141</v>
      </c>
      <c r="F520" s="32"/>
      <c r="G520" s="1">
        <v>250000</v>
      </c>
      <c r="H520" s="1">
        <v>250000</v>
      </c>
      <c r="I520" s="1">
        <v>250000</v>
      </c>
      <c r="J520" s="1">
        <v>250000</v>
      </c>
      <c r="K520" s="1">
        <v>0</v>
      </c>
      <c r="L520" s="33">
        <f t="shared" si="254"/>
        <v>0</v>
      </c>
      <c r="M520" s="1">
        <v>250000</v>
      </c>
      <c r="N520" s="1">
        <v>250000</v>
      </c>
      <c r="O520" s="1">
        <v>250000</v>
      </c>
      <c r="P520" s="1">
        <f>O520</f>
        <v>250000</v>
      </c>
      <c r="Q520" s="1">
        <v>250000</v>
      </c>
      <c r="R520" s="1">
        <v>250000</v>
      </c>
      <c r="S520" s="1">
        <f>R520</f>
        <v>250000</v>
      </c>
      <c r="T520" s="1">
        <v>250000</v>
      </c>
      <c r="U520" s="1">
        <f>T520</f>
        <v>250000</v>
      </c>
    </row>
    <row r="521" spans="1:25" s="23" customFormat="1" ht="15.75" hidden="1">
      <c r="A521" s="24" t="s">
        <v>9</v>
      </c>
      <c r="B521" s="25">
        <v>11</v>
      </c>
      <c r="C521" s="26" t="s">
        <v>18</v>
      </c>
      <c r="D521" s="27">
        <v>382</v>
      </c>
      <c r="E521" s="20"/>
      <c r="F521" s="20"/>
      <c r="G521" s="21">
        <f>SUM(G522)</f>
        <v>400000</v>
      </c>
      <c r="H521" s="21">
        <f t="shared" ref="H521:U521" si="270">SUM(H522)</f>
        <v>400000</v>
      </c>
      <c r="I521" s="21">
        <f t="shared" si="270"/>
        <v>400000</v>
      </c>
      <c r="J521" s="21">
        <f t="shared" si="270"/>
        <v>400000</v>
      </c>
      <c r="K521" s="21">
        <f t="shared" si="270"/>
        <v>0</v>
      </c>
      <c r="L521" s="22">
        <f t="shared" si="254"/>
        <v>0</v>
      </c>
      <c r="M521" s="21">
        <f t="shared" si="270"/>
        <v>400000</v>
      </c>
      <c r="N521" s="21">
        <f t="shared" si="270"/>
        <v>400000</v>
      </c>
      <c r="O521" s="21">
        <f t="shared" si="270"/>
        <v>400000</v>
      </c>
      <c r="P521" s="21">
        <f t="shared" si="270"/>
        <v>400000</v>
      </c>
      <c r="Q521" s="21">
        <f t="shared" si="270"/>
        <v>400000</v>
      </c>
      <c r="R521" s="21">
        <f t="shared" si="270"/>
        <v>400000</v>
      </c>
      <c r="S521" s="21">
        <f t="shared" si="270"/>
        <v>400000</v>
      </c>
      <c r="T521" s="21">
        <f t="shared" si="270"/>
        <v>400000</v>
      </c>
      <c r="U521" s="21">
        <f t="shared" si="270"/>
        <v>400000</v>
      </c>
      <c r="V521" s="57"/>
      <c r="W521" s="57"/>
      <c r="X521" s="57"/>
      <c r="Y521" s="12"/>
    </row>
    <row r="522" spans="1:25" ht="35.25" hidden="1" customHeight="1">
      <c r="A522" s="28" t="s">
        <v>9</v>
      </c>
      <c r="B522" s="29">
        <v>11</v>
      </c>
      <c r="C522" s="30" t="s">
        <v>18</v>
      </c>
      <c r="D522" s="31">
        <v>3821</v>
      </c>
      <c r="E522" s="32" t="s">
        <v>38</v>
      </c>
      <c r="F522" s="32"/>
      <c r="G522" s="1">
        <v>400000</v>
      </c>
      <c r="H522" s="1">
        <v>400000</v>
      </c>
      <c r="I522" s="1">
        <v>400000</v>
      </c>
      <c r="J522" s="1">
        <v>400000</v>
      </c>
      <c r="K522" s="1">
        <v>0</v>
      </c>
      <c r="L522" s="33">
        <f t="shared" si="254"/>
        <v>0</v>
      </c>
      <c r="M522" s="1">
        <v>400000</v>
      </c>
      <c r="N522" s="1">
        <v>400000</v>
      </c>
      <c r="O522" s="1">
        <v>400000</v>
      </c>
      <c r="P522" s="1">
        <f>O522</f>
        <v>400000</v>
      </c>
      <c r="Q522" s="1">
        <v>400000</v>
      </c>
      <c r="R522" s="1">
        <v>400000</v>
      </c>
      <c r="S522" s="1">
        <f>R522</f>
        <v>400000</v>
      </c>
      <c r="T522" s="1">
        <v>400000</v>
      </c>
      <c r="U522" s="1">
        <f>T522</f>
        <v>400000</v>
      </c>
    </row>
    <row r="523" spans="1:25" ht="78.75">
      <c r="A523" s="319" t="s">
        <v>490</v>
      </c>
      <c r="B523" s="319"/>
      <c r="C523" s="319"/>
      <c r="D523" s="319"/>
      <c r="E523" s="20" t="s">
        <v>283</v>
      </c>
      <c r="F523" s="51" t="s">
        <v>544</v>
      </c>
      <c r="G523" s="21">
        <f>G524+G526</f>
        <v>6500000</v>
      </c>
      <c r="H523" s="21">
        <f t="shared" ref="H523:U523" si="271">H524+H526</f>
        <v>6500000</v>
      </c>
      <c r="I523" s="21">
        <f t="shared" si="271"/>
        <v>6500000</v>
      </c>
      <c r="J523" s="21">
        <f t="shared" si="271"/>
        <v>6500000</v>
      </c>
      <c r="K523" s="21">
        <f t="shared" si="271"/>
        <v>6000000</v>
      </c>
      <c r="L523" s="22">
        <f t="shared" si="254"/>
        <v>92.307692307692307</v>
      </c>
      <c r="M523" s="21">
        <f t="shared" si="271"/>
        <v>6500000</v>
      </c>
      <c r="N523" s="21">
        <f t="shared" si="271"/>
        <v>6500000</v>
      </c>
      <c r="O523" s="21">
        <f t="shared" si="271"/>
        <v>6500000</v>
      </c>
      <c r="P523" s="21">
        <f t="shared" si="271"/>
        <v>6500000</v>
      </c>
      <c r="Q523" s="21">
        <f t="shared" si="271"/>
        <v>6500000</v>
      </c>
      <c r="R523" s="21">
        <f t="shared" si="271"/>
        <v>6500000</v>
      </c>
      <c r="S523" s="21">
        <f t="shared" si="271"/>
        <v>6500000</v>
      </c>
      <c r="T523" s="21">
        <f t="shared" si="271"/>
        <v>6500000</v>
      </c>
      <c r="U523" s="21">
        <f t="shared" si="271"/>
        <v>6500000</v>
      </c>
    </row>
    <row r="524" spans="1:25" s="23" customFormat="1" ht="15.75" hidden="1">
      <c r="A524" s="24" t="s">
        <v>170</v>
      </c>
      <c r="B524" s="25">
        <v>11</v>
      </c>
      <c r="C524" s="52" t="s">
        <v>23</v>
      </c>
      <c r="D524" s="27">
        <v>363</v>
      </c>
      <c r="E524" s="20"/>
      <c r="F524" s="20"/>
      <c r="G524" s="21">
        <f>SUM(G525)</f>
        <v>500000</v>
      </c>
      <c r="H524" s="21">
        <f t="shared" ref="H524:U524" si="272">SUM(H525)</f>
        <v>500000</v>
      </c>
      <c r="I524" s="21">
        <f t="shared" si="272"/>
        <v>500000</v>
      </c>
      <c r="J524" s="21">
        <f t="shared" si="272"/>
        <v>500000</v>
      </c>
      <c r="K524" s="21">
        <f t="shared" si="272"/>
        <v>0</v>
      </c>
      <c r="L524" s="22">
        <f t="shared" si="254"/>
        <v>0</v>
      </c>
      <c r="M524" s="21">
        <f t="shared" si="272"/>
        <v>500000</v>
      </c>
      <c r="N524" s="21">
        <f t="shared" si="272"/>
        <v>500000</v>
      </c>
      <c r="O524" s="21">
        <f t="shared" si="272"/>
        <v>500000</v>
      </c>
      <c r="P524" s="21">
        <f t="shared" si="272"/>
        <v>500000</v>
      </c>
      <c r="Q524" s="21">
        <f t="shared" si="272"/>
        <v>500000</v>
      </c>
      <c r="R524" s="21">
        <f t="shared" si="272"/>
        <v>500000</v>
      </c>
      <c r="S524" s="21">
        <f t="shared" si="272"/>
        <v>500000</v>
      </c>
      <c r="T524" s="21">
        <f t="shared" si="272"/>
        <v>500000</v>
      </c>
      <c r="U524" s="21">
        <f t="shared" si="272"/>
        <v>500000</v>
      </c>
      <c r="V524" s="57"/>
      <c r="W524" s="57"/>
      <c r="X524" s="57"/>
      <c r="Y524" s="12"/>
    </row>
    <row r="525" spans="1:25" hidden="1">
      <c r="A525" s="28" t="s">
        <v>170</v>
      </c>
      <c r="B525" s="29">
        <v>11</v>
      </c>
      <c r="C525" s="53" t="s">
        <v>23</v>
      </c>
      <c r="D525" s="31">
        <v>3632</v>
      </c>
      <c r="E525" s="32" t="s">
        <v>244</v>
      </c>
      <c r="F525" s="32"/>
      <c r="G525" s="1">
        <v>500000</v>
      </c>
      <c r="H525" s="1">
        <v>500000</v>
      </c>
      <c r="I525" s="1">
        <v>500000</v>
      </c>
      <c r="J525" s="1">
        <v>500000</v>
      </c>
      <c r="K525" s="1">
        <v>0</v>
      </c>
      <c r="L525" s="33">
        <f t="shared" si="254"/>
        <v>0</v>
      </c>
      <c r="M525" s="1">
        <v>500000</v>
      </c>
      <c r="N525" s="1">
        <v>500000</v>
      </c>
      <c r="O525" s="1">
        <v>500000</v>
      </c>
      <c r="P525" s="1">
        <f>O525</f>
        <v>500000</v>
      </c>
      <c r="Q525" s="1">
        <v>500000</v>
      </c>
      <c r="R525" s="1">
        <v>500000</v>
      </c>
      <c r="S525" s="1">
        <f>R525</f>
        <v>500000</v>
      </c>
      <c r="T525" s="1">
        <v>500000</v>
      </c>
      <c r="U525" s="1">
        <f>T525</f>
        <v>500000</v>
      </c>
    </row>
    <row r="526" spans="1:25" s="23" customFormat="1" ht="15.75" hidden="1">
      <c r="A526" s="24" t="s">
        <v>170</v>
      </c>
      <c r="B526" s="25">
        <v>11</v>
      </c>
      <c r="C526" s="52" t="s">
        <v>23</v>
      </c>
      <c r="D526" s="27">
        <v>386</v>
      </c>
      <c r="E526" s="20"/>
      <c r="F526" s="20"/>
      <c r="G526" s="21">
        <f>SUM(G527)</f>
        <v>6000000</v>
      </c>
      <c r="H526" s="21">
        <f t="shared" ref="H526:U526" si="273">SUM(H527)</f>
        <v>6000000</v>
      </c>
      <c r="I526" s="21">
        <f t="shared" si="273"/>
        <v>6000000</v>
      </c>
      <c r="J526" s="21">
        <f t="shared" si="273"/>
        <v>6000000</v>
      </c>
      <c r="K526" s="21">
        <f t="shared" si="273"/>
        <v>6000000</v>
      </c>
      <c r="L526" s="22">
        <f t="shared" si="254"/>
        <v>100</v>
      </c>
      <c r="M526" s="21">
        <f t="shared" si="273"/>
        <v>6000000</v>
      </c>
      <c r="N526" s="21">
        <f t="shared" si="273"/>
        <v>6000000</v>
      </c>
      <c r="O526" s="21">
        <f t="shared" si="273"/>
        <v>6000000</v>
      </c>
      <c r="P526" s="21">
        <f t="shared" si="273"/>
        <v>6000000</v>
      </c>
      <c r="Q526" s="21">
        <f t="shared" si="273"/>
        <v>6000000</v>
      </c>
      <c r="R526" s="21">
        <f t="shared" si="273"/>
        <v>6000000</v>
      </c>
      <c r="S526" s="21">
        <f t="shared" si="273"/>
        <v>6000000</v>
      </c>
      <c r="T526" s="21">
        <f t="shared" si="273"/>
        <v>6000000</v>
      </c>
      <c r="U526" s="21">
        <f t="shared" si="273"/>
        <v>6000000</v>
      </c>
      <c r="V526" s="57"/>
      <c r="W526" s="57"/>
      <c r="X526" s="57"/>
      <c r="Y526" s="12"/>
    </row>
    <row r="527" spans="1:25" ht="45" hidden="1">
      <c r="A527" s="28" t="s">
        <v>170</v>
      </c>
      <c r="B527" s="29">
        <v>11</v>
      </c>
      <c r="C527" s="53" t="s">
        <v>23</v>
      </c>
      <c r="D527" s="31">
        <v>3861</v>
      </c>
      <c r="E527" s="32" t="s">
        <v>282</v>
      </c>
      <c r="F527" s="32"/>
      <c r="G527" s="1">
        <v>6000000</v>
      </c>
      <c r="H527" s="1">
        <v>6000000</v>
      </c>
      <c r="I527" s="1">
        <v>6000000</v>
      </c>
      <c r="J527" s="1">
        <v>6000000</v>
      </c>
      <c r="K527" s="1">
        <v>6000000</v>
      </c>
      <c r="L527" s="33">
        <f t="shared" si="254"/>
        <v>100</v>
      </c>
      <c r="M527" s="1">
        <v>6000000</v>
      </c>
      <c r="N527" s="1">
        <v>6000000</v>
      </c>
      <c r="O527" s="1">
        <v>6000000</v>
      </c>
      <c r="P527" s="1">
        <f>O527</f>
        <v>6000000</v>
      </c>
      <c r="Q527" s="1">
        <v>6000000</v>
      </c>
      <c r="R527" s="1">
        <v>6000000</v>
      </c>
      <c r="S527" s="1">
        <f>R527</f>
        <v>6000000</v>
      </c>
      <c r="T527" s="1">
        <v>6000000</v>
      </c>
      <c r="U527" s="1">
        <f>T527</f>
        <v>6000000</v>
      </c>
    </row>
    <row r="528" spans="1:25" s="35" customFormat="1" ht="78.75">
      <c r="A528" s="319" t="s">
        <v>491</v>
      </c>
      <c r="B528" s="319"/>
      <c r="C528" s="319"/>
      <c r="D528" s="319"/>
      <c r="E528" s="20" t="s">
        <v>5</v>
      </c>
      <c r="F528" s="51" t="s">
        <v>544</v>
      </c>
      <c r="G528" s="21">
        <f>G529+G531</f>
        <v>17500000</v>
      </c>
      <c r="H528" s="21">
        <f t="shared" ref="H528:U528" si="274">H529+H531</f>
        <v>17500000</v>
      </c>
      <c r="I528" s="21">
        <f t="shared" si="274"/>
        <v>17500000</v>
      </c>
      <c r="J528" s="21">
        <f t="shared" si="274"/>
        <v>17500000</v>
      </c>
      <c r="K528" s="21">
        <f t="shared" si="274"/>
        <v>17500000</v>
      </c>
      <c r="L528" s="22">
        <f t="shared" si="254"/>
        <v>100</v>
      </c>
      <c r="M528" s="21">
        <f t="shared" si="274"/>
        <v>17300000</v>
      </c>
      <c r="N528" s="21">
        <f t="shared" si="274"/>
        <v>17300000</v>
      </c>
      <c r="O528" s="21">
        <f t="shared" si="274"/>
        <v>17400000</v>
      </c>
      <c r="P528" s="21">
        <f t="shared" si="274"/>
        <v>17400000</v>
      </c>
      <c r="Q528" s="21">
        <f t="shared" si="274"/>
        <v>17300000</v>
      </c>
      <c r="R528" s="21">
        <f t="shared" si="274"/>
        <v>17400000</v>
      </c>
      <c r="S528" s="21">
        <f t="shared" si="274"/>
        <v>17400000</v>
      </c>
      <c r="T528" s="21">
        <f t="shared" si="274"/>
        <v>17400000</v>
      </c>
      <c r="U528" s="21">
        <f t="shared" si="274"/>
        <v>17400000</v>
      </c>
      <c r="V528" s="1"/>
      <c r="W528" s="1"/>
      <c r="X528" s="1"/>
      <c r="Y528" s="74"/>
    </row>
    <row r="529" spans="1:25" s="36" customFormat="1" ht="15.75" hidden="1">
      <c r="A529" s="24" t="s">
        <v>7</v>
      </c>
      <c r="B529" s="25">
        <v>11</v>
      </c>
      <c r="C529" s="52" t="s">
        <v>23</v>
      </c>
      <c r="D529" s="27">
        <v>351</v>
      </c>
      <c r="E529" s="20"/>
      <c r="F529" s="20"/>
      <c r="G529" s="21">
        <f>SUM(G530)</f>
        <v>6500000</v>
      </c>
      <c r="H529" s="21">
        <f t="shared" ref="H529:U529" si="275">SUM(H530)</f>
        <v>6500000</v>
      </c>
      <c r="I529" s="21">
        <f t="shared" si="275"/>
        <v>6500000</v>
      </c>
      <c r="J529" s="21">
        <f t="shared" si="275"/>
        <v>6500000</v>
      </c>
      <c r="K529" s="21">
        <f t="shared" si="275"/>
        <v>6500000</v>
      </c>
      <c r="L529" s="22">
        <f t="shared" si="254"/>
        <v>100</v>
      </c>
      <c r="M529" s="21">
        <f t="shared" si="275"/>
        <v>6300000</v>
      </c>
      <c r="N529" s="21">
        <f t="shared" si="275"/>
        <v>6300000</v>
      </c>
      <c r="O529" s="21">
        <f t="shared" si="275"/>
        <v>6400000</v>
      </c>
      <c r="P529" s="21">
        <f t="shared" si="275"/>
        <v>6400000</v>
      </c>
      <c r="Q529" s="21">
        <f t="shared" si="275"/>
        <v>6300000</v>
      </c>
      <c r="R529" s="21">
        <f t="shared" si="275"/>
        <v>6400000</v>
      </c>
      <c r="S529" s="21">
        <f t="shared" si="275"/>
        <v>6400000</v>
      </c>
      <c r="T529" s="21">
        <f t="shared" si="275"/>
        <v>6400000</v>
      </c>
      <c r="U529" s="21">
        <f t="shared" si="275"/>
        <v>6400000</v>
      </c>
      <c r="V529" s="21"/>
      <c r="W529" s="21"/>
      <c r="X529" s="21"/>
      <c r="Y529" s="132"/>
    </row>
    <row r="530" spans="1:25" s="35" customFormat="1" ht="30" hidden="1">
      <c r="A530" s="28" t="s">
        <v>7</v>
      </c>
      <c r="B530" s="29">
        <v>11</v>
      </c>
      <c r="C530" s="53" t="s">
        <v>23</v>
      </c>
      <c r="D530" s="31">
        <v>3512</v>
      </c>
      <c r="E530" s="32" t="s">
        <v>140</v>
      </c>
      <c r="F530" s="32"/>
      <c r="G530" s="1">
        <v>6500000</v>
      </c>
      <c r="H530" s="1">
        <v>6500000</v>
      </c>
      <c r="I530" s="1">
        <v>6500000</v>
      </c>
      <c r="J530" s="1">
        <v>6500000</v>
      </c>
      <c r="K530" s="1">
        <v>6500000</v>
      </c>
      <c r="L530" s="33">
        <f t="shared" si="254"/>
        <v>100</v>
      </c>
      <c r="M530" s="1">
        <v>6300000</v>
      </c>
      <c r="N530" s="1">
        <v>6300000</v>
      </c>
      <c r="O530" s="1">
        <v>6400000</v>
      </c>
      <c r="P530" s="1">
        <f>O530</f>
        <v>6400000</v>
      </c>
      <c r="Q530" s="1">
        <v>6300000</v>
      </c>
      <c r="R530" s="1">
        <v>6400000</v>
      </c>
      <c r="S530" s="1">
        <f>R530</f>
        <v>6400000</v>
      </c>
      <c r="T530" s="1">
        <v>6400000</v>
      </c>
      <c r="U530" s="1">
        <f>T530</f>
        <v>6400000</v>
      </c>
      <c r="V530" s="1"/>
      <c r="W530" s="1"/>
      <c r="X530" s="1"/>
      <c r="Y530" s="74"/>
    </row>
    <row r="531" spans="1:25" s="36" customFormat="1" ht="15.75" hidden="1">
      <c r="A531" s="24" t="s">
        <v>7</v>
      </c>
      <c r="B531" s="25">
        <v>11</v>
      </c>
      <c r="C531" s="52" t="s">
        <v>23</v>
      </c>
      <c r="D531" s="27">
        <v>386</v>
      </c>
      <c r="E531" s="20"/>
      <c r="F531" s="20"/>
      <c r="G531" s="21">
        <f>SUM(G532)</f>
        <v>11000000</v>
      </c>
      <c r="H531" s="21">
        <f t="shared" ref="H531:U531" si="276">SUM(H532)</f>
        <v>11000000</v>
      </c>
      <c r="I531" s="21">
        <f t="shared" si="276"/>
        <v>11000000</v>
      </c>
      <c r="J531" s="21">
        <f t="shared" si="276"/>
        <v>11000000</v>
      </c>
      <c r="K531" s="21">
        <f t="shared" si="276"/>
        <v>11000000</v>
      </c>
      <c r="L531" s="22">
        <f t="shared" si="254"/>
        <v>100</v>
      </c>
      <c r="M531" s="21">
        <f t="shared" si="276"/>
        <v>11000000</v>
      </c>
      <c r="N531" s="21">
        <f t="shared" si="276"/>
        <v>11000000</v>
      </c>
      <c r="O531" s="21">
        <f t="shared" si="276"/>
        <v>11000000</v>
      </c>
      <c r="P531" s="21">
        <f t="shared" si="276"/>
        <v>11000000</v>
      </c>
      <c r="Q531" s="21">
        <f t="shared" si="276"/>
        <v>11000000</v>
      </c>
      <c r="R531" s="21">
        <f t="shared" si="276"/>
        <v>11000000</v>
      </c>
      <c r="S531" s="21">
        <f t="shared" si="276"/>
        <v>11000000</v>
      </c>
      <c r="T531" s="21">
        <f t="shared" si="276"/>
        <v>11000000</v>
      </c>
      <c r="U531" s="21">
        <f t="shared" si="276"/>
        <v>11000000</v>
      </c>
      <c r="V531" s="21"/>
      <c r="W531" s="21"/>
      <c r="X531" s="21"/>
      <c r="Y531" s="132"/>
    </row>
    <row r="532" spans="1:25" s="35" customFormat="1" ht="45" hidden="1">
      <c r="A532" s="28" t="s">
        <v>7</v>
      </c>
      <c r="B532" s="29">
        <v>11</v>
      </c>
      <c r="C532" s="53" t="s">
        <v>23</v>
      </c>
      <c r="D532" s="31">
        <v>3861</v>
      </c>
      <c r="E532" s="32" t="s">
        <v>282</v>
      </c>
      <c r="F532" s="32"/>
      <c r="G532" s="1">
        <v>11000000</v>
      </c>
      <c r="H532" s="1">
        <v>11000000</v>
      </c>
      <c r="I532" s="1">
        <v>11000000</v>
      </c>
      <c r="J532" s="1">
        <v>11000000</v>
      </c>
      <c r="K532" s="1">
        <v>11000000</v>
      </c>
      <c r="L532" s="33">
        <f t="shared" si="254"/>
        <v>100</v>
      </c>
      <c r="M532" s="1">
        <v>11000000</v>
      </c>
      <c r="N532" s="1">
        <v>11000000</v>
      </c>
      <c r="O532" s="1">
        <v>11000000</v>
      </c>
      <c r="P532" s="1">
        <f>O532</f>
        <v>11000000</v>
      </c>
      <c r="Q532" s="1">
        <v>11000000</v>
      </c>
      <c r="R532" s="1">
        <v>11000000</v>
      </c>
      <c r="S532" s="1">
        <f>R532</f>
        <v>11000000</v>
      </c>
      <c r="T532" s="1">
        <v>11000000</v>
      </c>
      <c r="U532" s="1">
        <f>T532</f>
        <v>11000000</v>
      </c>
      <c r="V532" s="1"/>
      <c r="W532" s="1"/>
      <c r="X532" s="1"/>
      <c r="Y532" s="74"/>
    </row>
    <row r="533" spans="1:25" s="36" customFormat="1" ht="78.75">
      <c r="A533" s="319" t="s">
        <v>585</v>
      </c>
      <c r="B533" s="319"/>
      <c r="C533" s="319"/>
      <c r="D533" s="319"/>
      <c r="E533" s="20" t="s">
        <v>403</v>
      </c>
      <c r="F533" s="51" t="s">
        <v>544</v>
      </c>
      <c r="G533" s="21">
        <f>SUM(G534)</f>
        <v>0</v>
      </c>
      <c r="H533" s="21">
        <f t="shared" ref="H533:U534" si="277">SUM(H534)</f>
        <v>0</v>
      </c>
      <c r="I533" s="21">
        <f t="shared" si="277"/>
        <v>0</v>
      </c>
      <c r="J533" s="21">
        <f t="shared" si="277"/>
        <v>0</v>
      </c>
      <c r="K533" s="21">
        <f t="shared" si="277"/>
        <v>0</v>
      </c>
      <c r="L533" s="22" t="str">
        <f t="shared" si="254"/>
        <v>-</v>
      </c>
      <c r="M533" s="21">
        <f t="shared" si="277"/>
        <v>600000</v>
      </c>
      <c r="N533" s="21">
        <f t="shared" si="277"/>
        <v>600000</v>
      </c>
      <c r="O533" s="21">
        <f t="shared" si="277"/>
        <v>0</v>
      </c>
      <c r="P533" s="21">
        <f t="shared" si="277"/>
        <v>0</v>
      </c>
      <c r="Q533" s="21">
        <f t="shared" si="277"/>
        <v>0</v>
      </c>
      <c r="R533" s="21">
        <f t="shared" si="277"/>
        <v>0</v>
      </c>
      <c r="S533" s="21">
        <f t="shared" si="277"/>
        <v>0</v>
      </c>
      <c r="T533" s="21">
        <f t="shared" si="277"/>
        <v>0</v>
      </c>
      <c r="U533" s="21">
        <f t="shared" si="277"/>
        <v>0</v>
      </c>
      <c r="V533" s="21"/>
      <c r="W533" s="21"/>
      <c r="X533" s="21"/>
      <c r="Y533" s="132"/>
    </row>
    <row r="534" spans="1:25" s="36" customFormat="1" ht="15.75" hidden="1">
      <c r="A534" s="24" t="s">
        <v>402</v>
      </c>
      <c r="B534" s="25">
        <v>11</v>
      </c>
      <c r="C534" s="52" t="s">
        <v>23</v>
      </c>
      <c r="D534" s="27">
        <v>412</v>
      </c>
      <c r="E534" s="20"/>
      <c r="F534" s="20"/>
      <c r="G534" s="21">
        <f>SUM(G535)</f>
        <v>0</v>
      </c>
      <c r="H534" s="21">
        <f t="shared" si="277"/>
        <v>0</v>
      </c>
      <c r="I534" s="21">
        <f t="shared" si="277"/>
        <v>0</v>
      </c>
      <c r="J534" s="21">
        <f t="shared" si="277"/>
        <v>0</v>
      </c>
      <c r="K534" s="21">
        <f t="shared" si="277"/>
        <v>0</v>
      </c>
      <c r="L534" s="22" t="str">
        <f t="shared" si="254"/>
        <v>-</v>
      </c>
      <c r="M534" s="21">
        <f t="shared" si="277"/>
        <v>600000</v>
      </c>
      <c r="N534" s="21">
        <f t="shared" si="277"/>
        <v>600000</v>
      </c>
      <c r="O534" s="21">
        <f t="shared" si="277"/>
        <v>0</v>
      </c>
      <c r="P534" s="21">
        <f t="shared" si="277"/>
        <v>0</v>
      </c>
      <c r="Q534" s="21">
        <f t="shared" si="277"/>
        <v>0</v>
      </c>
      <c r="R534" s="21">
        <f t="shared" si="277"/>
        <v>0</v>
      </c>
      <c r="S534" s="21">
        <f t="shared" si="277"/>
        <v>0</v>
      </c>
      <c r="T534" s="21">
        <f t="shared" si="277"/>
        <v>0</v>
      </c>
      <c r="U534" s="21">
        <f t="shared" si="277"/>
        <v>0</v>
      </c>
      <c r="V534" s="21"/>
      <c r="W534" s="21"/>
      <c r="X534" s="21"/>
      <c r="Y534" s="132"/>
    </row>
    <row r="535" spans="1:25" s="35" customFormat="1" hidden="1">
      <c r="A535" s="28" t="s">
        <v>402</v>
      </c>
      <c r="B535" s="29">
        <v>11</v>
      </c>
      <c r="C535" s="53" t="s">
        <v>23</v>
      </c>
      <c r="D535" s="31">
        <v>4126</v>
      </c>
      <c r="E535" s="32" t="s">
        <v>4</v>
      </c>
      <c r="F535" s="32"/>
      <c r="G535" s="1"/>
      <c r="H535" s="1"/>
      <c r="I535" s="1"/>
      <c r="J535" s="1"/>
      <c r="K535" s="1"/>
      <c r="L535" s="33" t="str">
        <f t="shared" si="254"/>
        <v>-</v>
      </c>
      <c r="M535" s="1">
        <v>600000</v>
      </c>
      <c r="N535" s="1">
        <v>600000</v>
      </c>
      <c r="O535" s="1"/>
      <c r="P535" s="1">
        <f>O535</f>
        <v>0</v>
      </c>
      <c r="Q535" s="1">
        <v>0</v>
      </c>
      <c r="R535" s="1"/>
      <c r="S535" s="1">
        <v>0</v>
      </c>
      <c r="T535" s="1"/>
      <c r="U535" s="1">
        <f>T535</f>
        <v>0</v>
      </c>
      <c r="V535" s="1"/>
      <c r="W535" s="1"/>
      <c r="X535" s="1"/>
      <c r="Y535" s="74"/>
    </row>
    <row r="536" spans="1:25" s="35" customFormat="1" ht="78.75">
      <c r="A536" s="319" t="s">
        <v>492</v>
      </c>
      <c r="B536" s="319"/>
      <c r="C536" s="319"/>
      <c r="D536" s="319"/>
      <c r="E536" s="20" t="s">
        <v>248</v>
      </c>
      <c r="F536" s="51" t="s">
        <v>544</v>
      </c>
      <c r="G536" s="21">
        <f>SUM(G537)</f>
        <v>450000</v>
      </c>
      <c r="H536" s="21">
        <f t="shared" ref="H536:U537" si="278">SUM(H537)</f>
        <v>450000</v>
      </c>
      <c r="I536" s="21">
        <f t="shared" si="278"/>
        <v>450000</v>
      </c>
      <c r="J536" s="21">
        <f t="shared" si="278"/>
        <v>450000</v>
      </c>
      <c r="K536" s="21">
        <f t="shared" si="278"/>
        <v>302203.40999999997</v>
      </c>
      <c r="L536" s="22">
        <f t="shared" si="254"/>
        <v>67.15631333333333</v>
      </c>
      <c r="M536" s="21">
        <f t="shared" si="278"/>
        <v>550000</v>
      </c>
      <c r="N536" s="21">
        <f t="shared" si="278"/>
        <v>550000</v>
      </c>
      <c r="O536" s="21">
        <f t="shared" si="278"/>
        <v>450000</v>
      </c>
      <c r="P536" s="21">
        <f t="shared" si="278"/>
        <v>450000</v>
      </c>
      <c r="Q536" s="21">
        <f t="shared" si="278"/>
        <v>550000</v>
      </c>
      <c r="R536" s="21">
        <f t="shared" si="278"/>
        <v>450000</v>
      </c>
      <c r="S536" s="21">
        <f t="shared" si="278"/>
        <v>450000</v>
      </c>
      <c r="T536" s="21">
        <f t="shared" si="278"/>
        <v>450000</v>
      </c>
      <c r="U536" s="21">
        <f t="shared" si="278"/>
        <v>450000</v>
      </c>
      <c r="V536" s="1"/>
      <c r="W536" s="1"/>
      <c r="X536" s="1"/>
      <c r="Y536" s="74"/>
    </row>
    <row r="537" spans="1:25" s="36" customFormat="1" ht="15.75" hidden="1">
      <c r="A537" s="24" t="s">
        <v>29</v>
      </c>
      <c r="B537" s="25">
        <v>11</v>
      </c>
      <c r="C537" s="52" t="s">
        <v>23</v>
      </c>
      <c r="D537" s="27">
        <v>329</v>
      </c>
      <c r="E537" s="20"/>
      <c r="F537" s="20"/>
      <c r="G537" s="21">
        <f>SUM(G538)</f>
        <v>450000</v>
      </c>
      <c r="H537" s="21">
        <f t="shared" si="278"/>
        <v>450000</v>
      </c>
      <c r="I537" s="21">
        <f t="shared" si="278"/>
        <v>450000</v>
      </c>
      <c r="J537" s="21">
        <f t="shared" si="278"/>
        <v>450000</v>
      </c>
      <c r="K537" s="21">
        <f t="shared" si="278"/>
        <v>302203.40999999997</v>
      </c>
      <c r="L537" s="22">
        <f t="shared" si="254"/>
        <v>67.15631333333333</v>
      </c>
      <c r="M537" s="21">
        <f t="shared" si="278"/>
        <v>550000</v>
      </c>
      <c r="N537" s="21">
        <f t="shared" si="278"/>
        <v>550000</v>
      </c>
      <c r="O537" s="21">
        <f t="shared" si="278"/>
        <v>450000</v>
      </c>
      <c r="P537" s="21">
        <f t="shared" si="278"/>
        <v>450000</v>
      </c>
      <c r="Q537" s="21">
        <f t="shared" si="278"/>
        <v>550000</v>
      </c>
      <c r="R537" s="21">
        <f t="shared" si="278"/>
        <v>450000</v>
      </c>
      <c r="S537" s="21">
        <f t="shared" si="278"/>
        <v>450000</v>
      </c>
      <c r="T537" s="21">
        <f t="shared" si="278"/>
        <v>450000</v>
      </c>
      <c r="U537" s="21">
        <f t="shared" si="278"/>
        <v>450000</v>
      </c>
      <c r="V537" s="21"/>
      <c r="W537" s="21"/>
      <c r="X537" s="21"/>
      <c r="Y537" s="132"/>
    </row>
    <row r="538" spans="1:25" s="35" customFormat="1" ht="30" hidden="1">
      <c r="A538" s="28" t="s">
        <v>29</v>
      </c>
      <c r="B538" s="29">
        <v>11</v>
      </c>
      <c r="C538" s="53" t="s">
        <v>23</v>
      </c>
      <c r="D538" s="31">
        <v>3291</v>
      </c>
      <c r="E538" s="32" t="s">
        <v>109</v>
      </c>
      <c r="F538" s="32"/>
      <c r="G538" s="1">
        <v>450000</v>
      </c>
      <c r="H538" s="1">
        <v>450000</v>
      </c>
      <c r="I538" s="1">
        <v>450000</v>
      </c>
      <c r="J538" s="1">
        <v>450000</v>
      </c>
      <c r="K538" s="1">
        <v>302203.40999999997</v>
      </c>
      <c r="L538" s="33">
        <f t="shared" si="254"/>
        <v>67.15631333333333</v>
      </c>
      <c r="M538" s="1">
        <v>550000</v>
      </c>
      <c r="N538" s="1">
        <v>550000</v>
      </c>
      <c r="O538" s="1">
        <v>450000</v>
      </c>
      <c r="P538" s="1">
        <f>O538</f>
        <v>450000</v>
      </c>
      <c r="Q538" s="1">
        <v>550000</v>
      </c>
      <c r="R538" s="1">
        <v>450000</v>
      </c>
      <c r="S538" s="1">
        <f>R538</f>
        <v>450000</v>
      </c>
      <c r="T538" s="1">
        <v>450000</v>
      </c>
      <c r="U538" s="1">
        <f>T538</f>
        <v>450000</v>
      </c>
      <c r="V538" s="1"/>
      <c r="W538" s="1"/>
      <c r="X538" s="1"/>
      <c r="Y538" s="74"/>
    </row>
    <row r="539" spans="1:25" s="23" customFormat="1" ht="78.75">
      <c r="A539" s="320" t="s">
        <v>493</v>
      </c>
      <c r="B539" s="320"/>
      <c r="C539" s="320"/>
      <c r="D539" s="320"/>
      <c r="E539" s="20" t="s">
        <v>12</v>
      </c>
      <c r="F539" s="51" t="s">
        <v>544</v>
      </c>
      <c r="G539" s="21">
        <f>SUM(G540)</f>
        <v>100000</v>
      </c>
      <c r="H539" s="21">
        <f t="shared" ref="H539:U540" si="279">SUM(H540)</f>
        <v>100000</v>
      </c>
      <c r="I539" s="21">
        <f t="shared" si="279"/>
        <v>100000</v>
      </c>
      <c r="J539" s="21">
        <f t="shared" si="279"/>
        <v>100000</v>
      </c>
      <c r="K539" s="21">
        <f t="shared" si="279"/>
        <v>0</v>
      </c>
      <c r="L539" s="22">
        <f t="shared" si="254"/>
        <v>0</v>
      </c>
      <c r="M539" s="21">
        <f t="shared" si="279"/>
        <v>1500000</v>
      </c>
      <c r="N539" s="21">
        <f t="shared" si="279"/>
        <v>1500000</v>
      </c>
      <c r="O539" s="21">
        <f t="shared" si="279"/>
        <v>100000</v>
      </c>
      <c r="P539" s="21">
        <f t="shared" si="279"/>
        <v>100000</v>
      </c>
      <c r="Q539" s="21">
        <f t="shared" si="279"/>
        <v>1500000</v>
      </c>
      <c r="R539" s="21">
        <f t="shared" si="279"/>
        <v>100000</v>
      </c>
      <c r="S539" s="21">
        <f t="shared" si="279"/>
        <v>100000</v>
      </c>
      <c r="T539" s="21">
        <f t="shared" si="279"/>
        <v>100000</v>
      </c>
      <c r="U539" s="21">
        <f t="shared" si="279"/>
        <v>100000</v>
      </c>
      <c r="V539" s="57"/>
      <c r="W539" s="57"/>
      <c r="X539" s="57"/>
      <c r="Y539" s="12"/>
    </row>
    <row r="540" spans="1:25" s="23" customFormat="1" ht="15.75" hidden="1">
      <c r="A540" s="24" t="s">
        <v>3</v>
      </c>
      <c r="B540" s="25">
        <v>11</v>
      </c>
      <c r="C540" s="52" t="s">
        <v>23</v>
      </c>
      <c r="D540" s="42">
        <v>323</v>
      </c>
      <c r="E540" s="20"/>
      <c r="F540" s="20"/>
      <c r="G540" s="21">
        <f>SUM(G541)</f>
        <v>100000</v>
      </c>
      <c r="H540" s="21">
        <f t="shared" si="279"/>
        <v>100000</v>
      </c>
      <c r="I540" s="21">
        <f t="shared" si="279"/>
        <v>100000</v>
      </c>
      <c r="J540" s="21">
        <f t="shared" si="279"/>
        <v>100000</v>
      </c>
      <c r="K540" s="21">
        <f t="shared" si="279"/>
        <v>0</v>
      </c>
      <c r="L540" s="22">
        <f t="shared" si="254"/>
        <v>0</v>
      </c>
      <c r="M540" s="21">
        <f t="shared" si="279"/>
        <v>1500000</v>
      </c>
      <c r="N540" s="21">
        <f t="shared" si="279"/>
        <v>1500000</v>
      </c>
      <c r="O540" s="21">
        <f t="shared" si="279"/>
        <v>100000</v>
      </c>
      <c r="P540" s="21">
        <f t="shared" si="279"/>
        <v>100000</v>
      </c>
      <c r="Q540" s="21">
        <f t="shared" si="279"/>
        <v>1500000</v>
      </c>
      <c r="R540" s="21">
        <f t="shared" si="279"/>
        <v>100000</v>
      </c>
      <c r="S540" s="21">
        <f t="shared" si="279"/>
        <v>100000</v>
      </c>
      <c r="T540" s="21">
        <f t="shared" si="279"/>
        <v>100000</v>
      </c>
      <c r="U540" s="21">
        <f t="shared" si="279"/>
        <v>100000</v>
      </c>
      <c r="V540" s="57"/>
      <c r="W540" s="57"/>
      <c r="X540" s="57"/>
      <c r="Y540" s="12"/>
    </row>
    <row r="541" spans="1:25" hidden="1">
      <c r="A541" s="28" t="s">
        <v>3</v>
      </c>
      <c r="B541" s="29">
        <v>11</v>
      </c>
      <c r="C541" s="53" t="s">
        <v>23</v>
      </c>
      <c r="D541" s="56">
        <v>3239</v>
      </c>
      <c r="E541" s="32" t="s">
        <v>150</v>
      </c>
      <c r="F541" s="32"/>
      <c r="G541" s="1">
        <v>100000</v>
      </c>
      <c r="H541" s="1">
        <v>100000</v>
      </c>
      <c r="I541" s="1">
        <v>100000</v>
      </c>
      <c r="J541" s="1">
        <v>100000</v>
      </c>
      <c r="K541" s="1">
        <v>0</v>
      </c>
      <c r="L541" s="33">
        <f t="shared" si="254"/>
        <v>0</v>
      </c>
      <c r="M541" s="1">
        <v>1500000</v>
      </c>
      <c r="N541" s="1">
        <v>1500000</v>
      </c>
      <c r="O541" s="1">
        <v>100000</v>
      </c>
      <c r="P541" s="1">
        <f>O541</f>
        <v>100000</v>
      </c>
      <c r="Q541" s="1">
        <v>1500000</v>
      </c>
      <c r="R541" s="1">
        <v>100000</v>
      </c>
      <c r="S541" s="1">
        <f>R541</f>
        <v>100000</v>
      </c>
      <c r="T541" s="1">
        <v>100000</v>
      </c>
      <c r="U541" s="1">
        <f>T541</f>
        <v>100000</v>
      </c>
    </row>
    <row r="542" spans="1:25" s="23" customFormat="1" ht="78.75">
      <c r="A542" s="319" t="s">
        <v>494</v>
      </c>
      <c r="B542" s="319"/>
      <c r="C542" s="319"/>
      <c r="D542" s="319"/>
      <c r="E542" s="20" t="s">
        <v>54</v>
      </c>
      <c r="F542" s="51" t="s">
        <v>544</v>
      </c>
      <c r="G542" s="21">
        <f>SUM(G543)</f>
        <v>90000000</v>
      </c>
      <c r="H542" s="21">
        <f t="shared" ref="H542:U543" si="280">SUM(H543)</f>
        <v>90000000</v>
      </c>
      <c r="I542" s="21">
        <f t="shared" si="280"/>
        <v>205000000</v>
      </c>
      <c r="J542" s="21">
        <f t="shared" si="280"/>
        <v>205000000</v>
      </c>
      <c r="K542" s="21">
        <f t="shared" si="280"/>
        <v>205000000</v>
      </c>
      <c r="L542" s="22">
        <f t="shared" si="254"/>
        <v>100</v>
      </c>
      <c r="M542" s="21">
        <f t="shared" si="280"/>
        <v>76000000</v>
      </c>
      <c r="N542" s="21">
        <f t="shared" si="280"/>
        <v>76000000</v>
      </c>
      <c r="O542" s="21">
        <f t="shared" si="280"/>
        <v>100000000</v>
      </c>
      <c r="P542" s="21">
        <f t="shared" si="280"/>
        <v>100000000</v>
      </c>
      <c r="Q542" s="21">
        <f t="shared" si="280"/>
        <v>76000000</v>
      </c>
      <c r="R542" s="21">
        <f t="shared" si="280"/>
        <v>100000000</v>
      </c>
      <c r="S542" s="21">
        <f t="shared" si="280"/>
        <v>100000000</v>
      </c>
      <c r="T542" s="21">
        <f t="shared" si="280"/>
        <v>60000000</v>
      </c>
      <c r="U542" s="21">
        <f t="shared" si="280"/>
        <v>60000000</v>
      </c>
      <c r="V542" s="57"/>
      <c r="W542" s="57"/>
      <c r="X542" s="57"/>
      <c r="Y542" s="12"/>
    </row>
    <row r="543" spans="1:25" s="23" customFormat="1" ht="15.75" hidden="1">
      <c r="A543" s="24" t="s">
        <v>171</v>
      </c>
      <c r="B543" s="25">
        <v>11</v>
      </c>
      <c r="C543" s="52" t="s">
        <v>23</v>
      </c>
      <c r="D543" s="27">
        <v>351</v>
      </c>
      <c r="E543" s="20"/>
      <c r="F543" s="20"/>
      <c r="G543" s="21">
        <f>SUM(G544)</f>
        <v>90000000</v>
      </c>
      <c r="H543" s="21">
        <f t="shared" si="280"/>
        <v>90000000</v>
      </c>
      <c r="I543" s="21">
        <f t="shared" si="280"/>
        <v>205000000</v>
      </c>
      <c r="J543" s="21">
        <f t="shared" si="280"/>
        <v>205000000</v>
      </c>
      <c r="K543" s="21">
        <f t="shared" si="280"/>
        <v>205000000</v>
      </c>
      <c r="L543" s="22">
        <f t="shared" si="254"/>
        <v>100</v>
      </c>
      <c r="M543" s="21">
        <f t="shared" si="280"/>
        <v>76000000</v>
      </c>
      <c r="N543" s="21">
        <f t="shared" si="280"/>
        <v>76000000</v>
      </c>
      <c r="O543" s="21">
        <f t="shared" si="280"/>
        <v>100000000</v>
      </c>
      <c r="P543" s="21">
        <f t="shared" si="280"/>
        <v>100000000</v>
      </c>
      <c r="Q543" s="21">
        <f t="shared" si="280"/>
        <v>76000000</v>
      </c>
      <c r="R543" s="21">
        <f t="shared" si="280"/>
        <v>100000000</v>
      </c>
      <c r="S543" s="21">
        <f t="shared" si="280"/>
        <v>100000000</v>
      </c>
      <c r="T543" s="21">
        <f t="shared" si="280"/>
        <v>60000000</v>
      </c>
      <c r="U543" s="21">
        <f t="shared" si="280"/>
        <v>60000000</v>
      </c>
      <c r="V543" s="57"/>
      <c r="W543" s="57"/>
      <c r="X543" s="57"/>
      <c r="Y543" s="12"/>
    </row>
    <row r="544" spans="1:25" ht="30" hidden="1">
      <c r="A544" s="28" t="s">
        <v>171</v>
      </c>
      <c r="B544" s="29">
        <v>11</v>
      </c>
      <c r="C544" s="53" t="s">
        <v>23</v>
      </c>
      <c r="D544" s="56">
        <v>3512</v>
      </c>
      <c r="E544" s="32" t="s">
        <v>140</v>
      </c>
      <c r="F544" s="32"/>
      <c r="G544" s="1">
        <v>90000000</v>
      </c>
      <c r="H544" s="1">
        <v>90000000</v>
      </c>
      <c r="I544" s="1">
        <v>205000000</v>
      </c>
      <c r="J544" s="1">
        <v>205000000</v>
      </c>
      <c r="K544" s="1">
        <v>205000000</v>
      </c>
      <c r="L544" s="33">
        <f t="shared" si="254"/>
        <v>100</v>
      </c>
      <c r="M544" s="1">
        <v>76000000</v>
      </c>
      <c r="N544" s="1">
        <v>76000000</v>
      </c>
      <c r="O544" s="1">
        <v>100000000</v>
      </c>
      <c r="P544" s="1">
        <f>O544</f>
        <v>100000000</v>
      </c>
      <c r="Q544" s="1">
        <v>76000000</v>
      </c>
      <c r="R544" s="1">
        <v>100000000</v>
      </c>
      <c r="S544" s="1">
        <f>R544</f>
        <v>100000000</v>
      </c>
      <c r="T544" s="1">
        <v>60000000</v>
      </c>
      <c r="U544" s="1">
        <f>T544</f>
        <v>60000000</v>
      </c>
    </row>
    <row r="545" spans="1:25" s="23" customFormat="1" ht="78.75">
      <c r="A545" s="336" t="s">
        <v>412</v>
      </c>
      <c r="B545" s="336"/>
      <c r="C545" s="336"/>
      <c r="D545" s="336"/>
      <c r="E545" s="40" t="s">
        <v>414</v>
      </c>
      <c r="F545" s="51" t="s">
        <v>544</v>
      </c>
      <c r="G545" s="21">
        <f>SUM(G546)</f>
        <v>0</v>
      </c>
      <c r="H545" s="21">
        <f t="shared" ref="H545:U546" si="281">SUM(H546)</f>
        <v>0</v>
      </c>
      <c r="I545" s="21">
        <f t="shared" si="281"/>
        <v>0</v>
      </c>
      <c r="J545" s="21">
        <f t="shared" si="281"/>
        <v>0</v>
      </c>
      <c r="K545" s="21">
        <f t="shared" si="281"/>
        <v>0</v>
      </c>
      <c r="L545" s="22" t="str">
        <f t="shared" si="254"/>
        <v>-</v>
      </c>
      <c r="M545" s="21">
        <f t="shared" si="281"/>
        <v>0</v>
      </c>
      <c r="N545" s="21">
        <f t="shared" si="281"/>
        <v>0</v>
      </c>
      <c r="O545" s="21">
        <f t="shared" si="281"/>
        <v>1000000</v>
      </c>
      <c r="P545" s="21">
        <f t="shared" si="281"/>
        <v>1000000</v>
      </c>
      <c r="Q545" s="21">
        <f t="shared" si="281"/>
        <v>0</v>
      </c>
      <c r="R545" s="21">
        <f t="shared" si="281"/>
        <v>2000000</v>
      </c>
      <c r="S545" s="21">
        <f t="shared" si="281"/>
        <v>2000000</v>
      </c>
      <c r="T545" s="21">
        <f t="shared" si="281"/>
        <v>2000000</v>
      </c>
      <c r="U545" s="21">
        <f t="shared" si="281"/>
        <v>2000000</v>
      </c>
      <c r="V545" s="57"/>
      <c r="W545" s="57"/>
      <c r="X545" s="57"/>
      <c r="Y545" s="12"/>
    </row>
    <row r="546" spans="1:25" s="23" customFormat="1" ht="15.75" hidden="1">
      <c r="A546" s="24"/>
      <c r="B546" s="25">
        <v>11</v>
      </c>
      <c r="C546" s="52" t="s">
        <v>23</v>
      </c>
      <c r="D546" s="42">
        <v>351</v>
      </c>
      <c r="E546" s="20"/>
      <c r="F546" s="20"/>
      <c r="G546" s="21">
        <f>SUM(G547)</f>
        <v>0</v>
      </c>
      <c r="H546" s="21">
        <f t="shared" si="281"/>
        <v>0</v>
      </c>
      <c r="I546" s="21">
        <f t="shared" si="281"/>
        <v>0</v>
      </c>
      <c r="J546" s="21">
        <f t="shared" si="281"/>
        <v>0</v>
      </c>
      <c r="K546" s="21">
        <f t="shared" si="281"/>
        <v>0</v>
      </c>
      <c r="L546" s="22" t="str">
        <f t="shared" si="254"/>
        <v>-</v>
      </c>
      <c r="M546" s="21">
        <f t="shared" si="281"/>
        <v>0</v>
      </c>
      <c r="N546" s="21">
        <f t="shared" si="281"/>
        <v>0</v>
      </c>
      <c r="O546" s="21">
        <f t="shared" si="281"/>
        <v>1000000</v>
      </c>
      <c r="P546" s="21">
        <f t="shared" si="281"/>
        <v>1000000</v>
      </c>
      <c r="Q546" s="21">
        <f t="shared" si="281"/>
        <v>0</v>
      </c>
      <c r="R546" s="21">
        <f t="shared" si="281"/>
        <v>2000000</v>
      </c>
      <c r="S546" s="21">
        <f t="shared" si="281"/>
        <v>2000000</v>
      </c>
      <c r="T546" s="21">
        <f t="shared" si="281"/>
        <v>2000000</v>
      </c>
      <c r="U546" s="21">
        <f t="shared" si="281"/>
        <v>2000000</v>
      </c>
      <c r="V546" s="57"/>
      <c r="W546" s="57"/>
      <c r="X546" s="57"/>
      <c r="Y546" s="12"/>
    </row>
    <row r="547" spans="1:25" hidden="1">
      <c r="A547" s="43"/>
      <c r="B547" s="44">
        <v>11</v>
      </c>
      <c r="C547" s="63" t="s">
        <v>23</v>
      </c>
      <c r="D547" s="73">
        <v>3512</v>
      </c>
      <c r="E547" s="38"/>
      <c r="F547" s="38"/>
      <c r="G547" s="2"/>
      <c r="H547" s="2"/>
      <c r="I547" s="2"/>
      <c r="J547" s="2"/>
      <c r="K547" s="2"/>
      <c r="L547" s="68" t="str">
        <f t="shared" si="254"/>
        <v>-</v>
      </c>
      <c r="M547" s="2"/>
      <c r="N547" s="2"/>
      <c r="O547" s="1">
        <v>1000000</v>
      </c>
      <c r="P547" s="1">
        <f>O547</f>
        <v>1000000</v>
      </c>
      <c r="Q547" s="1"/>
      <c r="R547" s="1">
        <v>2000000</v>
      </c>
      <c r="S547" s="1">
        <f>R547</f>
        <v>2000000</v>
      </c>
      <c r="T547" s="1">
        <v>2000000</v>
      </c>
      <c r="U547" s="1">
        <f>T547</f>
        <v>2000000</v>
      </c>
    </row>
    <row r="548" spans="1:25" s="23" customFormat="1" ht="78.75" hidden="1">
      <c r="A548" s="336" t="s">
        <v>415</v>
      </c>
      <c r="B548" s="336"/>
      <c r="C548" s="336"/>
      <c r="D548" s="336"/>
      <c r="E548" s="40" t="s">
        <v>419</v>
      </c>
      <c r="F548" s="51" t="s">
        <v>544</v>
      </c>
      <c r="G548" s="21">
        <f>SUM(G549)</f>
        <v>0</v>
      </c>
      <c r="H548" s="21">
        <f t="shared" ref="H548:U549" si="282">SUM(H549)</f>
        <v>0</v>
      </c>
      <c r="I548" s="21">
        <f t="shared" si="282"/>
        <v>0</v>
      </c>
      <c r="J548" s="21">
        <f t="shared" si="282"/>
        <v>0</v>
      </c>
      <c r="K548" s="21">
        <f t="shared" si="282"/>
        <v>0</v>
      </c>
      <c r="L548" s="22" t="str">
        <f t="shared" si="254"/>
        <v>-</v>
      </c>
      <c r="M548" s="21">
        <f t="shared" si="282"/>
        <v>0</v>
      </c>
      <c r="N548" s="21">
        <f t="shared" si="282"/>
        <v>0</v>
      </c>
      <c r="O548" s="21">
        <f t="shared" si="282"/>
        <v>0</v>
      </c>
      <c r="P548" s="21">
        <f t="shared" si="282"/>
        <v>0</v>
      </c>
      <c r="Q548" s="21">
        <f t="shared" si="282"/>
        <v>0</v>
      </c>
      <c r="R548" s="21">
        <f t="shared" si="282"/>
        <v>0</v>
      </c>
      <c r="S548" s="21">
        <f t="shared" si="282"/>
        <v>0</v>
      </c>
      <c r="T548" s="21">
        <f t="shared" si="282"/>
        <v>0</v>
      </c>
      <c r="U548" s="21">
        <f t="shared" si="282"/>
        <v>0</v>
      </c>
      <c r="V548" s="57"/>
      <c r="W548" s="57"/>
      <c r="X548" s="57"/>
      <c r="Y548" s="12"/>
    </row>
    <row r="549" spans="1:25" s="23" customFormat="1" ht="15.75" hidden="1">
      <c r="A549" s="24"/>
      <c r="B549" s="25">
        <v>11</v>
      </c>
      <c r="C549" s="52" t="s">
        <v>23</v>
      </c>
      <c r="D549" s="42">
        <v>386</v>
      </c>
      <c r="E549" s="20"/>
      <c r="F549" s="20"/>
      <c r="G549" s="21">
        <f>SUM(G550)</f>
        <v>0</v>
      </c>
      <c r="H549" s="21">
        <f t="shared" si="282"/>
        <v>0</v>
      </c>
      <c r="I549" s="21">
        <f t="shared" si="282"/>
        <v>0</v>
      </c>
      <c r="J549" s="21">
        <f t="shared" si="282"/>
        <v>0</v>
      </c>
      <c r="K549" s="21">
        <f t="shared" si="282"/>
        <v>0</v>
      </c>
      <c r="L549" s="22" t="str">
        <f t="shared" si="254"/>
        <v>-</v>
      </c>
      <c r="M549" s="21">
        <f t="shared" si="282"/>
        <v>0</v>
      </c>
      <c r="N549" s="21">
        <f t="shared" si="282"/>
        <v>0</v>
      </c>
      <c r="O549" s="21">
        <f t="shared" si="282"/>
        <v>0</v>
      </c>
      <c r="P549" s="21">
        <f t="shared" si="282"/>
        <v>0</v>
      </c>
      <c r="Q549" s="21">
        <f t="shared" si="282"/>
        <v>0</v>
      </c>
      <c r="R549" s="21">
        <f t="shared" si="282"/>
        <v>0</v>
      </c>
      <c r="S549" s="21">
        <f t="shared" si="282"/>
        <v>0</v>
      </c>
      <c r="T549" s="21">
        <f t="shared" si="282"/>
        <v>0</v>
      </c>
      <c r="U549" s="21">
        <f t="shared" si="282"/>
        <v>0</v>
      </c>
      <c r="V549" s="57"/>
      <c r="W549" s="57"/>
      <c r="X549" s="57"/>
      <c r="Y549" s="12"/>
    </row>
    <row r="550" spans="1:25" hidden="1">
      <c r="A550" s="43"/>
      <c r="B550" s="44">
        <v>11</v>
      </c>
      <c r="C550" s="63" t="s">
        <v>23</v>
      </c>
      <c r="D550" s="73">
        <v>3861</v>
      </c>
      <c r="E550" s="38"/>
      <c r="F550" s="38"/>
      <c r="G550" s="2"/>
      <c r="H550" s="2"/>
      <c r="I550" s="2"/>
      <c r="J550" s="2"/>
      <c r="K550" s="2"/>
      <c r="L550" s="68" t="str">
        <f t="shared" si="254"/>
        <v>-</v>
      </c>
      <c r="M550" s="2"/>
      <c r="N550" s="2"/>
      <c r="O550" s="1">
        <v>0</v>
      </c>
      <c r="P550" s="1">
        <f>O550</f>
        <v>0</v>
      </c>
      <c r="Q550" s="1"/>
      <c r="R550" s="1"/>
      <c r="S550" s="1">
        <f>R550</f>
        <v>0</v>
      </c>
      <c r="T550" s="1"/>
      <c r="U550" s="1">
        <f>T550</f>
        <v>0</v>
      </c>
    </row>
    <row r="551" spans="1:25" ht="94.5">
      <c r="A551" s="319" t="s">
        <v>98</v>
      </c>
      <c r="B551" s="319"/>
      <c r="C551" s="319"/>
      <c r="D551" s="319"/>
      <c r="E551" s="20" t="s">
        <v>93</v>
      </c>
      <c r="F551" s="20" t="s">
        <v>252</v>
      </c>
      <c r="G551" s="21">
        <f>G552+G554+G556</f>
        <v>2200000</v>
      </c>
      <c r="H551" s="21">
        <f t="shared" ref="H551:U551" si="283">H552+H554+H556</f>
        <v>2200000</v>
      </c>
      <c r="I551" s="21">
        <f t="shared" si="283"/>
        <v>2200000</v>
      </c>
      <c r="J551" s="21">
        <f t="shared" si="283"/>
        <v>2200000</v>
      </c>
      <c r="K551" s="21">
        <f t="shared" si="283"/>
        <v>1463591.6600000001</v>
      </c>
      <c r="L551" s="22">
        <f t="shared" si="254"/>
        <v>66.526893636363639</v>
      </c>
      <c r="M551" s="21">
        <f t="shared" si="283"/>
        <v>2000000</v>
      </c>
      <c r="N551" s="21">
        <f t="shared" si="283"/>
        <v>2000000</v>
      </c>
      <c r="O551" s="21">
        <f t="shared" si="283"/>
        <v>2000000</v>
      </c>
      <c r="P551" s="21">
        <f t="shared" si="283"/>
        <v>2000000</v>
      </c>
      <c r="Q551" s="21">
        <f t="shared" si="283"/>
        <v>2000000</v>
      </c>
      <c r="R551" s="21">
        <f t="shared" si="283"/>
        <v>2000000</v>
      </c>
      <c r="S551" s="21">
        <f t="shared" si="283"/>
        <v>2000000</v>
      </c>
      <c r="T551" s="21">
        <f t="shared" si="283"/>
        <v>2000000</v>
      </c>
      <c r="U551" s="21">
        <f t="shared" si="283"/>
        <v>2000000</v>
      </c>
    </row>
    <row r="552" spans="1:25" s="23" customFormat="1" ht="15.75" hidden="1">
      <c r="A552" s="24" t="s">
        <v>98</v>
      </c>
      <c r="B552" s="25">
        <v>11</v>
      </c>
      <c r="C552" s="26" t="s">
        <v>26</v>
      </c>
      <c r="D552" s="27">
        <v>323</v>
      </c>
      <c r="E552" s="20"/>
      <c r="F552" s="20"/>
      <c r="G552" s="21">
        <f>SUM(G553)</f>
        <v>100000</v>
      </c>
      <c r="H552" s="21">
        <f t="shared" ref="H552:U552" si="284">SUM(H553)</f>
        <v>100000</v>
      </c>
      <c r="I552" s="21">
        <f t="shared" si="284"/>
        <v>100000</v>
      </c>
      <c r="J552" s="21">
        <f t="shared" si="284"/>
        <v>100000</v>
      </c>
      <c r="K552" s="21">
        <f t="shared" si="284"/>
        <v>11162.5</v>
      </c>
      <c r="L552" s="22">
        <f t="shared" si="254"/>
        <v>11.1625</v>
      </c>
      <c r="M552" s="21">
        <f t="shared" si="284"/>
        <v>100000</v>
      </c>
      <c r="N552" s="21">
        <f t="shared" si="284"/>
        <v>100000</v>
      </c>
      <c r="O552" s="21">
        <f t="shared" si="284"/>
        <v>100000</v>
      </c>
      <c r="P552" s="21">
        <f t="shared" si="284"/>
        <v>100000</v>
      </c>
      <c r="Q552" s="21">
        <f t="shared" si="284"/>
        <v>100000</v>
      </c>
      <c r="R552" s="21">
        <f t="shared" si="284"/>
        <v>100000</v>
      </c>
      <c r="S552" s="21">
        <f t="shared" si="284"/>
        <v>100000</v>
      </c>
      <c r="T552" s="21">
        <f t="shared" si="284"/>
        <v>100000</v>
      </c>
      <c r="U552" s="21">
        <f t="shared" si="284"/>
        <v>100000</v>
      </c>
      <c r="V552" s="57"/>
      <c r="W552" s="57"/>
      <c r="X552" s="57"/>
      <c r="Y552" s="12"/>
    </row>
    <row r="553" spans="1:25" s="23" customFormat="1" ht="15.75" hidden="1">
      <c r="A553" s="28" t="s">
        <v>98</v>
      </c>
      <c r="B553" s="29">
        <v>11</v>
      </c>
      <c r="C553" s="30" t="s">
        <v>26</v>
      </c>
      <c r="D553" s="31">
        <v>3237</v>
      </c>
      <c r="E553" s="32" t="s">
        <v>36</v>
      </c>
      <c r="F553" s="32"/>
      <c r="G553" s="1">
        <v>100000</v>
      </c>
      <c r="H553" s="1">
        <v>100000</v>
      </c>
      <c r="I553" s="1">
        <v>100000</v>
      </c>
      <c r="J553" s="1">
        <v>100000</v>
      </c>
      <c r="K553" s="1">
        <v>11162.5</v>
      </c>
      <c r="L553" s="33">
        <f t="shared" si="254"/>
        <v>11.1625</v>
      </c>
      <c r="M553" s="1">
        <v>100000</v>
      </c>
      <c r="N553" s="1">
        <v>100000</v>
      </c>
      <c r="O553" s="1">
        <v>100000</v>
      </c>
      <c r="P553" s="1">
        <f>O553</f>
        <v>100000</v>
      </c>
      <c r="Q553" s="1">
        <v>100000</v>
      </c>
      <c r="R553" s="1">
        <v>100000</v>
      </c>
      <c r="S553" s="1">
        <f>R553</f>
        <v>100000</v>
      </c>
      <c r="T553" s="1">
        <v>100000</v>
      </c>
      <c r="U553" s="1">
        <f>T553</f>
        <v>100000</v>
      </c>
      <c r="V553" s="57"/>
      <c r="W553" s="57"/>
      <c r="X553" s="57"/>
      <c r="Y553" s="12"/>
    </row>
    <row r="554" spans="1:25" s="23" customFormat="1" ht="15.75" hidden="1">
      <c r="A554" s="24" t="s">
        <v>98</v>
      </c>
      <c r="B554" s="25">
        <v>11</v>
      </c>
      <c r="C554" s="26" t="s">
        <v>26</v>
      </c>
      <c r="D554" s="27">
        <v>329</v>
      </c>
      <c r="E554" s="20"/>
      <c r="F554" s="20"/>
      <c r="G554" s="21">
        <f>SUM(G555)</f>
        <v>1800000</v>
      </c>
      <c r="H554" s="21">
        <f t="shared" ref="H554:U554" si="285">SUM(H555)</f>
        <v>1800000</v>
      </c>
      <c r="I554" s="21">
        <f t="shared" si="285"/>
        <v>1800000</v>
      </c>
      <c r="J554" s="21">
        <f t="shared" si="285"/>
        <v>1800000</v>
      </c>
      <c r="K554" s="21">
        <f t="shared" si="285"/>
        <v>1240392.04</v>
      </c>
      <c r="L554" s="22">
        <f t="shared" si="254"/>
        <v>68.910668888888893</v>
      </c>
      <c r="M554" s="21">
        <f t="shared" si="285"/>
        <v>1800000</v>
      </c>
      <c r="N554" s="21">
        <f t="shared" si="285"/>
        <v>1800000</v>
      </c>
      <c r="O554" s="21">
        <f t="shared" si="285"/>
        <v>1800000</v>
      </c>
      <c r="P554" s="21">
        <f t="shared" si="285"/>
        <v>1800000</v>
      </c>
      <c r="Q554" s="21">
        <f t="shared" si="285"/>
        <v>1800000</v>
      </c>
      <c r="R554" s="21">
        <f t="shared" si="285"/>
        <v>1800000</v>
      </c>
      <c r="S554" s="21">
        <f t="shared" si="285"/>
        <v>1800000</v>
      </c>
      <c r="T554" s="21">
        <f t="shared" si="285"/>
        <v>1800000</v>
      </c>
      <c r="U554" s="21">
        <f t="shared" si="285"/>
        <v>1800000</v>
      </c>
      <c r="V554" s="57"/>
      <c r="W554" s="57"/>
      <c r="X554" s="57"/>
      <c r="Y554" s="12"/>
    </row>
    <row r="555" spans="1:25" hidden="1">
      <c r="A555" s="28" t="s">
        <v>98</v>
      </c>
      <c r="B555" s="29">
        <v>11</v>
      </c>
      <c r="C555" s="30" t="s">
        <v>26</v>
      </c>
      <c r="D555" s="31">
        <v>3294</v>
      </c>
      <c r="E555" s="32" t="s">
        <v>37</v>
      </c>
      <c r="F555" s="32"/>
      <c r="G555" s="1">
        <v>1800000</v>
      </c>
      <c r="H555" s="1">
        <v>1800000</v>
      </c>
      <c r="I555" s="1">
        <v>1800000</v>
      </c>
      <c r="J555" s="1">
        <v>1800000</v>
      </c>
      <c r="K555" s="1">
        <v>1240392.04</v>
      </c>
      <c r="L555" s="33">
        <f t="shared" si="254"/>
        <v>68.910668888888893</v>
      </c>
      <c r="M555" s="1">
        <v>1800000</v>
      </c>
      <c r="N555" s="1">
        <v>1800000</v>
      </c>
      <c r="O555" s="1">
        <v>1800000</v>
      </c>
      <c r="P555" s="1">
        <f>O555</f>
        <v>1800000</v>
      </c>
      <c r="Q555" s="1">
        <v>1800000</v>
      </c>
      <c r="R555" s="1">
        <v>1800000</v>
      </c>
      <c r="S555" s="1">
        <f>R555</f>
        <v>1800000</v>
      </c>
      <c r="T555" s="1">
        <v>1800000</v>
      </c>
      <c r="U555" s="1">
        <f>T555</f>
        <v>1800000</v>
      </c>
    </row>
    <row r="556" spans="1:25" s="23" customFormat="1" ht="15.75" hidden="1">
      <c r="A556" s="24" t="s">
        <v>98</v>
      </c>
      <c r="B556" s="25">
        <v>11</v>
      </c>
      <c r="C556" s="26" t="s">
        <v>26</v>
      </c>
      <c r="D556" s="27">
        <v>381</v>
      </c>
      <c r="E556" s="20"/>
      <c r="F556" s="20"/>
      <c r="G556" s="21">
        <f>SUM(G557)</f>
        <v>300000</v>
      </c>
      <c r="H556" s="21">
        <f t="shared" ref="H556:U556" si="286">SUM(H557)</f>
        <v>300000</v>
      </c>
      <c r="I556" s="21">
        <f t="shared" si="286"/>
        <v>300000</v>
      </c>
      <c r="J556" s="21">
        <f t="shared" si="286"/>
        <v>300000</v>
      </c>
      <c r="K556" s="21">
        <f t="shared" si="286"/>
        <v>212037.12</v>
      </c>
      <c r="L556" s="22">
        <f t="shared" si="254"/>
        <v>70.679039999999986</v>
      </c>
      <c r="M556" s="21">
        <f t="shared" si="286"/>
        <v>100000</v>
      </c>
      <c r="N556" s="21">
        <f t="shared" si="286"/>
        <v>100000</v>
      </c>
      <c r="O556" s="21">
        <f t="shared" si="286"/>
        <v>100000</v>
      </c>
      <c r="P556" s="21">
        <f t="shared" si="286"/>
        <v>100000</v>
      </c>
      <c r="Q556" s="21">
        <f t="shared" si="286"/>
        <v>100000</v>
      </c>
      <c r="R556" s="21">
        <f t="shared" si="286"/>
        <v>100000</v>
      </c>
      <c r="S556" s="21">
        <f t="shared" si="286"/>
        <v>100000</v>
      </c>
      <c r="T556" s="21">
        <f t="shared" si="286"/>
        <v>100000</v>
      </c>
      <c r="U556" s="21">
        <f t="shared" si="286"/>
        <v>100000</v>
      </c>
      <c r="V556" s="57"/>
      <c r="W556" s="57"/>
      <c r="X556" s="57"/>
      <c r="Y556" s="12"/>
    </row>
    <row r="557" spans="1:25" hidden="1">
      <c r="A557" s="28" t="s">
        <v>98</v>
      </c>
      <c r="B557" s="29">
        <v>11</v>
      </c>
      <c r="C557" s="30" t="s">
        <v>26</v>
      </c>
      <c r="D557" s="31">
        <v>3811</v>
      </c>
      <c r="E557" s="32" t="s">
        <v>141</v>
      </c>
      <c r="F557" s="32"/>
      <c r="G557" s="1">
        <v>300000</v>
      </c>
      <c r="H557" s="1">
        <v>300000</v>
      </c>
      <c r="I557" s="1">
        <v>300000</v>
      </c>
      <c r="J557" s="1">
        <v>300000</v>
      </c>
      <c r="K557" s="1">
        <v>212037.12</v>
      </c>
      <c r="L557" s="33">
        <f t="shared" si="254"/>
        <v>70.679039999999986</v>
      </c>
      <c r="M557" s="1">
        <v>100000</v>
      </c>
      <c r="N557" s="1">
        <v>100000</v>
      </c>
      <c r="O557" s="1">
        <v>100000</v>
      </c>
      <c r="P557" s="1">
        <f>O557</f>
        <v>100000</v>
      </c>
      <c r="Q557" s="1">
        <v>100000</v>
      </c>
      <c r="R557" s="1">
        <v>100000</v>
      </c>
      <c r="S557" s="1">
        <f>R557</f>
        <v>100000</v>
      </c>
      <c r="T557" s="1">
        <v>100000</v>
      </c>
      <c r="U557" s="1">
        <f>T557</f>
        <v>100000</v>
      </c>
    </row>
    <row r="558" spans="1:25" s="23" customFormat="1" ht="94.5">
      <c r="A558" s="319" t="s">
        <v>218</v>
      </c>
      <c r="B558" s="319"/>
      <c r="C558" s="319"/>
      <c r="D558" s="319"/>
      <c r="E558" s="20" t="s">
        <v>210</v>
      </c>
      <c r="F558" s="20" t="s">
        <v>252</v>
      </c>
      <c r="G558" s="21">
        <f>G559+G561</f>
        <v>900000</v>
      </c>
      <c r="H558" s="21">
        <f t="shared" ref="H558:U558" si="287">H559+H561</f>
        <v>900000</v>
      </c>
      <c r="I558" s="21">
        <f t="shared" si="287"/>
        <v>900000</v>
      </c>
      <c r="J558" s="21">
        <f t="shared" si="287"/>
        <v>900000</v>
      </c>
      <c r="K558" s="21">
        <f t="shared" si="287"/>
        <v>450000</v>
      </c>
      <c r="L558" s="22">
        <f t="shared" ref="L558:L639" si="288">IF(I558=0, "-", K558/I558*100)</f>
        <v>50</v>
      </c>
      <c r="M558" s="21">
        <f t="shared" si="287"/>
        <v>1100000</v>
      </c>
      <c r="N558" s="21">
        <f t="shared" si="287"/>
        <v>1100000</v>
      </c>
      <c r="O558" s="21">
        <f t="shared" si="287"/>
        <v>800000</v>
      </c>
      <c r="P558" s="21">
        <f t="shared" si="287"/>
        <v>800000</v>
      </c>
      <c r="Q558" s="21">
        <f t="shared" si="287"/>
        <v>1100000</v>
      </c>
      <c r="R558" s="21">
        <f t="shared" si="287"/>
        <v>1100000</v>
      </c>
      <c r="S558" s="21">
        <f t="shared" si="287"/>
        <v>1100000</v>
      </c>
      <c r="T558" s="21">
        <f t="shared" si="287"/>
        <v>1100000</v>
      </c>
      <c r="U558" s="21">
        <f t="shared" si="287"/>
        <v>1100000</v>
      </c>
      <c r="V558" s="57"/>
      <c r="W558" s="57"/>
      <c r="X558" s="57"/>
      <c r="Y558" s="12"/>
    </row>
    <row r="559" spans="1:25" s="23" customFormat="1" ht="15.75" hidden="1">
      <c r="A559" s="24" t="s">
        <v>218</v>
      </c>
      <c r="B559" s="25">
        <v>11</v>
      </c>
      <c r="C559" s="26" t="s">
        <v>26</v>
      </c>
      <c r="D559" s="27">
        <v>323</v>
      </c>
      <c r="E559" s="20"/>
      <c r="F559" s="20"/>
      <c r="G559" s="21">
        <f>SUM(G560)</f>
        <v>450000</v>
      </c>
      <c r="H559" s="21">
        <f t="shared" ref="H559:U559" si="289">SUM(H560)</f>
        <v>450000</v>
      </c>
      <c r="I559" s="21">
        <f t="shared" si="289"/>
        <v>450000</v>
      </c>
      <c r="J559" s="21">
        <f t="shared" si="289"/>
        <v>450000</v>
      </c>
      <c r="K559" s="21">
        <f t="shared" si="289"/>
        <v>0</v>
      </c>
      <c r="L559" s="22">
        <f t="shared" si="288"/>
        <v>0</v>
      </c>
      <c r="M559" s="21">
        <f t="shared" si="289"/>
        <v>0</v>
      </c>
      <c r="N559" s="21">
        <f t="shared" si="289"/>
        <v>0</v>
      </c>
      <c r="O559" s="21">
        <f t="shared" si="289"/>
        <v>600000</v>
      </c>
      <c r="P559" s="21">
        <f t="shared" si="289"/>
        <v>600000</v>
      </c>
      <c r="Q559" s="21">
        <f t="shared" si="289"/>
        <v>0</v>
      </c>
      <c r="R559" s="21">
        <f t="shared" si="289"/>
        <v>500000</v>
      </c>
      <c r="S559" s="21">
        <f t="shared" si="289"/>
        <v>500000</v>
      </c>
      <c r="T559" s="21">
        <f t="shared" si="289"/>
        <v>500000</v>
      </c>
      <c r="U559" s="21">
        <f t="shared" si="289"/>
        <v>500000</v>
      </c>
      <c r="V559" s="57"/>
      <c r="W559" s="57"/>
      <c r="X559" s="57"/>
      <c r="Y559" s="12"/>
    </row>
    <row r="560" spans="1:25" hidden="1">
      <c r="A560" s="28" t="s">
        <v>218</v>
      </c>
      <c r="B560" s="29">
        <v>11</v>
      </c>
      <c r="C560" s="30" t="s">
        <v>26</v>
      </c>
      <c r="D560" s="31">
        <v>3239</v>
      </c>
      <c r="E560" s="32" t="s">
        <v>150</v>
      </c>
      <c r="F560" s="32"/>
      <c r="G560" s="1">
        <v>450000</v>
      </c>
      <c r="H560" s="1">
        <v>450000</v>
      </c>
      <c r="I560" s="1">
        <v>450000</v>
      </c>
      <c r="J560" s="1">
        <v>450000</v>
      </c>
      <c r="K560" s="1">
        <v>0</v>
      </c>
      <c r="L560" s="33">
        <f t="shared" si="288"/>
        <v>0</v>
      </c>
      <c r="M560" s="1">
        <v>0</v>
      </c>
      <c r="N560" s="1">
        <v>0</v>
      </c>
      <c r="O560" s="1">
        <v>600000</v>
      </c>
      <c r="P560" s="1">
        <f>O560</f>
        <v>600000</v>
      </c>
      <c r="Q560" s="1">
        <v>0</v>
      </c>
      <c r="R560" s="1">
        <v>500000</v>
      </c>
      <c r="S560" s="1">
        <f>R560</f>
        <v>500000</v>
      </c>
      <c r="T560" s="1">
        <v>500000</v>
      </c>
      <c r="U560" s="1">
        <f>T560</f>
        <v>500000</v>
      </c>
    </row>
    <row r="561" spans="1:25" s="23" customFormat="1" ht="15.75" hidden="1">
      <c r="A561" s="24" t="s">
        <v>218</v>
      </c>
      <c r="B561" s="25">
        <v>11</v>
      </c>
      <c r="C561" s="26" t="s">
        <v>26</v>
      </c>
      <c r="D561" s="27">
        <v>412</v>
      </c>
      <c r="E561" s="20"/>
      <c r="F561" s="20"/>
      <c r="G561" s="21">
        <f>SUM(G562)</f>
        <v>450000</v>
      </c>
      <c r="H561" s="21">
        <f t="shared" ref="H561:U561" si="290">SUM(H562)</f>
        <v>450000</v>
      </c>
      <c r="I561" s="21">
        <f t="shared" si="290"/>
        <v>450000</v>
      </c>
      <c r="J561" s="21">
        <f t="shared" si="290"/>
        <v>450000</v>
      </c>
      <c r="K561" s="21">
        <f t="shared" si="290"/>
        <v>450000</v>
      </c>
      <c r="L561" s="22">
        <f t="shared" si="288"/>
        <v>100</v>
      </c>
      <c r="M561" s="21">
        <f t="shared" si="290"/>
        <v>1100000</v>
      </c>
      <c r="N561" s="21">
        <f t="shared" si="290"/>
        <v>1100000</v>
      </c>
      <c r="O561" s="21">
        <f t="shared" si="290"/>
        <v>200000</v>
      </c>
      <c r="P561" s="21">
        <f t="shared" si="290"/>
        <v>200000</v>
      </c>
      <c r="Q561" s="21">
        <f t="shared" si="290"/>
        <v>1100000</v>
      </c>
      <c r="R561" s="21">
        <f t="shared" si="290"/>
        <v>600000</v>
      </c>
      <c r="S561" s="21">
        <f t="shared" si="290"/>
        <v>600000</v>
      </c>
      <c r="T561" s="21">
        <f t="shared" si="290"/>
        <v>600000</v>
      </c>
      <c r="U561" s="21">
        <f t="shared" si="290"/>
        <v>600000</v>
      </c>
      <c r="V561" s="57"/>
      <c r="W561" s="57"/>
      <c r="X561" s="57"/>
      <c r="Y561" s="12"/>
    </row>
    <row r="562" spans="1:25" hidden="1">
      <c r="A562" s="28" t="s">
        <v>218</v>
      </c>
      <c r="B562" s="29">
        <v>11</v>
      </c>
      <c r="C562" s="30" t="s">
        <v>26</v>
      </c>
      <c r="D562" s="31">
        <v>4126</v>
      </c>
      <c r="E562" s="32" t="s">
        <v>4</v>
      </c>
      <c r="F562" s="32"/>
      <c r="G562" s="1">
        <v>450000</v>
      </c>
      <c r="H562" s="1">
        <v>450000</v>
      </c>
      <c r="I562" s="1">
        <v>450000</v>
      </c>
      <c r="J562" s="1">
        <v>450000</v>
      </c>
      <c r="K562" s="1">
        <v>450000</v>
      </c>
      <c r="L562" s="33">
        <f t="shared" si="288"/>
        <v>100</v>
      </c>
      <c r="M562" s="1">
        <v>1100000</v>
      </c>
      <c r="N562" s="1">
        <v>1100000</v>
      </c>
      <c r="O562" s="1">
        <v>200000</v>
      </c>
      <c r="P562" s="1">
        <f>O562</f>
        <v>200000</v>
      </c>
      <c r="Q562" s="1">
        <v>1100000</v>
      </c>
      <c r="R562" s="1">
        <v>600000</v>
      </c>
      <c r="S562" s="1">
        <f>R562</f>
        <v>600000</v>
      </c>
      <c r="T562" s="1">
        <v>600000</v>
      </c>
      <c r="U562" s="1">
        <f>T562</f>
        <v>600000</v>
      </c>
    </row>
    <row r="563" spans="1:25" s="12" customFormat="1" ht="94.5">
      <c r="A563" s="319" t="s">
        <v>587</v>
      </c>
      <c r="B563" s="320"/>
      <c r="C563" s="320"/>
      <c r="D563" s="320"/>
      <c r="E563" s="20" t="s">
        <v>361</v>
      </c>
      <c r="F563" s="20" t="s">
        <v>252</v>
      </c>
      <c r="G563" s="21">
        <f>SUM(G564)</f>
        <v>370000</v>
      </c>
      <c r="H563" s="21">
        <f t="shared" ref="H563:U564" si="291">SUM(H564)</f>
        <v>0</v>
      </c>
      <c r="I563" s="21">
        <f t="shared" si="291"/>
        <v>370000</v>
      </c>
      <c r="J563" s="21">
        <f t="shared" si="291"/>
        <v>0</v>
      </c>
      <c r="K563" s="21">
        <f t="shared" si="291"/>
        <v>185732.65</v>
      </c>
      <c r="L563" s="22">
        <f t="shared" si="288"/>
        <v>50.198013513513516</v>
      </c>
      <c r="M563" s="21">
        <f t="shared" si="291"/>
        <v>0</v>
      </c>
      <c r="N563" s="21">
        <f t="shared" si="291"/>
        <v>0</v>
      </c>
      <c r="O563" s="21">
        <f t="shared" si="291"/>
        <v>0</v>
      </c>
      <c r="P563" s="21">
        <f t="shared" si="291"/>
        <v>0</v>
      </c>
      <c r="Q563" s="21">
        <f t="shared" si="291"/>
        <v>0</v>
      </c>
      <c r="R563" s="21">
        <f t="shared" si="291"/>
        <v>0</v>
      </c>
      <c r="S563" s="21">
        <f t="shared" si="291"/>
        <v>0</v>
      </c>
      <c r="T563" s="21">
        <f t="shared" si="291"/>
        <v>0</v>
      </c>
      <c r="U563" s="21">
        <f t="shared" si="291"/>
        <v>0</v>
      </c>
      <c r="V563" s="57"/>
      <c r="W563" s="57"/>
      <c r="X563" s="57"/>
    </row>
    <row r="564" spans="1:25" s="12" customFormat="1" ht="15.75" hidden="1">
      <c r="A564" s="24" t="s">
        <v>275</v>
      </c>
      <c r="B564" s="25">
        <v>51</v>
      </c>
      <c r="C564" s="26" t="s">
        <v>26</v>
      </c>
      <c r="D564" s="42">
        <v>381</v>
      </c>
      <c r="E564" s="20"/>
      <c r="F564" s="20"/>
      <c r="G564" s="21">
        <f>SUM(G565)</f>
        <v>370000</v>
      </c>
      <c r="H564" s="21">
        <f t="shared" si="291"/>
        <v>0</v>
      </c>
      <c r="I564" s="21">
        <f t="shared" si="291"/>
        <v>370000</v>
      </c>
      <c r="J564" s="21">
        <f t="shared" si="291"/>
        <v>0</v>
      </c>
      <c r="K564" s="21">
        <f t="shared" si="291"/>
        <v>185732.65</v>
      </c>
      <c r="L564" s="22">
        <f t="shared" si="288"/>
        <v>50.198013513513516</v>
      </c>
      <c r="M564" s="21">
        <f t="shared" si="291"/>
        <v>0</v>
      </c>
      <c r="N564" s="21">
        <f t="shared" si="291"/>
        <v>0</v>
      </c>
      <c r="O564" s="21">
        <f t="shared" si="291"/>
        <v>0</v>
      </c>
      <c r="P564" s="21">
        <f t="shared" si="291"/>
        <v>0</v>
      </c>
      <c r="Q564" s="21">
        <f t="shared" si="291"/>
        <v>0</v>
      </c>
      <c r="R564" s="21">
        <f t="shared" si="291"/>
        <v>0</v>
      </c>
      <c r="S564" s="21">
        <f t="shared" si="291"/>
        <v>0</v>
      </c>
      <c r="T564" s="21">
        <f t="shared" si="291"/>
        <v>0</v>
      </c>
      <c r="U564" s="21">
        <f t="shared" si="291"/>
        <v>0</v>
      </c>
      <c r="V564" s="57"/>
      <c r="W564" s="57"/>
      <c r="X564" s="57"/>
    </row>
    <row r="565" spans="1:25" s="74" customFormat="1" hidden="1">
      <c r="A565" s="28" t="s">
        <v>275</v>
      </c>
      <c r="B565" s="29">
        <v>51</v>
      </c>
      <c r="C565" s="30" t="s">
        <v>26</v>
      </c>
      <c r="D565" s="56">
        <v>3811</v>
      </c>
      <c r="E565" s="32" t="s">
        <v>141</v>
      </c>
      <c r="F565" s="32"/>
      <c r="G565" s="1">
        <v>370000</v>
      </c>
      <c r="H565" s="59"/>
      <c r="I565" s="1">
        <v>370000</v>
      </c>
      <c r="J565" s="59"/>
      <c r="K565" s="1">
        <v>185732.65</v>
      </c>
      <c r="L565" s="33">
        <f t="shared" si="288"/>
        <v>50.198013513513516</v>
      </c>
      <c r="M565" s="1">
        <v>0</v>
      </c>
      <c r="N565" s="59"/>
      <c r="O565" s="1"/>
      <c r="P565" s="59"/>
      <c r="Q565" s="1">
        <v>0</v>
      </c>
      <c r="R565" s="1"/>
      <c r="S565" s="59"/>
      <c r="T565" s="1"/>
      <c r="U565" s="59"/>
      <c r="V565" s="1"/>
      <c r="W565" s="1"/>
      <c r="X565" s="1"/>
    </row>
    <row r="566" spans="1:25" s="75" customFormat="1" ht="94.5">
      <c r="A566" s="319" t="s">
        <v>586</v>
      </c>
      <c r="B566" s="320"/>
      <c r="C566" s="320"/>
      <c r="D566" s="320"/>
      <c r="E566" s="20" t="s">
        <v>392</v>
      </c>
      <c r="F566" s="20" t="s">
        <v>252</v>
      </c>
      <c r="G566" s="21">
        <f>SUM(G567)</f>
        <v>0</v>
      </c>
      <c r="H566" s="21">
        <f t="shared" ref="H566:U567" si="292">SUM(H567)</f>
        <v>0</v>
      </c>
      <c r="I566" s="21">
        <f t="shared" si="292"/>
        <v>0</v>
      </c>
      <c r="J566" s="21">
        <f t="shared" si="292"/>
        <v>0</v>
      </c>
      <c r="K566" s="21">
        <f t="shared" si="292"/>
        <v>205853.6</v>
      </c>
      <c r="L566" s="22" t="str">
        <f t="shared" si="288"/>
        <v>-</v>
      </c>
      <c r="M566" s="21">
        <f t="shared" si="292"/>
        <v>0</v>
      </c>
      <c r="N566" s="21">
        <f t="shared" si="292"/>
        <v>0</v>
      </c>
      <c r="O566" s="21">
        <f t="shared" si="292"/>
        <v>0</v>
      </c>
      <c r="P566" s="21">
        <f t="shared" si="292"/>
        <v>0</v>
      </c>
      <c r="Q566" s="21">
        <f t="shared" si="292"/>
        <v>0</v>
      </c>
      <c r="R566" s="21">
        <f t="shared" si="292"/>
        <v>0</v>
      </c>
      <c r="S566" s="21">
        <f t="shared" si="292"/>
        <v>0</v>
      </c>
      <c r="T566" s="21">
        <f t="shared" si="292"/>
        <v>0</v>
      </c>
      <c r="U566" s="21">
        <f t="shared" si="292"/>
        <v>0</v>
      </c>
      <c r="V566" s="76"/>
      <c r="W566" s="76"/>
      <c r="X566" s="76"/>
    </row>
    <row r="567" spans="1:25" s="12" customFormat="1" ht="15.75" hidden="1">
      <c r="A567" s="24" t="s">
        <v>391</v>
      </c>
      <c r="B567" s="25">
        <v>51</v>
      </c>
      <c r="C567" s="26" t="s">
        <v>26</v>
      </c>
      <c r="D567" s="42">
        <v>381</v>
      </c>
      <c r="E567" s="20"/>
      <c r="F567" s="20"/>
      <c r="G567" s="21">
        <f>SUM(G568)</f>
        <v>0</v>
      </c>
      <c r="H567" s="21">
        <f t="shared" si="292"/>
        <v>0</v>
      </c>
      <c r="I567" s="21">
        <f t="shared" si="292"/>
        <v>0</v>
      </c>
      <c r="J567" s="21">
        <f t="shared" si="292"/>
        <v>0</v>
      </c>
      <c r="K567" s="21">
        <f t="shared" si="292"/>
        <v>205853.6</v>
      </c>
      <c r="L567" s="22" t="str">
        <f t="shared" si="288"/>
        <v>-</v>
      </c>
      <c r="M567" s="21">
        <f t="shared" si="292"/>
        <v>0</v>
      </c>
      <c r="N567" s="21">
        <f t="shared" si="292"/>
        <v>0</v>
      </c>
      <c r="O567" s="21">
        <f t="shared" si="292"/>
        <v>0</v>
      </c>
      <c r="P567" s="21">
        <f t="shared" si="292"/>
        <v>0</v>
      </c>
      <c r="Q567" s="21">
        <f t="shared" si="292"/>
        <v>0</v>
      </c>
      <c r="R567" s="21">
        <f t="shared" si="292"/>
        <v>0</v>
      </c>
      <c r="S567" s="21">
        <f t="shared" si="292"/>
        <v>0</v>
      </c>
      <c r="T567" s="21">
        <f t="shared" si="292"/>
        <v>0</v>
      </c>
      <c r="U567" s="21">
        <f t="shared" si="292"/>
        <v>0</v>
      </c>
      <c r="V567" s="57"/>
      <c r="W567" s="57"/>
      <c r="X567" s="57"/>
    </row>
    <row r="568" spans="1:25" s="74" customFormat="1" hidden="1">
      <c r="A568" s="28" t="s">
        <v>391</v>
      </c>
      <c r="B568" s="29">
        <v>51</v>
      </c>
      <c r="C568" s="30" t="s">
        <v>26</v>
      </c>
      <c r="D568" s="56">
        <v>3811</v>
      </c>
      <c r="E568" s="32" t="s">
        <v>141</v>
      </c>
      <c r="F568" s="32"/>
      <c r="G568" s="1">
        <v>0</v>
      </c>
      <c r="H568" s="59"/>
      <c r="I568" s="1">
        <v>0</v>
      </c>
      <c r="J568" s="59"/>
      <c r="K568" s="1">
        <v>205853.6</v>
      </c>
      <c r="L568" s="33" t="str">
        <f t="shared" si="288"/>
        <v>-</v>
      </c>
      <c r="M568" s="1">
        <v>0</v>
      </c>
      <c r="N568" s="59"/>
      <c r="O568" s="1"/>
      <c r="P568" s="59"/>
      <c r="Q568" s="1">
        <v>0</v>
      </c>
      <c r="R568" s="1"/>
      <c r="S568" s="59"/>
      <c r="T568" s="1"/>
      <c r="U568" s="59"/>
      <c r="V568" s="1"/>
      <c r="W568" s="1"/>
      <c r="X568" s="1"/>
    </row>
    <row r="569" spans="1:25" s="12" customFormat="1" ht="94.5">
      <c r="A569" s="339" t="s">
        <v>495</v>
      </c>
      <c r="B569" s="336"/>
      <c r="C569" s="336"/>
      <c r="D569" s="336"/>
      <c r="E569" s="40" t="s">
        <v>422</v>
      </c>
      <c r="F569" s="20" t="s">
        <v>252</v>
      </c>
      <c r="G569" s="21">
        <f>SUM(G570)</f>
        <v>0</v>
      </c>
      <c r="H569" s="21">
        <f t="shared" ref="H569:U570" si="293">SUM(H570)</f>
        <v>0</v>
      </c>
      <c r="I569" s="21">
        <f t="shared" si="293"/>
        <v>0</v>
      </c>
      <c r="J569" s="21">
        <f t="shared" si="293"/>
        <v>0</v>
      </c>
      <c r="K569" s="21">
        <f t="shared" si="293"/>
        <v>0</v>
      </c>
      <c r="L569" s="22" t="str">
        <f t="shared" si="288"/>
        <v>-</v>
      </c>
      <c r="M569" s="21">
        <f t="shared" si="293"/>
        <v>0</v>
      </c>
      <c r="N569" s="21">
        <f t="shared" si="293"/>
        <v>0</v>
      </c>
      <c r="O569" s="21">
        <f t="shared" si="293"/>
        <v>600000</v>
      </c>
      <c r="P569" s="21">
        <f t="shared" si="293"/>
        <v>600000</v>
      </c>
      <c r="Q569" s="21">
        <f t="shared" si="293"/>
        <v>0</v>
      </c>
      <c r="R569" s="21">
        <f t="shared" si="293"/>
        <v>0</v>
      </c>
      <c r="S569" s="21">
        <f t="shared" si="293"/>
        <v>0</v>
      </c>
      <c r="T569" s="21">
        <f t="shared" si="293"/>
        <v>0</v>
      </c>
      <c r="U569" s="21">
        <f t="shared" si="293"/>
        <v>0</v>
      </c>
      <c r="V569" s="57"/>
      <c r="W569" s="57"/>
      <c r="X569" s="57"/>
    </row>
    <row r="570" spans="1:25" s="12" customFormat="1" ht="15.75" hidden="1">
      <c r="A570" s="24" t="s">
        <v>423</v>
      </c>
      <c r="B570" s="25">
        <v>11</v>
      </c>
      <c r="C570" s="26" t="s">
        <v>26</v>
      </c>
      <c r="D570" s="42">
        <v>412</v>
      </c>
      <c r="E570" s="20"/>
      <c r="F570" s="20"/>
      <c r="G570" s="21">
        <f>SUM(G571)</f>
        <v>0</v>
      </c>
      <c r="H570" s="21">
        <f t="shared" si="293"/>
        <v>0</v>
      </c>
      <c r="I570" s="21">
        <f t="shared" si="293"/>
        <v>0</v>
      </c>
      <c r="J570" s="21">
        <f t="shared" si="293"/>
        <v>0</v>
      </c>
      <c r="K570" s="21">
        <f t="shared" si="293"/>
        <v>0</v>
      </c>
      <c r="L570" s="22" t="str">
        <f t="shared" si="288"/>
        <v>-</v>
      </c>
      <c r="M570" s="21">
        <f t="shared" si="293"/>
        <v>0</v>
      </c>
      <c r="N570" s="21">
        <f t="shared" si="293"/>
        <v>0</v>
      </c>
      <c r="O570" s="21">
        <f t="shared" si="293"/>
        <v>600000</v>
      </c>
      <c r="P570" s="21">
        <f t="shared" si="293"/>
        <v>600000</v>
      </c>
      <c r="Q570" s="21">
        <f t="shared" si="293"/>
        <v>0</v>
      </c>
      <c r="R570" s="21">
        <f t="shared" si="293"/>
        <v>0</v>
      </c>
      <c r="S570" s="21">
        <f t="shared" si="293"/>
        <v>0</v>
      </c>
      <c r="T570" s="21">
        <f t="shared" si="293"/>
        <v>0</v>
      </c>
      <c r="U570" s="21">
        <f t="shared" si="293"/>
        <v>0</v>
      </c>
      <c r="V570" s="57"/>
      <c r="W570" s="57"/>
      <c r="X570" s="57"/>
    </row>
    <row r="571" spans="1:25" s="75" customFormat="1" hidden="1">
      <c r="A571" s="43" t="s">
        <v>423</v>
      </c>
      <c r="B571" s="44">
        <v>11</v>
      </c>
      <c r="C571" s="45" t="s">
        <v>26</v>
      </c>
      <c r="D571" s="73">
        <v>4126</v>
      </c>
      <c r="E571" s="38" t="s">
        <v>4</v>
      </c>
      <c r="F571" s="32"/>
      <c r="G571" s="1"/>
      <c r="H571" s="1"/>
      <c r="I571" s="1"/>
      <c r="J571" s="1"/>
      <c r="K571" s="1"/>
      <c r="L571" s="33" t="str">
        <f t="shared" si="288"/>
        <v>-</v>
      </c>
      <c r="M571" s="1"/>
      <c r="N571" s="1"/>
      <c r="O571" s="1">
        <v>600000</v>
      </c>
      <c r="P571" s="1">
        <f>O571</f>
        <v>600000</v>
      </c>
      <c r="Q571" s="1"/>
      <c r="R571" s="1">
        <v>0</v>
      </c>
      <c r="S571" s="1">
        <f>R571</f>
        <v>0</v>
      </c>
      <c r="T571" s="1">
        <v>0</v>
      </c>
      <c r="U571" s="1">
        <f>T571</f>
        <v>0</v>
      </c>
      <c r="V571" s="76"/>
      <c r="W571" s="76"/>
      <c r="X571" s="76"/>
    </row>
    <row r="572" spans="1:25" s="23" customFormat="1" ht="15.75">
      <c r="A572" s="324" t="s">
        <v>383</v>
      </c>
      <c r="B572" s="324"/>
      <c r="C572" s="324"/>
      <c r="D572" s="324"/>
      <c r="E572" s="324"/>
      <c r="F572" s="324"/>
      <c r="G572" s="18">
        <f>G573+G583</f>
        <v>1350000</v>
      </c>
      <c r="H572" s="18">
        <f t="shared" ref="H572:U572" si="294">H573+H583</f>
        <v>600000</v>
      </c>
      <c r="I572" s="18">
        <f t="shared" si="294"/>
        <v>2857000</v>
      </c>
      <c r="J572" s="18">
        <f t="shared" si="294"/>
        <v>762000</v>
      </c>
      <c r="K572" s="18">
        <f t="shared" si="294"/>
        <v>1905049.14</v>
      </c>
      <c r="L572" s="19">
        <f t="shared" si="288"/>
        <v>66.680053902695136</v>
      </c>
      <c r="M572" s="18">
        <f t="shared" si="294"/>
        <v>630000</v>
      </c>
      <c r="N572" s="18">
        <f t="shared" si="294"/>
        <v>630000</v>
      </c>
      <c r="O572" s="18">
        <f t="shared" si="294"/>
        <v>630000</v>
      </c>
      <c r="P572" s="18">
        <f t="shared" si="294"/>
        <v>630000</v>
      </c>
      <c r="Q572" s="18">
        <f t="shared" si="294"/>
        <v>710000</v>
      </c>
      <c r="R572" s="18">
        <f t="shared" si="294"/>
        <v>710000</v>
      </c>
      <c r="S572" s="18">
        <f t="shared" si="294"/>
        <v>710000</v>
      </c>
      <c r="T572" s="18">
        <f t="shared" si="294"/>
        <v>780000</v>
      </c>
      <c r="U572" s="18">
        <f t="shared" si="294"/>
        <v>780000</v>
      </c>
      <c r="V572" s="57"/>
      <c r="W572" s="57"/>
      <c r="X572" s="57"/>
      <c r="Y572" s="12"/>
    </row>
    <row r="573" spans="1:25" ht="94.5">
      <c r="A573" s="319" t="s">
        <v>496</v>
      </c>
      <c r="B573" s="319"/>
      <c r="C573" s="319"/>
      <c r="D573" s="319"/>
      <c r="E573" s="20" t="s">
        <v>284</v>
      </c>
      <c r="F573" s="51" t="s">
        <v>545</v>
      </c>
      <c r="G573" s="21">
        <f>G574+G576+G581</f>
        <v>550000</v>
      </c>
      <c r="H573" s="21">
        <f t="shared" ref="H573:U573" si="295">H574+H576+H581</f>
        <v>550000</v>
      </c>
      <c r="I573" s="21">
        <f t="shared" si="295"/>
        <v>550000</v>
      </c>
      <c r="J573" s="21">
        <f t="shared" si="295"/>
        <v>550000</v>
      </c>
      <c r="K573" s="21">
        <f t="shared" si="295"/>
        <v>110998.71</v>
      </c>
      <c r="L573" s="22">
        <f t="shared" si="288"/>
        <v>20.181583636363637</v>
      </c>
      <c r="M573" s="21">
        <f t="shared" si="295"/>
        <v>630000</v>
      </c>
      <c r="N573" s="21">
        <f t="shared" si="295"/>
        <v>630000</v>
      </c>
      <c r="O573" s="21">
        <f t="shared" si="295"/>
        <v>630000</v>
      </c>
      <c r="P573" s="21">
        <f t="shared" si="295"/>
        <v>630000</v>
      </c>
      <c r="Q573" s="21">
        <f t="shared" si="295"/>
        <v>710000</v>
      </c>
      <c r="R573" s="21">
        <f t="shared" si="295"/>
        <v>710000</v>
      </c>
      <c r="S573" s="21">
        <f t="shared" si="295"/>
        <v>710000</v>
      </c>
      <c r="T573" s="21">
        <f t="shared" si="295"/>
        <v>780000</v>
      </c>
      <c r="U573" s="21">
        <f t="shared" si="295"/>
        <v>780000</v>
      </c>
    </row>
    <row r="574" spans="1:25" s="23" customFormat="1" ht="15.75" hidden="1">
      <c r="A574" s="24" t="s">
        <v>102</v>
      </c>
      <c r="B574" s="25">
        <v>11</v>
      </c>
      <c r="C574" s="26" t="s">
        <v>24</v>
      </c>
      <c r="D574" s="27">
        <v>323</v>
      </c>
      <c r="E574" s="20"/>
      <c r="F574" s="20"/>
      <c r="G574" s="21">
        <f>SUM(G575)</f>
        <v>40000</v>
      </c>
      <c r="H574" s="21">
        <f t="shared" ref="H574:U574" si="296">SUM(H575)</f>
        <v>40000</v>
      </c>
      <c r="I574" s="21">
        <f t="shared" si="296"/>
        <v>40000</v>
      </c>
      <c r="J574" s="21">
        <f t="shared" si="296"/>
        <v>40000</v>
      </c>
      <c r="K574" s="21">
        <f t="shared" si="296"/>
        <v>18768.75</v>
      </c>
      <c r="L574" s="22">
        <f t="shared" si="288"/>
        <v>46.921875</v>
      </c>
      <c r="M574" s="21">
        <f t="shared" si="296"/>
        <v>50000</v>
      </c>
      <c r="N574" s="21">
        <f t="shared" si="296"/>
        <v>50000</v>
      </c>
      <c r="O574" s="21">
        <f t="shared" si="296"/>
        <v>50000</v>
      </c>
      <c r="P574" s="21">
        <f t="shared" si="296"/>
        <v>50000</v>
      </c>
      <c r="Q574" s="21">
        <f t="shared" si="296"/>
        <v>50000</v>
      </c>
      <c r="R574" s="21">
        <f t="shared" si="296"/>
        <v>50000</v>
      </c>
      <c r="S574" s="21">
        <f t="shared" si="296"/>
        <v>50000</v>
      </c>
      <c r="T574" s="21">
        <f t="shared" si="296"/>
        <v>50000</v>
      </c>
      <c r="U574" s="21">
        <f t="shared" si="296"/>
        <v>50000</v>
      </c>
      <c r="V574" s="57"/>
      <c r="W574" s="57"/>
      <c r="X574" s="57"/>
      <c r="Y574" s="12"/>
    </row>
    <row r="575" spans="1:25" hidden="1">
      <c r="A575" s="28" t="s">
        <v>102</v>
      </c>
      <c r="B575" s="29">
        <v>11</v>
      </c>
      <c r="C575" s="30" t="s">
        <v>24</v>
      </c>
      <c r="D575" s="31">
        <v>3232</v>
      </c>
      <c r="E575" s="32" t="s">
        <v>118</v>
      </c>
      <c r="F575" s="32"/>
      <c r="G575" s="76">
        <v>40000</v>
      </c>
      <c r="H575" s="76">
        <v>40000</v>
      </c>
      <c r="I575" s="76">
        <v>40000</v>
      </c>
      <c r="J575" s="76">
        <v>40000</v>
      </c>
      <c r="K575" s="76">
        <v>18768.75</v>
      </c>
      <c r="L575" s="77">
        <f t="shared" si="288"/>
        <v>46.921875</v>
      </c>
      <c r="M575" s="76">
        <v>50000</v>
      </c>
      <c r="N575" s="76">
        <v>50000</v>
      </c>
      <c r="O575" s="76">
        <v>50000</v>
      </c>
      <c r="P575" s="76">
        <f>O575</f>
        <v>50000</v>
      </c>
      <c r="Q575" s="76">
        <v>50000</v>
      </c>
      <c r="R575" s="76">
        <v>50000</v>
      </c>
      <c r="S575" s="76">
        <f>R575</f>
        <v>50000</v>
      </c>
      <c r="T575" s="76">
        <v>50000</v>
      </c>
      <c r="U575" s="76">
        <f>T575</f>
        <v>50000</v>
      </c>
    </row>
    <row r="576" spans="1:25" s="23" customFormat="1" ht="15.75" hidden="1">
      <c r="A576" s="24" t="s">
        <v>102</v>
      </c>
      <c r="B576" s="25">
        <v>11</v>
      </c>
      <c r="C576" s="26" t="s">
        <v>24</v>
      </c>
      <c r="D576" s="27">
        <v>422</v>
      </c>
      <c r="E576" s="20"/>
      <c r="F576" s="20"/>
      <c r="G576" s="57">
        <f>SUM(G577:G580)</f>
        <v>410000</v>
      </c>
      <c r="H576" s="57">
        <f t="shared" ref="H576:U576" si="297">SUM(H577:H580)</f>
        <v>410000</v>
      </c>
      <c r="I576" s="57">
        <f t="shared" si="297"/>
        <v>260000</v>
      </c>
      <c r="J576" s="57">
        <f t="shared" si="297"/>
        <v>260000</v>
      </c>
      <c r="K576" s="57">
        <f t="shared" si="297"/>
        <v>6313.3</v>
      </c>
      <c r="L576" s="78">
        <f t="shared" si="288"/>
        <v>2.4281923076923078</v>
      </c>
      <c r="M576" s="57">
        <f t="shared" si="297"/>
        <v>430000</v>
      </c>
      <c r="N576" s="57">
        <f t="shared" si="297"/>
        <v>430000</v>
      </c>
      <c r="O576" s="57">
        <f t="shared" si="297"/>
        <v>430000</v>
      </c>
      <c r="P576" s="57">
        <f t="shared" si="297"/>
        <v>430000</v>
      </c>
      <c r="Q576" s="57">
        <f t="shared" si="297"/>
        <v>510000</v>
      </c>
      <c r="R576" s="57">
        <f t="shared" si="297"/>
        <v>510000</v>
      </c>
      <c r="S576" s="57">
        <f t="shared" si="297"/>
        <v>510000</v>
      </c>
      <c r="T576" s="57">
        <f t="shared" si="297"/>
        <v>530000</v>
      </c>
      <c r="U576" s="57">
        <f t="shared" si="297"/>
        <v>530000</v>
      </c>
      <c r="V576" s="57"/>
      <c r="W576" s="57"/>
      <c r="X576" s="57"/>
      <c r="Y576" s="12"/>
    </row>
    <row r="577" spans="1:25" hidden="1">
      <c r="A577" s="28" t="s">
        <v>102</v>
      </c>
      <c r="B577" s="29">
        <v>11</v>
      </c>
      <c r="C577" s="30" t="s">
        <v>24</v>
      </c>
      <c r="D577" s="31">
        <v>4221</v>
      </c>
      <c r="E577" s="32" t="s">
        <v>129</v>
      </c>
      <c r="F577" s="32"/>
      <c r="G577" s="1">
        <v>60000</v>
      </c>
      <c r="H577" s="1">
        <v>60000</v>
      </c>
      <c r="I577" s="1">
        <v>60000</v>
      </c>
      <c r="J577" s="1">
        <v>60000</v>
      </c>
      <c r="K577" s="1">
        <v>1313.3</v>
      </c>
      <c r="L577" s="77">
        <f t="shared" si="288"/>
        <v>2.1888333333333332</v>
      </c>
      <c r="M577" s="76">
        <v>60000</v>
      </c>
      <c r="N577" s="76">
        <v>60000</v>
      </c>
      <c r="O577" s="1">
        <v>50000</v>
      </c>
      <c r="P577" s="76">
        <f>O577</f>
        <v>50000</v>
      </c>
      <c r="Q577" s="1">
        <v>60000</v>
      </c>
      <c r="R577" s="1">
        <v>50000</v>
      </c>
      <c r="S577" s="76">
        <f>R577</f>
        <v>50000</v>
      </c>
      <c r="T577" s="1">
        <v>50000</v>
      </c>
      <c r="U577" s="76">
        <f>T577</f>
        <v>50000</v>
      </c>
    </row>
    <row r="578" spans="1:25" s="23" customFormat="1" ht="15.75" hidden="1">
      <c r="A578" s="28" t="s">
        <v>102</v>
      </c>
      <c r="B578" s="29">
        <v>11</v>
      </c>
      <c r="C578" s="30" t="s">
        <v>24</v>
      </c>
      <c r="D578" s="31">
        <v>4222</v>
      </c>
      <c r="E578" s="32" t="s">
        <v>130</v>
      </c>
      <c r="F578" s="32"/>
      <c r="G578" s="76">
        <v>50000</v>
      </c>
      <c r="H578" s="76">
        <v>50000</v>
      </c>
      <c r="I578" s="76">
        <v>50000</v>
      </c>
      <c r="J578" s="76">
        <v>50000</v>
      </c>
      <c r="K578" s="76">
        <v>0</v>
      </c>
      <c r="L578" s="77">
        <f t="shared" si="288"/>
        <v>0</v>
      </c>
      <c r="M578" s="76">
        <v>70000</v>
      </c>
      <c r="N578" s="76">
        <v>70000</v>
      </c>
      <c r="O578" s="76">
        <v>70000</v>
      </c>
      <c r="P578" s="76">
        <f>O578</f>
        <v>70000</v>
      </c>
      <c r="Q578" s="76">
        <v>70000</v>
      </c>
      <c r="R578" s="76">
        <v>70000</v>
      </c>
      <c r="S578" s="76">
        <f>R578</f>
        <v>70000</v>
      </c>
      <c r="T578" s="76">
        <v>70000</v>
      </c>
      <c r="U578" s="76">
        <f>T578</f>
        <v>70000</v>
      </c>
      <c r="V578" s="57"/>
      <c r="W578" s="57"/>
      <c r="X578" s="57"/>
      <c r="Y578" s="12"/>
    </row>
    <row r="579" spans="1:25" s="23" customFormat="1" ht="15.75" hidden="1">
      <c r="A579" s="28" t="s">
        <v>102</v>
      </c>
      <c r="B579" s="29">
        <v>11</v>
      </c>
      <c r="C579" s="30" t="s">
        <v>24</v>
      </c>
      <c r="D579" s="31">
        <v>4223</v>
      </c>
      <c r="E579" s="32"/>
      <c r="F579" s="32"/>
      <c r="G579" s="76"/>
      <c r="H579" s="76"/>
      <c r="I579" s="76"/>
      <c r="J579" s="76"/>
      <c r="K579" s="76"/>
      <c r="L579" s="77"/>
      <c r="M579" s="76"/>
      <c r="N579" s="76"/>
      <c r="O579" s="76">
        <v>10000</v>
      </c>
      <c r="P579" s="76">
        <f>O579</f>
        <v>10000</v>
      </c>
      <c r="Q579" s="76"/>
      <c r="R579" s="76">
        <v>10000</v>
      </c>
      <c r="S579" s="76">
        <f>R579</f>
        <v>10000</v>
      </c>
      <c r="T579" s="76">
        <v>10000</v>
      </c>
      <c r="U579" s="76">
        <f>T579</f>
        <v>10000</v>
      </c>
      <c r="V579" s="57"/>
      <c r="W579" s="57"/>
      <c r="X579" s="57"/>
      <c r="Y579" s="12"/>
    </row>
    <row r="580" spans="1:25" s="35" customFormat="1" hidden="1">
      <c r="A580" s="28" t="s">
        <v>102</v>
      </c>
      <c r="B580" s="29">
        <v>11</v>
      </c>
      <c r="C580" s="30" t="s">
        <v>24</v>
      </c>
      <c r="D580" s="31">
        <v>4227</v>
      </c>
      <c r="E580" s="32" t="s">
        <v>132</v>
      </c>
      <c r="F580" s="32"/>
      <c r="G580" s="76">
        <v>300000</v>
      </c>
      <c r="H580" s="76">
        <v>300000</v>
      </c>
      <c r="I580" s="76">
        <v>150000</v>
      </c>
      <c r="J580" s="76">
        <v>150000</v>
      </c>
      <c r="K580" s="76">
        <v>5000</v>
      </c>
      <c r="L580" s="77">
        <f t="shared" si="288"/>
        <v>3.3333333333333335</v>
      </c>
      <c r="M580" s="76">
        <v>300000</v>
      </c>
      <c r="N580" s="76">
        <v>300000</v>
      </c>
      <c r="O580" s="76">
        <v>300000</v>
      </c>
      <c r="P580" s="76">
        <f>O580</f>
        <v>300000</v>
      </c>
      <c r="Q580" s="76">
        <v>380000</v>
      </c>
      <c r="R580" s="76">
        <v>380000</v>
      </c>
      <c r="S580" s="76">
        <f>R580</f>
        <v>380000</v>
      </c>
      <c r="T580" s="76">
        <v>400000</v>
      </c>
      <c r="U580" s="76">
        <f>T580</f>
        <v>400000</v>
      </c>
      <c r="V580" s="1"/>
      <c r="W580" s="1"/>
      <c r="X580" s="1"/>
      <c r="Y580" s="74"/>
    </row>
    <row r="581" spans="1:25" s="36" customFormat="1" ht="15.75" hidden="1">
      <c r="A581" s="24" t="s">
        <v>102</v>
      </c>
      <c r="B581" s="25">
        <v>11</v>
      </c>
      <c r="C581" s="26" t="s">
        <v>24</v>
      </c>
      <c r="D581" s="27">
        <v>426</v>
      </c>
      <c r="E581" s="20"/>
      <c r="F581" s="20"/>
      <c r="G581" s="57">
        <f>SUM(G582)</f>
        <v>100000</v>
      </c>
      <c r="H581" s="57">
        <f t="shared" ref="H581:U581" si="298">SUM(H582)</f>
        <v>100000</v>
      </c>
      <c r="I581" s="57">
        <f t="shared" si="298"/>
        <v>250000</v>
      </c>
      <c r="J581" s="57">
        <f t="shared" si="298"/>
        <v>250000</v>
      </c>
      <c r="K581" s="57">
        <f t="shared" si="298"/>
        <v>85916.66</v>
      </c>
      <c r="L581" s="78">
        <f t="shared" si="288"/>
        <v>34.366664</v>
      </c>
      <c r="M581" s="57">
        <f t="shared" si="298"/>
        <v>150000</v>
      </c>
      <c r="N581" s="57">
        <f t="shared" si="298"/>
        <v>150000</v>
      </c>
      <c r="O581" s="57">
        <f t="shared" si="298"/>
        <v>150000</v>
      </c>
      <c r="P581" s="57">
        <f t="shared" si="298"/>
        <v>150000</v>
      </c>
      <c r="Q581" s="57">
        <f t="shared" si="298"/>
        <v>150000</v>
      </c>
      <c r="R581" s="57">
        <f t="shared" si="298"/>
        <v>150000</v>
      </c>
      <c r="S581" s="57">
        <f t="shared" si="298"/>
        <v>150000</v>
      </c>
      <c r="T581" s="57">
        <f t="shared" si="298"/>
        <v>200000</v>
      </c>
      <c r="U581" s="57">
        <f t="shared" si="298"/>
        <v>200000</v>
      </c>
      <c r="V581" s="21"/>
      <c r="W581" s="21"/>
      <c r="X581" s="21"/>
      <c r="Y581" s="132"/>
    </row>
    <row r="582" spans="1:25" hidden="1">
      <c r="A582" s="28" t="s">
        <v>102</v>
      </c>
      <c r="B582" s="29">
        <v>11</v>
      </c>
      <c r="C582" s="30" t="s">
        <v>24</v>
      </c>
      <c r="D582" s="31">
        <v>4262</v>
      </c>
      <c r="E582" s="32" t="s">
        <v>148</v>
      </c>
      <c r="F582" s="32"/>
      <c r="G582" s="76">
        <v>100000</v>
      </c>
      <c r="H582" s="76">
        <v>100000</v>
      </c>
      <c r="I582" s="76">
        <v>250000</v>
      </c>
      <c r="J582" s="76">
        <v>250000</v>
      </c>
      <c r="K582" s="76">
        <v>85916.66</v>
      </c>
      <c r="L582" s="77">
        <f t="shared" si="288"/>
        <v>34.366664</v>
      </c>
      <c r="M582" s="76">
        <v>150000</v>
      </c>
      <c r="N582" s="76">
        <v>150000</v>
      </c>
      <c r="O582" s="76">
        <v>150000</v>
      </c>
      <c r="P582" s="76">
        <f>O582</f>
        <v>150000</v>
      </c>
      <c r="Q582" s="76">
        <v>150000</v>
      </c>
      <c r="R582" s="76">
        <v>150000</v>
      </c>
      <c r="S582" s="76">
        <f>R582</f>
        <v>150000</v>
      </c>
      <c r="T582" s="76">
        <v>200000</v>
      </c>
      <c r="U582" s="76">
        <f>T582</f>
        <v>200000</v>
      </c>
    </row>
    <row r="583" spans="1:25" ht="94.5">
      <c r="A583" s="319" t="s">
        <v>561</v>
      </c>
      <c r="B583" s="319"/>
      <c r="C583" s="319"/>
      <c r="D583" s="319"/>
      <c r="E583" s="20" t="s">
        <v>285</v>
      </c>
      <c r="F583" s="51" t="s">
        <v>545</v>
      </c>
      <c r="G583" s="21">
        <f>G584+G586+G588+G590</f>
        <v>800000</v>
      </c>
      <c r="H583" s="21">
        <f t="shared" ref="H583:U583" si="299">H584+H586+H588+H590</f>
        <v>50000</v>
      </c>
      <c r="I583" s="21">
        <f t="shared" si="299"/>
        <v>2307000</v>
      </c>
      <c r="J583" s="21">
        <f t="shared" si="299"/>
        <v>212000</v>
      </c>
      <c r="K583" s="21">
        <f t="shared" si="299"/>
        <v>1794050.43</v>
      </c>
      <c r="L583" s="22">
        <f t="shared" si="288"/>
        <v>77.765514954486349</v>
      </c>
      <c r="M583" s="21">
        <f t="shared" si="299"/>
        <v>0</v>
      </c>
      <c r="N583" s="21">
        <f t="shared" si="299"/>
        <v>0</v>
      </c>
      <c r="O583" s="21">
        <f t="shared" si="299"/>
        <v>0</v>
      </c>
      <c r="P583" s="21">
        <f t="shared" si="299"/>
        <v>0</v>
      </c>
      <c r="Q583" s="21">
        <f t="shared" si="299"/>
        <v>0</v>
      </c>
      <c r="R583" s="21">
        <f t="shared" si="299"/>
        <v>0</v>
      </c>
      <c r="S583" s="21">
        <f t="shared" si="299"/>
        <v>0</v>
      </c>
      <c r="T583" s="21">
        <f t="shared" si="299"/>
        <v>0</v>
      </c>
      <c r="U583" s="21">
        <f t="shared" si="299"/>
        <v>0</v>
      </c>
    </row>
    <row r="584" spans="1:25" s="36" customFormat="1" ht="15.75" hidden="1">
      <c r="A584" s="25" t="s">
        <v>103</v>
      </c>
      <c r="B584" s="25">
        <v>12</v>
      </c>
      <c r="C584" s="26" t="s">
        <v>24</v>
      </c>
      <c r="D584" s="27">
        <v>323</v>
      </c>
      <c r="E584" s="20"/>
      <c r="F584" s="20"/>
      <c r="G584" s="21">
        <f>SUM(G585)</f>
        <v>50000</v>
      </c>
      <c r="H584" s="21">
        <f t="shared" ref="H584:U584" si="300">SUM(H585)</f>
        <v>50000</v>
      </c>
      <c r="I584" s="21">
        <f t="shared" si="300"/>
        <v>92000</v>
      </c>
      <c r="J584" s="21">
        <f t="shared" si="300"/>
        <v>92000</v>
      </c>
      <c r="K584" s="21">
        <f t="shared" si="300"/>
        <v>66005.399999999994</v>
      </c>
      <c r="L584" s="22">
        <f t="shared" si="288"/>
        <v>71.74499999999999</v>
      </c>
      <c r="M584" s="21">
        <f t="shared" si="300"/>
        <v>0</v>
      </c>
      <c r="N584" s="21">
        <f t="shared" si="300"/>
        <v>0</v>
      </c>
      <c r="O584" s="21">
        <f t="shared" si="300"/>
        <v>0</v>
      </c>
      <c r="P584" s="21">
        <f t="shared" si="300"/>
        <v>0</v>
      </c>
      <c r="Q584" s="21">
        <f t="shared" si="300"/>
        <v>0</v>
      </c>
      <c r="R584" s="21">
        <f t="shared" si="300"/>
        <v>0</v>
      </c>
      <c r="S584" s="21">
        <f t="shared" si="300"/>
        <v>0</v>
      </c>
      <c r="T584" s="21">
        <f t="shared" si="300"/>
        <v>0</v>
      </c>
      <c r="U584" s="21">
        <f t="shared" si="300"/>
        <v>0</v>
      </c>
      <c r="V584" s="21"/>
      <c r="W584" s="21"/>
      <c r="X584" s="21"/>
      <c r="Y584" s="132"/>
    </row>
    <row r="585" spans="1:25" s="36" customFormat="1" ht="15.75" hidden="1">
      <c r="A585" s="29" t="s">
        <v>103</v>
      </c>
      <c r="B585" s="29">
        <v>12</v>
      </c>
      <c r="C585" s="30" t="s">
        <v>24</v>
      </c>
      <c r="D585" s="31">
        <v>3237</v>
      </c>
      <c r="E585" s="32" t="s">
        <v>36</v>
      </c>
      <c r="F585" s="32"/>
      <c r="G585" s="1">
        <v>50000</v>
      </c>
      <c r="H585" s="1">
        <v>50000</v>
      </c>
      <c r="I585" s="1">
        <v>92000</v>
      </c>
      <c r="J585" s="1">
        <v>92000</v>
      </c>
      <c r="K585" s="1">
        <v>66005.399999999994</v>
      </c>
      <c r="L585" s="33">
        <f t="shared" si="288"/>
        <v>71.74499999999999</v>
      </c>
      <c r="M585" s="1">
        <v>0</v>
      </c>
      <c r="N585" s="1">
        <v>0</v>
      </c>
      <c r="O585" s="1"/>
      <c r="P585" s="1">
        <f>O585</f>
        <v>0</v>
      </c>
      <c r="Q585" s="1">
        <v>0</v>
      </c>
      <c r="R585" s="1"/>
      <c r="S585" s="1">
        <f>R585</f>
        <v>0</v>
      </c>
      <c r="T585" s="1"/>
      <c r="U585" s="1">
        <f>T585</f>
        <v>0</v>
      </c>
      <c r="V585" s="21"/>
      <c r="W585" s="21"/>
      <c r="X585" s="21"/>
      <c r="Y585" s="132"/>
    </row>
    <row r="586" spans="1:25" s="36" customFormat="1" ht="15.75" hidden="1">
      <c r="A586" s="25" t="s">
        <v>103</v>
      </c>
      <c r="B586" s="25">
        <v>12</v>
      </c>
      <c r="C586" s="26" t="s">
        <v>24</v>
      </c>
      <c r="D586" s="27">
        <v>422</v>
      </c>
      <c r="E586" s="20"/>
      <c r="F586" s="20"/>
      <c r="G586" s="21">
        <f>SUM(G587)</f>
        <v>0</v>
      </c>
      <c r="H586" s="21">
        <f t="shared" ref="H586:U586" si="301">SUM(H587)</f>
        <v>0</v>
      </c>
      <c r="I586" s="21">
        <f t="shared" si="301"/>
        <v>120000</v>
      </c>
      <c r="J586" s="21">
        <f t="shared" si="301"/>
        <v>120000</v>
      </c>
      <c r="K586" s="21">
        <f t="shared" si="301"/>
        <v>118538.07</v>
      </c>
      <c r="L586" s="22">
        <f t="shared" si="288"/>
        <v>98.781725000000009</v>
      </c>
      <c r="M586" s="21">
        <f t="shared" si="301"/>
        <v>0</v>
      </c>
      <c r="N586" s="21">
        <f t="shared" si="301"/>
        <v>0</v>
      </c>
      <c r="O586" s="21">
        <f t="shared" si="301"/>
        <v>0</v>
      </c>
      <c r="P586" s="21">
        <f t="shared" si="301"/>
        <v>0</v>
      </c>
      <c r="Q586" s="21">
        <f t="shared" si="301"/>
        <v>0</v>
      </c>
      <c r="R586" s="21">
        <f t="shared" si="301"/>
        <v>0</v>
      </c>
      <c r="S586" s="21">
        <f t="shared" si="301"/>
        <v>0</v>
      </c>
      <c r="T586" s="21">
        <f t="shared" si="301"/>
        <v>0</v>
      </c>
      <c r="U586" s="21">
        <f t="shared" si="301"/>
        <v>0</v>
      </c>
      <c r="V586" s="21"/>
      <c r="W586" s="21"/>
      <c r="X586" s="21"/>
      <c r="Y586" s="132"/>
    </row>
    <row r="587" spans="1:25" s="36" customFormat="1" ht="15.75" hidden="1">
      <c r="A587" s="29" t="s">
        <v>103</v>
      </c>
      <c r="B587" s="29">
        <v>12</v>
      </c>
      <c r="C587" s="30" t="s">
        <v>24</v>
      </c>
      <c r="D587" s="31">
        <v>4227</v>
      </c>
      <c r="E587" s="32" t="s">
        <v>132</v>
      </c>
      <c r="F587" s="32"/>
      <c r="G587" s="1">
        <v>0</v>
      </c>
      <c r="H587" s="1">
        <v>0</v>
      </c>
      <c r="I587" s="1">
        <v>120000</v>
      </c>
      <c r="J587" s="1">
        <v>120000</v>
      </c>
      <c r="K587" s="1">
        <v>118538.07</v>
      </c>
      <c r="L587" s="33">
        <f t="shared" si="288"/>
        <v>98.781725000000009</v>
      </c>
      <c r="M587" s="1">
        <v>0</v>
      </c>
      <c r="N587" s="1">
        <v>0</v>
      </c>
      <c r="O587" s="1"/>
      <c r="P587" s="1">
        <f>O587</f>
        <v>0</v>
      </c>
      <c r="Q587" s="1">
        <v>0</v>
      </c>
      <c r="R587" s="1"/>
      <c r="S587" s="1">
        <f>R587</f>
        <v>0</v>
      </c>
      <c r="T587" s="1"/>
      <c r="U587" s="1">
        <f>T587</f>
        <v>0</v>
      </c>
      <c r="V587" s="21"/>
      <c r="W587" s="21"/>
      <c r="X587" s="21"/>
      <c r="Y587" s="132"/>
    </row>
    <row r="588" spans="1:25" s="36" customFormat="1" ht="15.75" hidden="1">
      <c r="A588" s="24" t="s">
        <v>103</v>
      </c>
      <c r="B588" s="25">
        <v>51</v>
      </c>
      <c r="C588" s="26" t="s">
        <v>24</v>
      </c>
      <c r="D588" s="27">
        <v>323</v>
      </c>
      <c r="E588" s="20"/>
      <c r="F588" s="20"/>
      <c r="G588" s="21">
        <f>SUM(G589)</f>
        <v>750000</v>
      </c>
      <c r="H588" s="21">
        <f t="shared" ref="H588:U588" si="302">SUM(H589)</f>
        <v>0</v>
      </c>
      <c r="I588" s="21">
        <f t="shared" si="302"/>
        <v>1735000</v>
      </c>
      <c r="J588" s="21">
        <f t="shared" si="302"/>
        <v>0</v>
      </c>
      <c r="K588" s="21">
        <f t="shared" si="302"/>
        <v>1254103.6499999999</v>
      </c>
      <c r="L588" s="22">
        <f t="shared" si="288"/>
        <v>72.282631123919302</v>
      </c>
      <c r="M588" s="21">
        <f t="shared" si="302"/>
        <v>0</v>
      </c>
      <c r="N588" s="21">
        <f t="shared" si="302"/>
        <v>0</v>
      </c>
      <c r="O588" s="21">
        <f t="shared" si="302"/>
        <v>0</v>
      </c>
      <c r="P588" s="21">
        <f t="shared" si="302"/>
        <v>0</v>
      </c>
      <c r="Q588" s="21">
        <f t="shared" si="302"/>
        <v>0</v>
      </c>
      <c r="R588" s="21">
        <f t="shared" si="302"/>
        <v>0</v>
      </c>
      <c r="S588" s="21">
        <f t="shared" si="302"/>
        <v>0</v>
      </c>
      <c r="T588" s="21">
        <f t="shared" si="302"/>
        <v>0</v>
      </c>
      <c r="U588" s="21">
        <f t="shared" si="302"/>
        <v>0</v>
      </c>
      <c r="V588" s="21"/>
      <c r="W588" s="21"/>
      <c r="X588" s="21"/>
      <c r="Y588" s="132"/>
    </row>
    <row r="589" spans="1:25" s="35" customFormat="1" hidden="1">
      <c r="A589" s="28" t="s">
        <v>103</v>
      </c>
      <c r="B589" s="29">
        <v>51</v>
      </c>
      <c r="C589" s="30" t="s">
        <v>24</v>
      </c>
      <c r="D589" s="31">
        <v>3237</v>
      </c>
      <c r="E589" s="32" t="s">
        <v>36</v>
      </c>
      <c r="F589" s="32"/>
      <c r="G589" s="1">
        <v>750000</v>
      </c>
      <c r="H589" s="59"/>
      <c r="I589" s="1">
        <v>1735000</v>
      </c>
      <c r="J589" s="59"/>
      <c r="K589" s="1">
        <v>1254103.6499999999</v>
      </c>
      <c r="L589" s="33">
        <f t="shared" si="288"/>
        <v>72.282631123919302</v>
      </c>
      <c r="M589" s="1">
        <v>0</v>
      </c>
      <c r="N589" s="59"/>
      <c r="O589" s="1"/>
      <c r="P589" s="59"/>
      <c r="Q589" s="1">
        <v>0</v>
      </c>
      <c r="R589" s="1"/>
      <c r="S589" s="59"/>
      <c r="T589" s="1"/>
      <c r="U589" s="59"/>
      <c r="V589" s="1"/>
      <c r="W589" s="1"/>
      <c r="X589" s="1"/>
      <c r="Y589" s="74"/>
    </row>
    <row r="590" spans="1:25" s="36" customFormat="1" ht="15.75" hidden="1">
      <c r="A590" s="24" t="s">
        <v>103</v>
      </c>
      <c r="B590" s="25">
        <v>51</v>
      </c>
      <c r="C590" s="26" t="s">
        <v>24</v>
      </c>
      <c r="D590" s="27">
        <v>422</v>
      </c>
      <c r="E590" s="20"/>
      <c r="F590" s="20"/>
      <c r="G590" s="21">
        <f>SUM(G591)</f>
        <v>0</v>
      </c>
      <c r="H590" s="21">
        <f t="shared" ref="H590:U590" si="303">SUM(H591)</f>
        <v>0</v>
      </c>
      <c r="I590" s="21">
        <f t="shared" si="303"/>
        <v>360000</v>
      </c>
      <c r="J590" s="21">
        <f t="shared" si="303"/>
        <v>0</v>
      </c>
      <c r="K590" s="21">
        <f t="shared" si="303"/>
        <v>355403.31</v>
      </c>
      <c r="L590" s="22">
        <f t="shared" si="288"/>
        <v>98.723141666666663</v>
      </c>
      <c r="M590" s="21">
        <f t="shared" si="303"/>
        <v>0</v>
      </c>
      <c r="N590" s="21">
        <f t="shared" si="303"/>
        <v>0</v>
      </c>
      <c r="O590" s="21">
        <f t="shared" si="303"/>
        <v>0</v>
      </c>
      <c r="P590" s="21">
        <f t="shared" si="303"/>
        <v>0</v>
      </c>
      <c r="Q590" s="21">
        <f t="shared" si="303"/>
        <v>0</v>
      </c>
      <c r="R590" s="21">
        <f t="shared" si="303"/>
        <v>0</v>
      </c>
      <c r="S590" s="21">
        <f t="shared" si="303"/>
        <v>0</v>
      </c>
      <c r="T590" s="21">
        <f t="shared" si="303"/>
        <v>0</v>
      </c>
      <c r="U590" s="21">
        <f t="shared" si="303"/>
        <v>0</v>
      </c>
      <c r="V590" s="21"/>
      <c r="W590" s="21"/>
      <c r="X590" s="21"/>
      <c r="Y590" s="132"/>
    </row>
    <row r="591" spans="1:25" s="35" customFormat="1" hidden="1">
      <c r="A591" s="28" t="s">
        <v>103</v>
      </c>
      <c r="B591" s="29">
        <v>51</v>
      </c>
      <c r="C591" s="30" t="s">
        <v>24</v>
      </c>
      <c r="D591" s="31">
        <v>4227</v>
      </c>
      <c r="E591" s="32" t="s">
        <v>132</v>
      </c>
      <c r="F591" s="32"/>
      <c r="G591" s="1">
        <v>0</v>
      </c>
      <c r="H591" s="59"/>
      <c r="I591" s="1">
        <v>360000</v>
      </c>
      <c r="J591" s="59"/>
      <c r="K591" s="1">
        <v>355403.31</v>
      </c>
      <c r="L591" s="33">
        <f t="shared" si="288"/>
        <v>98.723141666666663</v>
      </c>
      <c r="M591" s="1">
        <v>0</v>
      </c>
      <c r="N591" s="59"/>
      <c r="O591" s="1"/>
      <c r="P591" s="59"/>
      <c r="Q591" s="1">
        <v>0</v>
      </c>
      <c r="R591" s="1"/>
      <c r="S591" s="59"/>
      <c r="T591" s="1"/>
      <c r="U591" s="59"/>
      <c r="V591" s="1"/>
      <c r="W591" s="1"/>
      <c r="X591" s="1"/>
      <c r="Y591" s="74"/>
    </row>
    <row r="592" spans="1:25" s="79" customFormat="1" ht="15.75">
      <c r="A592" s="338" t="s">
        <v>87</v>
      </c>
      <c r="B592" s="338"/>
      <c r="C592" s="338"/>
      <c r="D592" s="338"/>
      <c r="E592" s="338"/>
      <c r="F592" s="338"/>
      <c r="G592" s="47">
        <f>SUM(G593)</f>
        <v>3572165476</v>
      </c>
      <c r="H592" s="47">
        <f>SUM(H593)</f>
        <v>3302165613</v>
      </c>
      <c r="I592" s="47">
        <f>SUM(I593)</f>
        <v>3582423222</v>
      </c>
      <c r="J592" s="47">
        <f>SUM(J593)</f>
        <v>3313768359</v>
      </c>
      <c r="K592" s="47">
        <f>SUM(K593)</f>
        <v>2817203667.3600001</v>
      </c>
      <c r="L592" s="48">
        <f t="shared" si="288"/>
        <v>78.63961047537002</v>
      </c>
      <c r="M592" s="47">
        <f t="shared" ref="M592:U592" si="304">SUM(M593)</f>
        <v>3933537372</v>
      </c>
      <c r="N592" s="47">
        <f t="shared" si="304"/>
        <v>3332369541</v>
      </c>
      <c r="O592" s="47">
        <f t="shared" si="304"/>
        <v>3693596995.3699999</v>
      </c>
      <c r="P592" s="47">
        <f t="shared" si="304"/>
        <v>3343680325.52</v>
      </c>
      <c r="Q592" s="47">
        <f t="shared" si="304"/>
        <v>8037843129</v>
      </c>
      <c r="R592" s="47">
        <f t="shared" si="304"/>
        <v>4325385460.6700001</v>
      </c>
      <c r="S592" s="47">
        <f t="shared" si="304"/>
        <v>3295624435.6700001</v>
      </c>
      <c r="T592" s="47">
        <f t="shared" si="304"/>
        <v>4816407478</v>
      </c>
      <c r="U592" s="47">
        <f t="shared" si="304"/>
        <v>3578381690</v>
      </c>
      <c r="V592" s="129"/>
      <c r="W592" s="129"/>
      <c r="X592" s="129"/>
      <c r="Y592" s="15"/>
    </row>
    <row r="593" spans="1:25" s="35" customFormat="1" ht="15.75">
      <c r="A593" s="324" t="s">
        <v>435</v>
      </c>
      <c r="B593" s="324"/>
      <c r="C593" s="324"/>
      <c r="D593" s="324"/>
      <c r="E593" s="324"/>
      <c r="F593" s="324"/>
      <c r="G593" s="18">
        <f>G604+G613+G622+G631+G640+G649+G662+G671+G678+G687+G696+G703+G710+G717+G726+G733+G744+G753+G760+G784+G787+G802+G809+G816+G823+G828+G853+G856+G862+G865+G868+G873+G876+G879+G767+G774+G779+G840</f>
        <v>3572165476</v>
      </c>
      <c r="H593" s="18">
        <f>H604+H613+H622+H631+H640+H649+H662+H671+H678+H687+H696+H703+H710+H717+H726+H733+H744+H753+H760+H784+H787+H802+H809+H816+H823+H828+H853+H856+H862+H865+H868+H873+H876+H879+H767+H774+H779+H840</f>
        <v>3302165613</v>
      </c>
      <c r="I593" s="18">
        <f>I604+I613+I622+I631+I640+I649+I662+I671+I678+I687+I696+I703+I710+I717+I726+I733+I744+I753+I760+I784+I787+I802+I809+I816+I823+I828+I853+I856+I862+I865+I868+I873+I876+I879+I767+I774+I779+I840+I835+I594+I859</f>
        <v>3582423222</v>
      </c>
      <c r="J593" s="18">
        <f t="shared" ref="J593:U593" si="305">J604+J613+J622+J631+J640+J649+J662+J671+J678+J687+J696+J703+J710+J717+J726+J733+J744+J753+J760+J784+J787+J802+J809+J816+J823+J828+J853+J856+J862+J865+J868+J873+J876+J879+J767+J774+J779+J840+J835+J594+J859</f>
        <v>3313768359</v>
      </c>
      <c r="K593" s="18">
        <f t="shared" si="305"/>
        <v>2817203667.3600001</v>
      </c>
      <c r="L593" s="50">
        <f t="shared" si="288"/>
        <v>78.63961047537002</v>
      </c>
      <c r="M593" s="18">
        <f t="shared" si="305"/>
        <v>3933537372</v>
      </c>
      <c r="N593" s="18">
        <f t="shared" si="305"/>
        <v>3332369541</v>
      </c>
      <c r="O593" s="18">
        <f t="shared" si="305"/>
        <v>3693596995.3699999</v>
      </c>
      <c r="P593" s="18">
        <f t="shared" si="305"/>
        <v>3343680325.52</v>
      </c>
      <c r="Q593" s="18">
        <f t="shared" si="305"/>
        <v>8037843129</v>
      </c>
      <c r="R593" s="18">
        <f t="shared" si="305"/>
        <v>4325385460.6700001</v>
      </c>
      <c r="S593" s="18">
        <f t="shared" si="305"/>
        <v>3295624435.6700001</v>
      </c>
      <c r="T593" s="18">
        <f t="shared" si="305"/>
        <v>4816407478</v>
      </c>
      <c r="U593" s="18">
        <f t="shared" si="305"/>
        <v>3578381690</v>
      </c>
      <c r="V593" s="1"/>
      <c r="W593" s="1"/>
      <c r="X593" s="1"/>
      <c r="Y593" s="74"/>
    </row>
    <row r="594" spans="1:25" s="35" customFormat="1" ht="110.25">
      <c r="A594" s="337" t="s">
        <v>442</v>
      </c>
      <c r="B594" s="337"/>
      <c r="C594" s="337"/>
      <c r="D594" s="337"/>
      <c r="E594" s="51" t="s">
        <v>443</v>
      </c>
      <c r="F594" s="51" t="s">
        <v>546</v>
      </c>
      <c r="G594" s="21"/>
      <c r="H594" s="21"/>
      <c r="I594" s="21">
        <f>SUM(I595:I603)</f>
        <v>0</v>
      </c>
      <c r="J594" s="21">
        <f t="shared" ref="J594:U594" si="306">SUM(J595:J603)</f>
        <v>0</v>
      </c>
      <c r="K594" s="21">
        <f t="shared" si="306"/>
        <v>0</v>
      </c>
      <c r="L594" s="22" t="str">
        <f t="shared" si="288"/>
        <v>-</v>
      </c>
      <c r="M594" s="21">
        <f t="shared" si="306"/>
        <v>0</v>
      </c>
      <c r="N594" s="21">
        <f t="shared" si="306"/>
        <v>0</v>
      </c>
      <c r="O594" s="21">
        <f t="shared" si="306"/>
        <v>473198969.37</v>
      </c>
      <c r="P594" s="21">
        <f t="shared" si="306"/>
        <v>160803329.51999998</v>
      </c>
      <c r="Q594" s="21">
        <f t="shared" si="306"/>
        <v>3360663717</v>
      </c>
      <c r="R594" s="21">
        <f t="shared" si="306"/>
        <v>1500320946.6700001</v>
      </c>
      <c r="S594" s="21">
        <f t="shared" si="306"/>
        <v>497987091.66999996</v>
      </c>
      <c r="T594" s="21">
        <f t="shared" si="306"/>
        <v>1973758600</v>
      </c>
      <c r="U594" s="21">
        <f t="shared" si="306"/>
        <v>765040240</v>
      </c>
      <c r="V594" s="1"/>
      <c r="W594" s="1"/>
      <c r="X594" s="1"/>
      <c r="Y594" s="74"/>
    </row>
    <row r="595" spans="1:25" s="35" customFormat="1" ht="15.75">
      <c r="A595" s="8"/>
      <c r="B595" s="8"/>
      <c r="C595" s="8"/>
      <c r="D595" s="20"/>
      <c r="E595" s="8"/>
      <c r="F595" s="8"/>
      <c r="G595" s="21"/>
      <c r="H595" s="21"/>
      <c r="I595" s="21"/>
      <c r="J595" s="21"/>
      <c r="K595" s="21"/>
      <c r="L595" s="22" t="str">
        <f t="shared" si="288"/>
        <v>-</v>
      </c>
      <c r="M595" s="21"/>
      <c r="N595" s="21"/>
      <c r="O595" s="1">
        <v>473198969.37</v>
      </c>
      <c r="P595" s="1">
        <v>160803329.51999998</v>
      </c>
      <c r="Q595" s="1">
        <v>3360663717</v>
      </c>
      <c r="R595" s="1">
        <v>1500320946.6700001</v>
      </c>
      <c r="S595" s="1">
        <v>497987091.66999996</v>
      </c>
      <c r="T595" s="1">
        <v>1973758600</v>
      </c>
      <c r="U595" s="1">
        <v>765040240</v>
      </c>
      <c r="V595" s="1"/>
      <c r="W595" s="1"/>
      <c r="X595" s="1"/>
      <c r="Y595" s="74"/>
    </row>
    <row r="596" spans="1:25" s="35" customFormat="1" ht="15.75" hidden="1">
      <c r="A596" s="8"/>
      <c r="B596" s="8"/>
      <c r="C596" s="8"/>
      <c r="D596" s="20"/>
      <c r="E596" s="8"/>
      <c r="F596" s="8"/>
      <c r="G596" s="21"/>
      <c r="H596" s="21"/>
      <c r="I596" s="21"/>
      <c r="J596" s="21"/>
      <c r="K596" s="21"/>
      <c r="L596" s="22" t="str">
        <f t="shared" si="288"/>
        <v>-</v>
      </c>
      <c r="M596" s="21"/>
      <c r="N596" s="21"/>
      <c r="O596" s="21"/>
      <c r="P596" s="21"/>
      <c r="Q596" s="21"/>
      <c r="R596" s="21"/>
      <c r="S596" s="21"/>
      <c r="T596" s="21"/>
      <c r="U596" s="21"/>
      <c r="V596" s="1"/>
      <c r="W596" s="1"/>
      <c r="X596" s="1"/>
      <c r="Y596" s="74"/>
    </row>
    <row r="597" spans="1:25" s="35" customFormat="1" ht="15.75" hidden="1">
      <c r="A597" s="8"/>
      <c r="B597" s="8"/>
      <c r="C597" s="8"/>
      <c r="D597" s="20"/>
      <c r="E597" s="8"/>
      <c r="F597" s="8"/>
      <c r="G597" s="21"/>
      <c r="H597" s="21"/>
      <c r="I597" s="21"/>
      <c r="J597" s="21"/>
      <c r="K597" s="21"/>
      <c r="L597" s="22" t="str">
        <f t="shared" si="288"/>
        <v>-</v>
      </c>
      <c r="M597" s="21"/>
      <c r="N597" s="21"/>
      <c r="O597" s="21"/>
      <c r="P597" s="21"/>
      <c r="Q597" s="21"/>
      <c r="R597" s="21"/>
      <c r="S597" s="21"/>
      <c r="T597" s="21"/>
      <c r="U597" s="21"/>
      <c r="V597" s="1"/>
      <c r="W597" s="1"/>
      <c r="X597" s="1"/>
      <c r="Y597" s="74"/>
    </row>
    <row r="598" spans="1:25" s="35" customFormat="1" ht="15.75" hidden="1">
      <c r="A598" s="8"/>
      <c r="B598" s="8"/>
      <c r="C598" s="8"/>
      <c r="D598" s="20"/>
      <c r="E598" s="8"/>
      <c r="F598" s="8"/>
      <c r="G598" s="21"/>
      <c r="H598" s="21"/>
      <c r="I598" s="21"/>
      <c r="J598" s="21"/>
      <c r="K598" s="21"/>
      <c r="L598" s="22" t="str">
        <f t="shared" si="288"/>
        <v>-</v>
      </c>
      <c r="M598" s="21"/>
      <c r="N598" s="21"/>
      <c r="O598" s="21"/>
      <c r="P598" s="21"/>
      <c r="Q598" s="21"/>
      <c r="R598" s="21"/>
      <c r="S598" s="21"/>
      <c r="T598" s="21"/>
      <c r="U598" s="21"/>
      <c r="V598" s="1"/>
      <c r="W598" s="1"/>
      <c r="X598" s="1"/>
      <c r="Y598" s="74"/>
    </row>
    <row r="599" spans="1:25" s="35" customFormat="1" ht="15.75" hidden="1">
      <c r="A599" s="8"/>
      <c r="B599" s="8"/>
      <c r="C599" s="8"/>
      <c r="D599" s="20"/>
      <c r="E599" s="8"/>
      <c r="F599" s="8"/>
      <c r="G599" s="21"/>
      <c r="H599" s="21"/>
      <c r="I599" s="21"/>
      <c r="J599" s="21"/>
      <c r="K599" s="21"/>
      <c r="L599" s="22" t="str">
        <f t="shared" si="288"/>
        <v>-</v>
      </c>
      <c r="M599" s="21"/>
      <c r="N599" s="21"/>
      <c r="O599" s="21"/>
      <c r="P599" s="21"/>
      <c r="Q599" s="21"/>
      <c r="R599" s="21"/>
      <c r="S599" s="21"/>
      <c r="T599" s="21"/>
      <c r="U599" s="21"/>
      <c r="V599" s="1"/>
      <c r="W599" s="1"/>
      <c r="X599" s="1"/>
      <c r="Y599" s="74"/>
    </row>
    <row r="600" spans="1:25" s="35" customFormat="1" ht="15.75" hidden="1">
      <c r="A600" s="8"/>
      <c r="B600" s="8"/>
      <c r="C600" s="8"/>
      <c r="D600" s="20"/>
      <c r="E600" s="8"/>
      <c r="F600" s="8"/>
      <c r="G600" s="21"/>
      <c r="H600" s="21"/>
      <c r="I600" s="21"/>
      <c r="J600" s="21"/>
      <c r="K600" s="21"/>
      <c r="L600" s="22" t="str">
        <f t="shared" si="288"/>
        <v>-</v>
      </c>
      <c r="M600" s="21"/>
      <c r="N600" s="21"/>
      <c r="O600" s="21"/>
      <c r="P600" s="21"/>
      <c r="Q600" s="21"/>
      <c r="R600" s="21"/>
      <c r="S600" s="21"/>
      <c r="T600" s="21"/>
      <c r="U600" s="21"/>
      <c r="V600" s="1"/>
      <c r="W600" s="1"/>
      <c r="X600" s="1"/>
      <c r="Y600" s="74"/>
    </row>
    <row r="601" spans="1:25" s="35" customFormat="1" ht="15.75" hidden="1">
      <c r="A601" s="8"/>
      <c r="B601" s="8"/>
      <c r="C601" s="8"/>
      <c r="D601" s="20"/>
      <c r="E601" s="8"/>
      <c r="F601" s="8"/>
      <c r="G601" s="21"/>
      <c r="H601" s="21"/>
      <c r="I601" s="21"/>
      <c r="J601" s="21"/>
      <c r="K601" s="21"/>
      <c r="L601" s="22" t="str">
        <f t="shared" si="288"/>
        <v>-</v>
      </c>
      <c r="M601" s="21"/>
      <c r="N601" s="21"/>
      <c r="O601" s="21"/>
      <c r="P601" s="21"/>
      <c r="Q601" s="21"/>
      <c r="R601" s="21"/>
      <c r="S601" s="21"/>
      <c r="T601" s="21"/>
      <c r="U601" s="21"/>
      <c r="V601" s="1"/>
      <c r="W601" s="1"/>
      <c r="X601" s="1"/>
      <c r="Y601" s="74"/>
    </row>
    <row r="602" spans="1:25" s="35" customFormat="1" ht="15.75" hidden="1">
      <c r="A602" s="8"/>
      <c r="B602" s="8"/>
      <c r="C602" s="8"/>
      <c r="D602" s="20"/>
      <c r="E602" s="8"/>
      <c r="F602" s="8"/>
      <c r="G602" s="21"/>
      <c r="H602" s="21"/>
      <c r="I602" s="21"/>
      <c r="J602" s="21"/>
      <c r="K602" s="21"/>
      <c r="L602" s="22" t="str">
        <f t="shared" si="288"/>
        <v>-</v>
      </c>
      <c r="M602" s="21"/>
      <c r="N602" s="21"/>
      <c r="O602" s="21"/>
      <c r="P602" s="21"/>
      <c r="Q602" s="21"/>
      <c r="R602" s="21"/>
      <c r="S602" s="21"/>
      <c r="T602" s="21"/>
      <c r="U602" s="21"/>
      <c r="V602" s="1"/>
      <c r="W602" s="1"/>
      <c r="X602" s="1"/>
      <c r="Y602" s="74"/>
    </row>
    <row r="603" spans="1:25" s="35" customFormat="1" ht="15.75" hidden="1">
      <c r="A603" s="8"/>
      <c r="B603" s="8"/>
      <c r="C603" s="8"/>
      <c r="D603" s="20"/>
      <c r="E603" s="8"/>
      <c r="F603" s="8"/>
      <c r="G603" s="21"/>
      <c r="H603" s="21"/>
      <c r="I603" s="21"/>
      <c r="J603" s="21"/>
      <c r="K603" s="21"/>
      <c r="L603" s="22" t="str">
        <f t="shared" si="288"/>
        <v>-</v>
      </c>
      <c r="M603" s="21"/>
      <c r="N603" s="21"/>
      <c r="O603" s="21"/>
      <c r="P603" s="21"/>
      <c r="Q603" s="21"/>
      <c r="R603" s="21"/>
      <c r="S603" s="21"/>
      <c r="T603" s="21"/>
      <c r="U603" s="21"/>
      <c r="V603" s="1"/>
      <c r="W603" s="1"/>
      <c r="X603" s="1"/>
      <c r="Y603" s="74"/>
    </row>
    <row r="604" spans="1:25" s="35" customFormat="1" ht="110.25">
      <c r="A604" s="319" t="s">
        <v>497</v>
      </c>
      <c r="B604" s="319"/>
      <c r="C604" s="319"/>
      <c r="D604" s="319"/>
      <c r="E604" s="20" t="s">
        <v>360</v>
      </c>
      <c r="F604" s="20" t="s">
        <v>249</v>
      </c>
      <c r="G604" s="21">
        <f>G605+G607+G609</f>
        <v>8200000</v>
      </c>
      <c r="H604" s="21">
        <f>H605+H607+H609</f>
        <v>1315000</v>
      </c>
      <c r="I604" s="21">
        <f>I605+I607+I609+I611</f>
        <v>8200000</v>
      </c>
      <c r="J604" s="21">
        <f t="shared" ref="J604:U604" si="307">J605+J607+J609+J611</f>
        <v>1315000</v>
      </c>
      <c r="K604" s="21">
        <f t="shared" si="307"/>
        <v>7380887.6099999994</v>
      </c>
      <c r="L604" s="22">
        <f t="shared" si="288"/>
        <v>90.010824512195114</v>
      </c>
      <c r="M604" s="21">
        <f t="shared" si="307"/>
        <v>7750000</v>
      </c>
      <c r="N604" s="21">
        <f t="shared" si="307"/>
        <v>3160000</v>
      </c>
      <c r="O604" s="21">
        <f t="shared" si="307"/>
        <v>0</v>
      </c>
      <c r="P604" s="21">
        <f t="shared" si="307"/>
        <v>0</v>
      </c>
      <c r="Q604" s="21">
        <f t="shared" si="307"/>
        <v>0</v>
      </c>
      <c r="R604" s="21">
        <f t="shared" si="307"/>
        <v>0</v>
      </c>
      <c r="S604" s="21">
        <f t="shared" si="307"/>
        <v>0</v>
      </c>
      <c r="T604" s="21">
        <f t="shared" si="307"/>
        <v>0</v>
      </c>
      <c r="U604" s="21">
        <f t="shared" si="307"/>
        <v>0</v>
      </c>
      <c r="V604" s="1"/>
      <c r="W604" s="1"/>
      <c r="X604" s="1"/>
      <c r="Y604" s="74"/>
    </row>
    <row r="605" spans="1:25" s="36" customFormat="1" ht="15.75" hidden="1">
      <c r="A605" s="24" t="s">
        <v>101</v>
      </c>
      <c r="B605" s="25">
        <v>11</v>
      </c>
      <c r="C605" s="26" t="s">
        <v>25</v>
      </c>
      <c r="D605" s="27">
        <v>381</v>
      </c>
      <c r="E605" s="20"/>
      <c r="F605" s="20"/>
      <c r="G605" s="21">
        <f>SUM(G606)</f>
        <v>100000</v>
      </c>
      <c r="H605" s="21">
        <f t="shared" ref="H605:U605" si="308">SUM(H606)</f>
        <v>100000</v>
      </c>
      <c r="I605" s="21">
        <f t="shared" si="308"/>
        <v>100000</v>
      </c>
      <c r="J605" s="21">
        <f t="shared" si="308"/>
        <v>100000</v>
      </c>
      <c r="K605" s="21">
        <f t="shared" si="308"/>
        <v>100000</v>
      </c>
      <c r="L605" s="22">
        <f t="shared" si="288"/>
        <v>100</v>
      </c>
      <c r="M605" s="21">
        <f t="shared" si="308"/>
        <v>2350000</v>
      </c>
      <c r="N605" s="21">
        <f t="shared" si="308"/>
        <v>2350000</v>
      </c>
      <c r="O605" s="21">
        <f t="shared" si="308"/>
        <v>0</v>
      </c>
      <c r="P605" s="21">
        <f t="shared" si="308"/>
        <v>0</v>
      </c>
      <c r="Q605" s="21">
        <f t="shared" si="308"/>
        <v>0</v>
      </c>
      <c r="R605" s="21">
        <f t="shared" si="308"/>
        <v>0</v>
      </c>
      <c r="S605" s="21">
        <f t="shared" si="308"/>
        <v>0</v>
      </c>
      <c r="T605" s="21">
        <f t="shared" si="308"/>
        <v>0</v>
      </c>
      <c r="U605" s="21">
        <f t="shared" si="308"/>
        <v>0</v>
      </c>
      <c r="V605" s="21"/>
      <c r="W605" s="21"/>
      <c r="X605" s="21"/>
      <c r="Y605" s="132"/>
    </row>
    <row r="606" spans="1:25" s="35" customFormat="1" hidden="1">
      <c r="A606" s="28" t="s">
        <v>101</v>
      </c>
      <c r="B606" s="29">
        <v>11</v>
      </c>
      <c r="C606" s="30" t="s">
        <v>25</v>
      </c>
      <c r="D606" s="31">
        <v>3811</v>
      </c>
      <c r="E606" s="32" t="s">
        <v>141</v>
      </c>
      <c r="F606" s="32"/>
      <c r="G606" s="1">
        <v>100000</v>
      </c>
      <c r="H606" s="1">
        <v>100000</v>
      </c>
      <c r="I606" s="1">
        <v>100000</v>
      </c>
      <c r="J606" s="1">
        <v>100000</v>
      </c>
      <c r="K606" s="1">
        <v>100000</v>
      </c>
      <c r="L606" s="33">
        <f t="shared" si="288"/>
        <v>100</v>
      </c>
      <c r="M606" s="1">
        <v>2350000</v>
      </c>
      <c r="N606" s="1">
        <v>2350000</v>
      </c>
      <c r="O606" s="1">
        <v>0</v>
      </c>
      <c r="P606" s="1">
        <f>O606</f>
        <v>0</v>
      </c>
      <c r="Q606" s="1">
        <v>0</v>
      </c>
      <c r="R606" s="1">
        <v>0</v>
      </c>
      <c r="S606" s="1">
        <f>R606</f>
        <v>0</v>
      </c>
      <c r="T606" s="1">
        <v>0</v>
      </c>
      <c r="U606" s="1">
        <f>T606</f>
        <v>0</v>
      </c>
      <c r="V606" s="1"/>
      <c r="W606" s="1"/>
      <c r="X606" s="1"/>
      <c r="Y606" s="74"/>
    </row>
    <row r="607" spans="1:25" s="36" customFormat="1" ht="15.75" hidden="1">
      <c r="A607" s="24" t="s">
        <v>101</v>
      </c>
      <c r="B607" s="25">
        <v>12</v>
      </c>
      <c r="C607" s="26" t="s">
        <v>25</v>
      </c>
      <c r="D607" s="27">
        <v>382</v>
      </c>
      <c r="E607" s="20"/>
      <c r="F607" s="20"/>
      <c r="G607" s="21">
        <f>SUM(G608)</f>
        <v>1215000</v>
      </c>
      <c r="H607" s="21">
        <f t="shared" ref="H607:U607" si="309">SUM(H608)</f>
        <v>1215000</v>
      </c>
      <c r="I607" s="21">
        <f t="shared" si="309"/>
        <v>1215000</v>
      </c>
      <c r="J607" s="21">
        <f t="shared" si="309"/>
        <v>1215000</v>
      </c>
      <c r="K607" s="21">
        <f t="shared" si="309"/>
        <v>1148063.02</v>
      </c>
      <c r="L607" s="22">
        <f t="shared" si="288"/>
        <v>94.49078353909465</v>
      </c>
      <c r="M607" s="21">
        <f t="shared" si="309"/>
        <v>810000</v>
      </c>
      <c r="N607" s="21">
        <f t="shared" si="309"/>
        <v>810000</v>
      </c>
      <c r="O607" s="21">
        <f t="shared" si="309"/>
        <v>0</v>
      </c>
      <c r="P607" s="21">
        <f t="shared" si="309"/>
        <v>0</v>
      </c>
      <c r="Q607" s="21">
        <f t="shared" si="309"/>
        <v>0</v>
      </c>
      <c r="R607" s="21">
        <f t="shared" si="309"/>
        <v>0</v>
      </c>
      <c r="S607" s="21">
        <f t="shared" si="309"/>
        <v>0</v>
      </c>
      <c r="T607" s="21">
        <f t="shared" si="309"/>
        <v>0</v>
      </c>
      <c r="U607" s="21">
        <f t="shared" si="309"/>
        <v>0</v>
      </c>
      <c r="V607" s="21"/>
      <c r="W607" s="21"/>
      <c r="X607" s="21"/>
      <c r="Y607" s="132"/>
    </row>
    <row r="608" spans="1:25" s="35" customFormat="1" ht="30" hidden="1" customHeight="1">
      <c r="A608" s="28" t="s">
        <v>101</v>
      </c>
      <c r="B608" s="29">
        <v>12</v>
      </c>
      <c r="C608" s="30" t="s">
        <v>25</v>
      </c>
      <c r="D608" s="31">
        <v>3821</v>
      </c>
      <c r="E608" s="32" t="s">
        <v>38</v>
      </c>
      <c r="F608" s="32"/>
      <c r="G608" s="1">
        <v>1215000</v>
      </c>
      <c r="H608" s="1">
        <v>1215000</v>
      </c>
      <c r="I608" s="1">
        <v>1215000</v>
      </c>
      <c r="J608" s="1">
        <v>1215000</v>
      </c>
      <c r="K608" s="1">
        <v>1148063.02</v>
      </c>
      <c r="L608" s="33">
        <f t="shared" si="288"/>
        <v>94.49078353909465</v>
      </c>
      <c r="M608" s="1">
        <v>810000</v>
      </c>
      <c r="N608" s="1">
        <v>810000</v>
      </c>
      <c r="O608" s="1">
        <v>0</v>
      </c>
      <c r="P608" s="1">
        <f>O608</f>
        <v>0</v>
      </c>
      <c r="Q608" s="1">
        <v>0</v>
      </c>
      <c r="R608" s="1"/>
      <c r="S608" s="1">
        <f>R608</f>
        <v>0</v>
      </c>
      <c r="T608" s="1">
        <v>0</v>
      </c>
      <c r="U608" s="1">
        <f>T608</f>
        <v>0</v>
      </c>
      <c r="V608" s="1"/>
      <c r="W608" s="1"/>
      <c r="X608" s="1"/>
      <c r="Y608" s="74"/>
    </row>
    <row r="609" spans="1:25" s="36" customFormat="1" ht="15.75" hidden="1">
      <c r="A609" s="24" t="s">
        <v>101</v>
      </c>
      <c r="B609" s="25">
        <v>51</v>
      </c>
      <c r="C609" s="26" t="s">
        <v>25</v>
      </c>
      <c r="D609" s="27">
        <v>382</v>
      </c>
      <c r="E609" s="20"/>
      <c r="F609" s="20"/>
      <c r="G609" s="21">
        <f>SUM(G610)</f>
        <v>6885000</v>
      </c>
      <c r="H609" s="21">
        <f t="shared" ref="H609:U609" si="310">SUM(H610)</f>
        <v>0</v>
      </c>
      <c r="I609" s="21">
        <f t="shared" si="310"/>
        <v>6885000</v>
      </c>
      <c r="J609" s="21">
        <f t="shared" si="310"/>
        <v>0</v>
      </c>
      <c r="K609" s="21">
        <f t="shared" si="310"/>
        <v>6132824.5899999999</v>
      </c>
      <c r="L609" s="22">
        <f t="shared" si="288"/>
        <v>89.075157443718226</v>
      </c>
      <c r="M609" s="21">
        <f t="shared" si="310"/>
        <v>4590000</v>
      </c>
      <c r="N609" s="21">
        <f t="shared" si="310"/>
        <v>0</v>
      </c>
      <c r="O609" s="21">
        <f t="shared" si="310"/>
        <v>0</v>
      </c>
      <c r="P609" s="21">
        <f t="shared" si="310"/>
        <v>0</v>
      </c>
      <c r="Q609" s="21">
        <f t="shared" si="310"/>
        <v>0</v>
      </c>
      <c r="R609" s="21">
        <f t="shared" si="310"/>
        <v>0</v>
      </c>
      <c r="S609" s="21">
        <f t="shared" si="310"/>
        <v>0</v>
      </c>
      <c r="T609" s="21">
        <f t="shared" si="310"/>
        <v>0</v>
      </c>
      <c r="U609" s="21">
        <f t="shared" si="310"/>
        <v>0</v>
      </c>
      <c r="V609" s="21"/>
      <c r="W609" s="21"/>
      <c r="X609" s="21"/>
      <c r="Y609" s="132"/>
    </row>
    <row r="610" spans="1:25" s="35" customFormat="1" ht="33.75" hidden="1" customHeight="1">
      <c r="A610" s="28" t="s">
        <v>101</v>
      </c>
      <c r="B610" s="29">
        <v>51</v>
      </c>
      <c r="C610" s="30" t="s">
        <v>25</v>
      </c>
      <c r="D610" s="31">
        <v>3821</v>
      </c>
      <c r="E610" s="32" t="s">
        <v>38</v>
      </c>
      <c r="F610" s="32"/>
      <c r="G610" s="1">
        <v>6885000</v>
      </c>
      <c r="H610" s="59"/>
      <c r="I610" s="1">
        <v>6885000</v>
      </c>
      <c r="J610" s="59"/>
      <c r="K610" s="1">
        <v>6132824.5899999999</v>
      </c>
      <c r="L610" s="33">
        <f t="shared" si="288"/>
        <v>89.075157443718226</v>
      </c>
      <c r="M610" s="1">
        <v>4590000</v>
      </c>
      <c r="N610" s="59"/>
      <c r="O610" s="1">
        <v>0</v>
      </c>
      <c r="P610" s="59"/>
      <c r="Q610" s="1">
        <v>0</v>
      </c>
      <c r="R610" s="1"/>
      <c r="S610" s="59"/>
      <c r="T610" s="1">
        <v>0</v>
      </c>
      <c r="U610" s="59"/>
      <c r="V610" s="1"/>
      <c r="W610" s="1"/>
      <c r="X610" s="1"/>
      <c r="Y610" s="74"/>
    </row>
    <row r="611" spans="1:25" s="36" customFormat="1" ht="15.75" hidden="1">
      <c r="A611" s="24" t="s">
        <v>101</v>
      </c>
      <c r="B611" s="25">
        <v>563</v>
      </c>
      <c r="C611" s="26" t="s">
        <v>25</v>
      </c>
      <c r="D611" s="27">
        <v>382</v>
      </c>
      <c r="E611" s="20"/>
      <c r="F611" s="20"/>
      <c r="G611" s="21"/>
      <c r="H611" s="21"/>
      <c r="I611" s="21">
        <f>I612</f>
        <v>0</v>
      </c>
      <c r="J611" s="21">
        <f t="shared" ref="J611:U611" si="311">J612</f>
        <v>0</v>
      </c>
      <c r="K611" s="21">
        <f t="shared" si="311"/>
        <v>0</v>
      </c>
      <c r="L611" s="22" t="str">
        <f t="shared" si="288"/>
        <v>-</v>
      </c>
      <c r="M611" s="21">
        <f t="shared" si="311"/>
        <v>0</v>
      </c>
      <c r="N611" s="21">
        <f t="shared" si="311"/>
        <v>0</v>
      </c>
      <c r="O611" s="21">
        <f t="shared" si="311"/>
        <v>0</v>
      </c>
      <c r="P611" s="21">
        <f t="shared" si="311"/>
        <v>0</v>
      </c>
      <c r="Q611" s="21">
        <f t="shared" si="311"/>
        <v>0</v>
      </c>
      <c r="R611" s="21">
        <f t="shared" si="311"/>
        <v>0</v>
      </c>
      <c r="S611" s="21">
        <f t="shared" si="311"/>
        <v>0</v>
      </c>
      <c r="T611" s="21">
        <f t="shared" si="311"/>
        <v>0</v>
      </c>
      <c r="U611" s="21">
        <f t="shared" si="311"/>
        <v>0</v>
      </c>
      <c r="V611" s="21"/>
      <c r="W611" s="21"/>
      <c r="X611" s="21"/>
      <c r="Y611" s="132"/>
    </row>
    <row r="612" spans="1:25" s="35" customFormat="1" hidden="1">
      <c r="A612" s="28" t="s">
        <v>101</v>
      </c>
      <c r="B612" s="29">
        <v>563</v>
      </c>
      <c r="C612" s="30" t="s">
        <v>25</v>
      </c>
      <c r="D612" s="31">
        <v>3821</v>
      </c>
      <c r="E612" s="32" t="s">
        <v>38</v>
      </c>
      <c r="F612" s="32"/>
      <c r="G612" s="1"/>
      <c r="H612" s="1"/>
      <c r="I612" s="1"/>
      <c r="J612" s="59"/>
      <c r="K612" s="1"/>
      <c r="L612" s="33" t="str">
        <f t="shared" si="288"/>
        <v>-</v>
      </c>
      <c r="M612" s="1"/>
      <c r="N612" s="1"/>
      <c r="O612" s="1"/>
      <c r="P612" s="59"/>
      <c r="Q612" s="1"/>
      <c r="R612" s="1"/>
      <c r="S612" s="59"/>
      <c r="T612" s="1"/>
      <c r="U612" s="59"/>
      <c r="V612" s="1"/>
      <c r="W612" s="1"/>
      <c r="X612" s="1"/>
      <c r="Y612" s="74"/>
    </row>
    <row r="613" spans="1:25" s="35" customFormat="1" ht="110.25">
      <c r="A613" s="319" t="s">
        <v>498</v>
      </c>
      <c r="B613" s="319"/>
      <c r="C613" s="319"/>
      <c r="D613" s="319"/>
      <c r="E613" s="20" t="s">
        <v>355</v>
      </c>
      <c r="F613" s="20" t="s">
        <v>249</v>
      </c>
      <c r="G613" s="21">
        <f>G614+G616+G618</f>
        <v>4430109</v>
      </c>
      <c r="H613" s="21">
        <f>H614+H616+H618</f>
        <v>770109</v>
      </c>
      <c r="I613" s="21">
        <f>I614+I616+I618+I620</f>
        <v>4430109</v>
      </c>
      <c r="J613" s="21">
        <f t="shared" ref="J613:U613" si="312">J614+J616+J618+J620</f>
        <v>770109</v>
      </c>
      <c r="K613" s="21">
        <f t="shared" si="312"/>
        <v>120000.07</v>
      </c>
      <c r="L613" s="22">
        <f t="shared" si="288"/>
        <v>2.7087385434534457</v>
      </c>
      <c r="M613" s="21">
        <f t="shared" si="312"/>
        <v>50000</v>
      </c>
      <c r="N613" s="21">
        <f t="shared" si="312"/>
        <v>50000</v>
      </c>
      <c r="O613" s="21">
        <f t="shared" si="312"/>
        <v>0</v>
      </c>
      <c r="P613" s="21">
        <f t="shared" si="312"/>
        <v>0</v>
      </c>
      <c r="Q613" s="21">
        <f t="shared" si="312"/>
        <v>0</v>
      </c>
      <c r="R613" s="21">
        <f t="shared" si="312"/>
        <v>0</v>
      </c>
      <c r="S613" s="21">
        <f t="shared" si="312"/>
        <v>0</v>
      </c>
      <c r="T613" s="21">
        <f t="shared" si="312"/>
        <v>0</v>
      </c>
      <c r="U613" s="21">
        <f t="shared" si="312"/>
        <v>0</v>
      </c>
      <c r="V613" s="1"/>
      <c r="W613" s="1"/>
      <c r="X613" s="1"/>
      <c r="Y613" s="74"/>
    </row>
    <row r="614" spans="1:25" s="36" customFormat="1" ht="15.75" hidden="1">
      <c r="A614" s="24" t="s">
        <v>219</v>
      </c>
      <c r="B614" s="25">
        <v>11</v>
      </c>
      <c r="C614" s="26" t="s">
        <v>25</v>
      </c>
      <c r="D614" s="27">
        <v>381</v>
      </c>
      <c r="E614" s="20"/>
      <c r="F614" s="20"/>
      <c r="G614" s="21">
        <f>SUM(G615)</f>
        <v>120000</v>
      </c>
      <c r="H614" s="21">
        <f t="shared" ref="H614:U614" si="313">SUM(H615)</f>
        <v>120000</v>
      </c>
      <c r="I614" s="21">
        <f t="shared" si="313"/>
        <v>120000</v>
      </c>
      <c r="J614" s="21">
        <f t="shared" si="313"/>
        <v>120000</v>
      </c>
      <c r="K614" s="21">
        <f t="shared" si="313"/>
        <v>120000</v>
      </c>
      <c r="L614" s="22">
        <f t="shared" si="288"/>
        <v>100</v>
      </c>
      <c r="M614" s="21">
        <f t="shared" si="313"/>
        <v>50000</v>
      </c>
      <c r="N614" s="21">
        <f t="shared" si="313"/>
        <v>50000</v>
      </c>
      <c r="O614" s="21">
        <f t="shared" si="313"/>
        <v>0</v>
      </c>
      <c r="P614" s="21">
        <f t="shared" si="313"/>
        <v>0</v>
      </c>
      <c r="Q614" s="21">
        <f t="shared" si="313"/>
        <v>0</v>
      </c>
      <c r="R614" s="21">
        <f t="shared" si="313"/>
        <v>0</v>
      </c>
      <c r="S614" s="21">
        <f t="shared" si="313"/>
        <v>0</v>
      </c>
      <c r="T614" s="21">
        <f t="shared" si="313"/>
        <v>0</v>
      </c>
      <c r="U614" s="21">
        <f t="shared" si="313"/>
        <v>0</v>
      </c>
      <c r="V614" s="21"/>
      <c r="W614" s="21"/>
      <c r="X614" s="21"/>
      <c r="Y614" s="132"/>
    </row>
    <row r="615" spans="1:25" s="35" customFormat="1" hidden="1">
      <c r="A615" s="28" t="s">
        <v>219</v>
      </c>
      <c r="B615" s="29">
        <v>11</v>
      </c>
      <c r="C615" s="30" t="s">
        <v>25</v>
      </c>
      <c r="D615" s="31">
        <v>3811</v>
      </c>
      <c r="E615" s="32" t="s">
        <v>141</v>
      </c>
      <c r="F615" s="32"/>
      <c r="G615" s="1">
        <v>120000</v>
      </c>
      <c r="H615" s="1">
        <v>120000</v>
      </c>
      <c r="I615" s="1">
        <v>120000</v>
      </c>
      <c r="J615" s="1">
        <v>120000</v>
      </c>
      <c r="K615" s="1">
        <v>120000</v>
      </c>
      <c r="L615" s="33">
        <f t="shared" si="288"/>
        <v>100</v>
      </c>
      <c r="M615" s="1">
        <v>50000</v>
      </c>
      <c r="N615" s="1">
        <v>50000</v>
      </c>
      <c r="O615" s="1">
        <v>0</v>
      </c>
      <c r="P615" s="1">
        <f>O615</f>
        <v>0</v>
      </c>
      <c r="Q615" s="1">
        <v>0</v>
      </c>
      <c r="R615" s="1">
        <v>0</v>
      </c>
      <c r="S615" s="1">
        <f>R615</f>
        <v>0</v>
      </c>
      <c r="T615" s="1">
        <v>0</v>
      </c>
      <c r="U615" s="1">
        <f>T615</f>
        <v>0</v>
      </c>
      <c r="V615" s="1"/>
      <c r="W615" s="1"/>
      <c r="X615" s="1"/>
      <c r="Y615" s="74"/>
    </row>
    <row r="616" spans="1:25" s="36" customFormat="1" ht="15.75" hidden="1">
      <c r="A616" s="24" t="s">
        <v>219</v>
      </c>
      <c r="B616" s="25">
        <v>12</v>
      </c>
      <c r="C616" s="26" t="s">
        <v>25</v>
      </c>
      <c r="D616" s="27">
        <v>382</v>
      </c>
      <c r="E616" s="20"/>
      <c r="F616" s="20"/>
      <c r="G616" s="21">
        <f>SUM(G617)</f>
        <v>650109</v>
      </c>
      <c r="H616" s="21">
        <f t="shared" ref="H616:U616" si="314">SUM(H617)</f>
        <v>650109</v>
      </c>
      <c r="I616" s="21">
        <f t="shared" si="314"/>
        <v>650109</v>
      </c>
      <c r="J616" s="21">
        <f t="shared" si="314"/>
        <v>650109</v>
      </c>
      <c r="K616" s="21">
        <f t="shared" si="314"/>
        <v>7.0000000000000007E-2</v>
      </c>
      <c r="L616" s="22">
        <f t="shared" si="288"/>
        <v>1.0767425154858647E-5</v>
      </c>
      <c r="M616" s="21">
        <f t="shared" si="314"/>
        <v>0</v>
      </c>
      <c r="N616" s="21">
        <f t="shared" si="314"/>
        <v>0</v>
      </c>
      <c r="O616" s="21">
        <f t="shared" si="314"/>
        <v>0</v>
      </c>
      <c r="P616" s="21">
        <f t="shared" si="314"/>
        <v>0</v>
      </c>
      <c r="Q616" s="21">
        <f t="shared" si="314"/>
        <v>0</v>
      </c>
      <c r="R616" s="21">
        <f t="shared" si="314"/>
        <v>0</v>
      </c>
      <c r="S616" s="21">
        <f t="shared" si="314"/>
        <v>0</v>
      </c>
      <c r="T616" s="21">
        <f t="shared" si="314"/>
        <v>0</v>
      </c>
      <c r="U616" s="21">
        <f t="shared" si="314"/>
        <v>0</v>
      </c>
      <c r="V616" s="21"/>
      <c r="W616" s="21"/>
      <c r="X616" s="21"/>
      <c r="Y616" s="132"/>
    </row>
    <row r="617" spans="1:25" s="35" customFormat="1" ht="30.75" hidden="1" customHeight="1">
      <c r="A617" s="28" t="s">
        <v>219</v>
      </c>
      <c r="B617" s="29">
        <v>12</v>
      </c>
      <c r="C617" s="30" t="s">
        <v>25</v>
      </c>
      <c r="D617" s="31">
        <v>3821</v>
      </c>
      <c r="E617" s="32" t="s">
        <v>38</v>
      </c>
      <c r="F617" s="32"/>
      <c r="G617" s="1">
        <v>650109</v>
      </c>
      <c r="H617" s="1">
        <v>650109</v>
      </c>
      <c r="I617" s="1">
        <v>650109</v>
      </c>
      <c r="J617" s="1">
        <v>650109</v>
      </c>
      <c r="K617" s="1">
        <v>7.0000000000000007E-2</v>
      </c>
      <c r="L617" s="33">
        <f t="shared" si="288"/>
        <v>1.0767425154858647E-5</v>
      </c>
      <c r="M617" s="1">
        <v>0</v>
      </c>
      <c r="N617" s="1">
        <v>0</v>
      </c>
      <c r="O617" s="1"/>
      <c r="P617" s="1">
        <f>O617</f>
        <v>0</v>
      </c>
      <c r="Q617" s="1">
        <v>0</v>
      </c>
      <c r="R617" s="1">
        <v>0</v>
      </c>
      <c r="S617" s="1">
        <f>R617</f>
        <v>0</v>
      </c>
      <c r="T617" s="1">
        <v>0</v>
      </c>
      <c r="U617" s="1">
        <f>T617</f>
        <v>0</v>
      </c>
      <c r="V617" s="1"/>
      <c r="W617" s="1"/>
      <c r="X617" s="1"/>
      <c r="Y617" s="74"/>
    </row>
    <row r="618" spans="1:25" s="36" customFormat="1" ht="15.75" hidden="1">
      <c r="A618" s="24" t="s">
        <v>219</v>
      </c>
      <c r="B618" s="25">
        <v>51</v>
      </c>
      <c r="C618" s="26" t="s">
        <v>25</v>
      </c>
      <c r="D618" s="27">
        <v>382</v>
      </c>
      <c r="E618" s="20"/>
      <c r="F618" s="20"/>
      <c r="G618" s="21">
        <f>SUM(G619)</f>
        <v>3660000</v>
      </c>
      <c r="H618" s="21">
        <f t="shared" ref="H618:U618" si="315">SUM(H619)</f>
        <v>0</v>
      </c>
      <c r="I618" s="21">
        <f t="shared" si="315"/>
        <v>3660000</v>
      </c>
      <c r="J618" s="21">
        <f t="shared" si="315"/>
        <v>0</v>
      </c>
      <c r="K618" s="21">
        <f t="shared" si="315"/>
        <v>0</v>
      </c>
      <c r="L618" s="22">
        <f t="shared" si="288"/>
        <v>0</v>
      </c>
      <c r="M618" s="21">
        <f t="shared" si="315"/>
        <v>0</v>
      </c>
      <c r="N618" s="21">
        <f t="shared" si="315"/>
        <v>0</v>
      </c>
      <c r="O618" s="21">
        <f t="shared" si="315"/>
        <v>0</v>
      </c>
      <c r="P618" s="21">
        <f t="shared" si="315"/>
        <v>0</v>
      </c>
      <c r="Q618" s="21">
        <f t="shared" si="315"/>
        <v>0</v>
      </c>
      <c r="R618" s="21">
        <f t="shared" si="315"/>
        <v>0</v>
      </c>
      <c r="S618" s="21">
        <f t="shared" si="315"/>
        <v>0</v>
      </c>
      <c r="T618" s="21">
        <f t="shared" si="315"/>
        <v>0</v>
      </c>
      <c r="U618" s="21">
        <f t="shared" si="315"/>
        <v>0</v>
      </c>
      <c r="V618" s="21"/>
      <c r="W618" s="21"/>
      <c r="X618" s="21"/>
      <c r="Y618" s="132"/>
    </row>
    <row r="619" spans="1:25" s="35" customFormat="1" ht="33" hidden="1" customHeight="1">
      <c r="A619" s="28" t="s">
        <v>219</v>
      </c>
      <c r="B619" s="29">
        <v>51</v>
      </c>
      <c r="C619" s="30" t="s">
        <v>25</v>
      </c>
      <c r="D619" s="31">
        <v>3821</v>
      </c>
      <c r="E619" s="32" t="s">
        <v>38</v>
      </c>
      <c r="F619" s="32"/>
      <c r="G619" s="1">
        <v>3660000</v>
      </c>
      <c r="H619" s="59"/>
      <c r="I619" s="1">
        <v>3660000</v>
      </c>
      <c r="J619" s="59"/>
      <c r="K619" s="1">
        <v>0</v>
      </c>
      <c r="L619" s="33">
        <f t="shared" si="288"/>
        <v>0</v>
      </c>
      <c r="M619" s="1">
        <v>0</v>
      </c>
      <c r="N619" s="59"/>
      <c r="O619" s="1"/>
      <c r="P619" s="59"/>
      <c r="Q619" s="1">
        <v>0</v>
      </c>
      <c r="R619" s="1">
        <v>0</v>
      </c>
      <c r="S619" s="59"/>
      <c r="T619" s="1">
        <v>0</v>
      </c>
      <c r="U619" s="59"/>
      <c r="V619" s="1"/>
      <c r="W619" s="1"/>
      <c r="X619" s="1"/>
      <c r="Y619" s="74"/>
    </row>
    <row r="620" spans="1:25" s="36" customFormat="1" ht="15.75" hidden="1">
      <c r="A620" s="24" t="s">
        <v>219</v>
      </c>
      <c r="B620" s="25">
        <v>563</v>
      </c>
      <c r="C620" s="26" t="s">
        <v>25</v>
      </c>
      <c r="D620" s="27">
        <v>382</v>
      </c>
      <c r="E620" s="20"/>
      <c r="F620" s="20"/>
      <c r="G620" s="21"/>
      <c r="H620" s="21"/>
      <c r="I620" s="21">
        <f>I621</f>
        <v>0</v>
      </c>
      <c r="J620" s="21">
        <f t="shared" ref="J620:U620" si="316">J621</f>
        <v>0</v>
      </c>
      <c r="K620" s="21">
        <f t="shared" si="316"/>
        <v>0</v>
      </c>
      <c r="L620" s="22" t="str">
        <f t="shared" si="288"/>
        <v>-</v>
      </c>
      <c r="M620" s="21">
        <f t="shared" si="316"/>
        <v>0</v>
      </c>
      <c r="N620" s="21">
        <f t="shared" si="316"/>
        <v>0</v>
      </c>
      <c r="O620" s="21">
        <f t="shared" si="316"/>
        <v>0</v>
      </c>
      <c r="P620" s="21">
        <f t="shared" si="316"/>
        <v>0</v>
      </c>
      <c r="Q620" s="21">
        <f t="shared" si="316"/>
        <v>0</v>
      </c>
      <c r="R620" s="21">
        <f t="shared" si="316"/>
        <v>0</v>
      </c>
      <c r="S620" s="21">
        <f t="shared" si="316"/>
        <v>0</v>
      </c>
      <c r="T620" s="21">
        <f t="shared" si="316"/>
        <v>0</v>
      </c>
      <c r="U620" s="21">
        <f t="shared" si="316"/>
        <v>0</v>
      </c>
      <c r="V620" s="21"/>
      <c r="W620" s="21"/>
      <c r="X620" s="21"/>
      <c r="Y620" s="132"/>
    </row>
    <row r="621" spans="1:25" s="35" customFormat="1" hidden="1">
      <c r="A621" s="28" t="s">
        <v>219</v>
      </c>
      <c r="B621" s="29">
        <v>563</v>
      </c>
      <c r="C621" s="30" t="s">
        <v>25</v>
      </c>
      <c r="D621" s="31">
        <v>3821</v>
      </c>
      <c r="E621" s="32" t="s">
        <v>38</v>
      </c>
      <c r="F621" s="32"/>
      <c r="G621" s="1"/>
      <c r="H621" s="1"/>
      <c r="I621" s="1"/>
      <c r="J621" s="59"/>
      <c r="K621" s="1"/>
      <c r="L621" s="33" t="str">
        <f t="shared" si="288"/>
        <v>-</v>
      </c>
      <c r="M621" s="1"/>
      <c r="N621" s="1"/>
      <c r="O621" s="1"/>
      <c r="P621" s="59"/>
      <c r="Q621" s="1"/>
      <c r="R621" s="1"/>
      <c r="S621" s="59"/>
      <c r="T621" s="1"/>
      <c r="U621" s="59"/>
      <c r="V621" s="1"/>
      <c r="W621" s="1"/>
      <c r="X621" s="1"/>
      <c r="Y621" s="74"/>
    </row>
    <row r="622" spans="1:25" s="35" customFormat="1" ht="110.25">
      <c r="A622" s="319" t="s">
        <v>499</v>
      </c>
      <c r="B622" s="319"/>
      <c r="C622" s="319"/>
      <c r="D622" s="319"/>
      <c r="E622" s="20" t="s">
        <v>348</v>
      </c>
      <c r="F622" s="20" t="s">
        <v>249</v>
      </c>
      <c r="G622" s="21">
        <f>G623+G625+G627</f>
        <v>1550000</v>
      </c>
      <c r="H622" s="21">
        <f>H623+H625+H627</f>
        <v>275000</v>
      </c>
      <c r="I622" s="21">
        <f>I623+I625+I627+I629</f>
        <v>1550000</v>
      </c>
      <c r="J622" s="21">
        <f t="shared" ref="J622:U622" si="317">J623+J625+J627+J629</f>
        <v>275000</v>
      </c>
      <c r="K622" s="21">
        <f t="shared" si="317"/>
        <v>846191.57</v>
      </c>
      <c r="L622" s="22">
        <f t="shared" si="288"/>
        <v>54.593004516129028</v>
      </c>
      <c r="M622" s="21">
        <f t="shared" si="317"/>
        <v>0</v>
      </c>
      <c r="N622" s="21">
        <f t="shared" si="317"/>
        <v>0</v>
      </c>
      <c r="O622" s="21">
        <f t="shared" si="317"/>
        <v>0</v>
      </c>
      <c r="P622" s="21">
        <f t="shared" si="317"/>
        <v>0</v>
      </c>
      <c r="Q622" s="21">
        <f t="shared" si="317"/>
        <v>0</v>
      </c>
      <c r="R622" s="21">
        <f t="shared" si="317"/>
        <v>0</v>
      </c>
      <c r="S622" s="21">
        <f t="shared" si="317"/>
        <v>0</v>
      </c>
      <c r="T622" s="21">
        <f t="shared" si="317"/>
        <v>0</v>
      </c>
      <c r="U622" s="21">
        <f t="shared" si="317"/>
        <v>0</v>
      </c>
      <c r="V622" s="1"/>
      <c r="W622" s="1"/>
      <c r="X622" s="1"/>
      <c r="Y622" s="74"/>
    </row>
    <row r="623" spans="1:25" s="36" customFormat="1" ht="15.75" hidden="1">
      <c r="A623" s="24" t="s">
        <v>220</v>
      </c>
      <c r="B623" s="25">
        <v>11</v>
      </c>
      <c r="C623" s="26" t="s">
        <v>25</v>
      </c>
      <c r="D623" s="27">
        <v>381</v>
      </c>
      <c r="E623" s="20"/>
      <c r="F623" s="20"/>
      <c r="G623" s="21">
        <f>SUM(G624)</f>
        <v>50000</v>
      </c>
      <c r="H623" s="21">
        <f t="shared" ref="H623:U623" si="318">SUM(H624)</f>
        <v>50000</v>
      </c>
      <c r="I623" s="21">
        <f t="shared" si="318"/>
        <v>50000</v>
      </c>
      <c r="J623" s="21">
        <f t="shared" si="318"/>
        <v>50000</v>
      </c>
      <c r="K623" s="21">
        <f t="shared" si="318"/>
        <v>50000</v>
      </c>
      <c r="L623" s="22">
        <f t="shared" si="288"/>
        <v>100</v>
      </c>
      <c r="M623" s="21">
        <f t="shared" si="318"/>
        <v>0</v>
      </c>
      <c r="N623" s="21">
        <f t="shared" si="318"/>
        <v>0</v>
      </c>
      <c r="O623" s="21">
        <f t="shared" si="318"/>
        <v>0</v>
      </c>
      <c r="P623" s="21">
        <f t="shared" si="318"/>
        <v>0</v>
      </c>
      <c r="Q623" s="21">
        <f t="shared" si="318"/>
        <v>0</v>
      </c>
      <c r="R623" s="21">
        <f t="shared" si="318"/>
        <v>0</v>
      </c>
      <c r="S623" s="21">
        <f t="shared" si="318"/>
        <v>0</v>
      </c>
      <c r="T623" s="21">
        <f t="shared" si="318"/>
        <v>0</v>
      </c>
      <c r="U623" s="21">
        <f t="shared" si="318"/>
        <v>0</v>
      </c>
      <c r="V623" s="21"/>
      <c r="W623" s="21"/>
      <c r="X623" s="21"/>
      <c r="Y623" s="132"/>
    </row>
    <row r="624" spans="1:25" s="35" customFormat="1" hidden="1">
      <c r="A624" s="28" t="s">
        <v>220</v>
      </c>
      <c r="B624" s="29">
        <v>11</v>
      </c>
      <c r="C624" s="30" t="s">
        <v>25</v>
      </c>
      <c r="D624" s="31">
        <v>3811</v>
      </c>
      <c r="E624" s="32" t="s">
        <v>141</v>
      </c>
      <c r="F624" s="32"/>
      <c r="G624" s="1">
        <v>50000</v>
      </c>
      <c r="H624" s="1">
        <v>50000</v>
      </c>
      <c r="I624" s="1">
        <v>50000</v>
      </c>
      <c r="J624" s="1">
        <v>50000</v>
      </c>
      <c r="K624" s="1">
        <v>50000</v>
      </c>
      <c r="L624" s="33">
        <f t="shared" si="288"/>
        <v>100</v>
      </c>
      <c r="M624" s="1">
        <v>0</v>
      </c>
      <c r="N624" s="1">
        <v>0</v>
      </c>
      <c r="O624" s="1">
        <v>0</v>
      </c>
      <c r="P624" s="1">
        <f>O624</f>
        <v>0</v>
      </c>
      <c r="Q624" s="1">
        <v>0</v>
      </c>
      <c r="R624" s="1">
        <v>0</v>
      </c>
      <c r="S624" s="1">
        <f>R624</f>
        <v>0</v>
      </c>
      <c r="T624" s="1">
        <v>0</v>
      </c>
      <c r="U624" s="1">
        <f>T624</f>
        <v>0</v>
      </c>
      <c r="V624" s="1"/>
      <c r="W624" s="1"/>
      <c r="X624" s="1"/>
      <c r="Y624" s="74"/>
    </row>
    <row r="625" spans="1:25" s="36" customFormat="1" ht="15.75" hidden="1">
      <c r="A625" s="24" t="s">
        <v>220</v>
      </c>
      <c r="B625" s="25">
        <v>12</v>
      </c>
      <c r="C625" s="26" t="s">
        <v>25</v>
      </c>
      <c r="D625" s="27">
        <v>382</v>
      </c>
      <c r="E625" s="20"/>
      <c r="F625" s="20"/>
      <c r="G625" s="21">
        <f>SUM(G626)</f>
        <v>225000</v>
      </c>
      <c r="H625" s="21">
        <f t="shared" ref="H625:U625" si="319">SUM(H626)</f>
        <v>225000</v>
      </c>
      <c r="I625" s="21">
        <f t="shared" si="319"/>
        <v>225000</v>
      </c>
      <c r="J625" s="21">
        <f t="shared" si="319"/>
        <v>225000</v>
      </c>
      <c r="K625" s="21">
        <f t="shared" si="319"/>
        <v>119428.74</v>
      </c>
      <c r="L625" s="22">
        <f t="shared" si="288"/>
        <v>53.079439999999998</v>
      </c>
      <c r="M625" s="21">
        <f t="shared" si="319"/>
        <v>0</v>
      </c>
      <c r="N625" s="21">
        <f t="shared" si="319"/>
        <v>0</v>
      </c>
      <c r="O625" s="21">
        <f t="shared" si="319"/>
        <v>0</v>
      </c>
      <c r="P625" s="21">
        <f t="shared" si="319"/>
        <v>0</v>
      </c>
      <c r="Q625" s="21">
        <f t="shared" si="319"/>
        <v>0</v>
      </c>
      <c r="R625" s="21">
        <f t="shared" si="319"/>
        <v>0</v>
      </c>
      <c r="S625" s="21">
        <f t="shared" si="319"/>
        <v>0</v>
      </c>
      <c r="T625" s="21">
        <f t="shared" si="319"/>
        <v>0</v>
      </c>
      <c r="U625" s="21">
        <f t="shared" si="319"/>
        <v>0</v>
      </c>
      <c r="V625" s="21"/>
      <c r="W625" s="21"/>
      <c r="X625" s="21"/>
      <c r="Y625" s="132"/>
    </row>
    <row r="626" spans="1:25" s="35" customFormat="1" ht="30.75" hidden="1" customHeight="1">
      <c r="A626" s="28" t="s">
        <v>220</v>
      </c>
      <c r="B626" s="29">
        <v>12</v>
      </c>
      <c r="C626" s="30" t="s">
        <v>25</v>
      </c>
      <c r="D626" s="31">
        <v>3821</v>
      </c>
      <c r="E626" s="32" t="s">
        <v>38</v>
      </c>
      <c r="F626" s="32"/>
      <c r="G626" s="1">
        <v>225000</v>
      </c>
      <c r="H626" s="1">
        <v>225000</v>
      </c>
      <c r="I626" s="1">
        <v>225000</v>
      </c>
      <c r="J626" s="1">
        <v>225000</v>
      </c>
      <c r="K626" s="1">
        <v>119428.74</v>
      </c>
      <c r="L626" s="33">
        <f t="shared" si="288"/>
        <v>53.079439999999998</v>
      </c>
      <c r="M626" s="1">
        <v>0</v>
      </c>
      <c r="N626" s="1">
        <v>0</v>
      </c>
      <c r="O626" s="1"/>
      <c r="P626" s="1">
        <f>O626</f>
        <v>0</v>
      </c>
      <c r="Q626" s="1">
        <v>0</v>
      </c>
      <c r="R626" s="1">
        <v>0</v>
      </c>
      <c r="S626" s="1">
        <f>R626</f>
        <v>0</v>
      </c>
      <c r="T626" s="1">
        <v>0</v>
      </c>
      <c r="U626" s="1">
        <f>T626</f>
        <v>0</v>
      </c>
      <c r="V626" s="1"/>
      <c r="W626" s="1"/>
      <c r="X626" s="1"/>
      <c r="Y626" s="74"/>
    </row>
    <row r="627" spans="1:25" s="36" customFormat="1" ht="15.75" hidden="1">
      <c r="A627" s="24" t="s">
        <v>220</v>
      </c>
      <c r="B627" s="25">
        <v>51</v>
      </c>
      <c r="C627" s="26" t="s">
        <v>25</v>
      </c>
      <c r="D627" s="27">
        <v>382</v>
      </c>
      <c r="E627" s="20"/>
      <c r="F627" s="20"/>
      <c r="G627" s="21">
        <f>SUM(G628)</f>
        <v>1275000</v>
      </c>
      <c r="H627" s="21">
        <f t="shared" ref="H627:U627" si="320">SUM(H628)</f>
        <v>0</v>
      </c>
      <c r="I627" s="21">
        <f t="shared" si="320"/>
        <v>1275000</v>
      </c>
      <c r="J627" s="21">
        <f t="shared" si="320"/>
        <v>0</v>
      </c>
      <c r="K627" s="21">
        <f t="shared" si="320"/>
        <v>676762.83</v>
      </c>
      <c r="L627" s="22">
        <f t="shared" si="288"/>
        <v>53.079437647058825</v>
      </c>
      <c r="M627" s="21">
        <f t="shared" si="320"/>
        <v>0</v>
      </c>
      <c r="N627" s="21">
        <f t="shared" si="320"/>
        <v>0</v>
      </c>
      <c r="O627" s="21">
        <f t="shared" si="320"/>
        <v>0</v>
      </c>
      <c r="P627" s="21">
        <f t="shared" si="320"/>
        <v>0</v>
      </c>
      <c r="Q627" s="21">
        <f t="shared" si="320"/>
        <v>0</v>
      </c>
      <c r="R627" s="21">
        <f t="shared" si="320"/>
        <v>0</v>
      </c>
      <c r="S627" s="21">
        <f t="shared" si="320"/>
        <v>0</v>
      </c>
      <c r="T627" s="21">
        <f t="shared" si="320"/>
        <v>0</v>
      </c>
      <c r="U627" s="21">
        <f t="shared" si="320"/>
        <v>0</v>
      </c>
      <c r="V627" s="21"/>
      <c r="W627" s="21"/>
      <c r="X627" s="21"/>
      <c r="Y627" s="132"/>
    </row>
    <row r="628" spans="1:25" s="35" customFormat="1" ht="34.5" hidden="1" customHeight="1">
      <c r="A628" s="28" t="s">
        <v>220</v>
      </c>
      <c r="B628" s="29">
        <v>51</v>
      </c>
      <c r="C628" s="30" t="s">
        <v>25</v>
      </c>
      <c r="D628" s="31">
        <v>3821</v>
      </c>
      <c r="E628" s="32" t="s">
        <v>38</v>
      </c>
      <c r="F628" s="32"/>
      <c r="G628" s="1">
        <v>1275000</v>
      </c>
      <c r="H628" s="59"/>
      <c r="I628" s="1">
        <v>1275000</v>
      </c>
      <c r="J628" s="59"/>
      <c r="K628" s="1">
        <v>676762.83</v>
      </c>
      <c r="L628" s="33">
        <f t="shared" si="288"/>
        <v>53.079437647058825</v>
      </c>
      <c r="M628" s="1">
        <v>0</v>
      </c>
      <c r="N628" s="59"/>
      <c r="O628" s="1"/>
      <c r="P628" s="59"/>
      <c r="Q628" s="1">
        <v>0</v>
      </c>
      <c r="R628" s="1">
        <v>0</v>
      </c>
      <c r="S628" s="59"/>
      <c r="T628" s="1">
        <v>0</v>
      </c>
      <c r="U628" s="59"/>
      <c r="V628" s="1"/>
      <c r="W628" s="1"/>
      <c r="X628" s="1"/>
      <c r="Y628" s="74"/>
    </row>
    <row r="629" spans="1:25" s="36" customFormat="1" ht="15.75" hidden="1">
      <c r="A629" s="24" t="s">
        <v>220</v>
      </c>
      <c r="B629" s="25">
        <v>563</v>
      </c>
      <c r="C629" s="26" t="s">
        <v>25</v>
      </c>
      <c r="D629" s="27">
        <v>382</v>
      </c>
      <c r="E629" s="20"/>
      <c r="F629" s="20"/>
      <c r="G629" s="21"/>
      <c r="H629" s="21"/>
      <c r="I629" s="21">
        <f>I630</f>
        <v>0</v>
      </c>
      <c r="J629" s="21">
        <f t="shared" ref="J629:U629" si="321">J630</f>
        <v>0</v>
      </c>
      <c r="K629" s="21">
        <f t="shared" si="321"/>
        <v>0</v>
      </c>
      <c r="L629" s="22" t="str">
        <f t="shared" si="288"/>
        <v>-</v>
      </c>
      <c r="M629" s="21">
        <f t="shared" si="321"/>
        <v>0</v>
      </c>
      <c r="N629" s="21">
        <f t="shared" si="321"/>
        <v>0</v>
      </c>
      <c r="O629" s="21">
        <f t="shared" si="321"/>
        <v>0</v>
      </c>
      <c r="P629" s="21">
        <f t="shared" si="321"/>
        <v>0</v>
      </c>
      <c r="Q629" s="21">
        <f t="shared" si="321"/>
        <v>0</v>
      </c>
      <c r="R629" s="21">
        <f t="shared" si="321"/>
        <v>0</v>
      </c>
      <c r="S629" s="21">
        <f t="shared" si="321"/>
        <v>0</v>
      </c>
      <c r="T629" s="21">
        <f t="shared" si="321"/>
        <v>0</v>
      </c>
      <c r="U629" s="21">
        <f t="shared" si="321"/>
        <v>0</v>
      </c>
      <c r="V629" s="21"/>
      <c r="W629" s="21"/>
      <c r="X629" s="21"/>
      <c r="Y629" s="132"/>
    </row>
    <row r="630" spans="1:25" s="35" customFormat="1" hidden="1">
      <c r="A630" s="28" t="s">
        <v>220</v>
      </c>
      <c r="B630" s="29">
        <v>563</v>
      </c>
      <c r="C630" s="30" t="s">
        <v>25</v>
      </c>
      <c r="D630" s="31">
        <v>3821</v>
      </c>
      <c r="E630" s="32" t="s">
        <v>38</v>
      </c>
      <c r="F630" s="32"/>
      <c r="G630" s="1"/>
      <c r="H630" s="1"/>
      <c r="I630" s="1"/>
      <c r="J630" s="59"/>
      <c r="K630" s="1"/>
      <c r="L630" s="33" t="str">
        <f t="shared" si="288"/>
        <v>-</v>
      </c>
      <c r="M630" s="1"/>
      <c r="N630" s="1"/>
      <c r="O630" s="1"/>
      <c r="P630" s="59"/>
      <c r="Q630" s="1"/>
      <c r="R630" s="1"/>
      <c r="S630" s="59"/>
      <c r="T630" s="1"/>
      <c r="U630" s="59"/>
      <c r="V630" s="1"/>
      <c r="W630" s="1"/>
      <c r="X630" s="1"/>
      <c r="Y630" s="74"/>
    </row>
    <row r="631" spans="1:25" s="35" customFormat="1" ht="110.25">
      <c r="A631" s="319" t="s">
        <v>500</v>
      </c>
      <c r="B631" s="319"/>
      <c r="C631" s="319"/>
      <c r="D631" s="319"/>
      <c r="E631" s="20" t="s">
        <v>347</v>
      </c>
      <c r="F631" s="20" t="s">
        <v>249</v>
      </c>
      <c r="G631" s="21">
        <f>G632+G634+G636</f>
        <v>5850000</v>
      </c>
      <c r="H631" s="21">
        <f>H632+H634+H636</f>
        <v>877500</v>
      </c>
      <c r="I631" s="21">
        <f>I632+I634+I636+I638</f>
        <v>5950000</v>
      </c>
      <c r="J631" s="21">
        <f t="shared" ref="J631:U631" si="322">J632+J634+J636+J638</f>
        <v>977500</v>
      </c>
      <c r="K631" s="21">
        <f t="shared" si="322"/>
        <v>100000</v>
      </c>
      <c r="L631" s="22">
        <f t="shared" si="288"/>
        <v>1.680672268907563</v>
      </c>
      <c r="M631" s="21">
        <f t="shared" si="322"/>
        <v>3900000</v>
      </c>
      <c r="N631" s="21">
        <f t="shared" si="322"/>
        <v>585000</v>
      </c>
      <c r="O631" s="21">
        <f t="shared" si="322"/>
        <v>0</v>
      </c>
      <c r="P631" s="21">
        <f t="shared" si="322"/>
        <v>0</v>
      </c>
      <c r="Q631" s="21">
        <f t="shared" si="322"/>
        <v>0</v>
      </c>
      <c r="R631" s="21">
        <f t="shared" si="322"/>
        <v>0</v>
      </c>
      <c r="S631" s="21">
        <f t="shared" si="322"/>
        <v>0</v>
      </c>
      <c r="T631" s="21">
        <f t="shared" si="322"/>
        <v>0</v>
      </c>
      <c r="U631" s="21">
        <f t="shared" si="322"/>
        <v>0</v>
      </c>
      <c r="V631" s="1"/>
      <c r="W631" s="1"/>
      <c r="X631" s="1"/>
      <c r="Y631" s="74"/>
    </row>
    <row r="632" spans="1:25" s="36" customFormat="1" ht="15.75" hidden="1">
      <c r="A632" s="24" t="s">
        <v>221</v>
      </c>
      <c r="B632" s="25">
        <v>11</v>
      </c>
      <c r="C632" s="26" t="s">
        <v>25</v>
      </c>
      <c r="D632" s="27">
        <v>381</v>
      </c>
      <c r="E632" s="20"/>
      <c r="F632" s="20"/>
      <c r="G632" s="21">
        <f>SUM(G633)</f>
        <v>0</v>
      </c>
      <c r="H632" s="21">
        <f t="shared" ref="H632:U632" si="323">SUM(H633)</f>
        <v>0</v>
      </c>
      <c r="I632" s="21">
        <f t="shared" si="323"/>
        <v>100000</v>
      </c>
      <c r="J632" s="21">
        <f t="shared" si="323"/>
        <v>100000</v>
      </c>
      <c r="K632" s="21">
        <f t="shared" si="323"/>
        <v>100000</v>
      </c>
      <c r="L632" s="22">
        <f t="shared" si="288"/>
        <v>100</v>
      </c>
      <c r="M632" s="21">
        <f t="shared" si="323"/>
        <v>0</v>
      </c>
      <c r="N632" s="21">
        <f t="shared" si="323"/>
        <v>0</v>
      </c>
      <c r="O632" s="21">
        <f t="shared" si="323"/>
        <v>0</v>
      </c>
      <c r="P632" s="21">
        <f t="shared" si="323"/>
        <v>0</v>
      </c>
      <c r="Q632" s="21">
        <f t="shared" si="323"/>
        <v>0</v>
      </c>
      <c r="R632" s="21">
        <f t="shared" si="323"/>
        <v>0</v>
      </c>
      <c r="S632" s="21">
        <f t="shared" si="323"/>
        <v>0</v>
      </c>
      <c r="T632" s="21">
        <f t="shared" si="323"/>
        <v>0</v>
      </c>
      <c r="U632" s="21">
        <f t="shared" si="323"/>
        <v>0</v>
      </c>
      <c r="V632" s="21"/>
      <c r="W632" s="21"/>
      <c r="X632" s="21"/>
      <c r="Y632" s="132"/>
    </row>
    <row r="633" spans="1:25" s="35" customFormat="1" ht="15.75" hidden="1">
      <c r="A633" s="28" t="s">
        <v>221</v>
      </c>
      <c r="B633" s="29">
        <v>11</v>
      </c>
      <c r="C633" s="30" t="s">
        <v>25</v>
      </c>
      <c r="D633" s="31">
        <v>3811</v>
      </c>
      <c r="E633" s="32" t="s">
        <v>141</v>
      </c>
      <c r="F633" s="20"/>
      <c r="G633" s="1">
        <v>0</v>
      </c>
      <c r="H633" s="1">
        <v>0</v>
      </c>
      <c r="I633" s="1">
        <v>100000</v>
      </c>
      <c r="J633" s="1">
        <v>100000</v>
      </c>
      <c r="K633" s="1">
        <v>100000</v>
      </c>
      <c r="L633" s="33">
        <f t="shared" si="288"/>
        <v>100</v>
      </c>
      <c r="M633" s="1">
        <v>0</v>
      </c>
      <c r="N633" s="1">
        <v>0</v>
      </c>
      <c r="O633" s="1">
        <v>0</v>
      </c>
      <c r="P633" s="1">
        <f>O633</f>
        <v>0</v>
      </c>
      <c r="Q633" s="1">
        <v>0</v>
      </c>
      <c r="R633" s="1">
        <v>0</v>
      </c>
      <c r="S633" s="1">
        <f>R633</f>
        <v>0</v>
      </c>
      <c r="T633" s="1">
        <v>0</v>
      </c>
      <c r="U633" s="1">
        <f>T633</f>
        <v>0</v>
      </c>
      <c r="V633" s="1"/>
      <c r="W633" s="1"/>
      <c r="X633" s="1"/>
      <c r="Y633" s="74"/>
    </row>
    <row r="634" spans="1:25" s="36" customFormat="1" ht="15.75" hidden="1">
      <c r="A634" s="24" t="s">
        <v>221</v>
      </c>
      <c r="B634" s="25">
        <v>12</v>
      </c>
      <c r="C634" s="26" t="s">
        <v>25</v>
      </c>
      <c r="D634" s="27">
        <v>382</v>
      </c>
      <c r="E634" s="20"/>
      <c r="F634" s="20"/>
      <c r="G634" s="21">
        <f>SUM(G635)</f>
        <v>877500</v>
      </c>
      <c r="H634" s="21">
        <f t="shared" ref="H634:U634" si="324">SUM(H635)</f>
        <v>877500</v>
      </c>
      <c r="I634" s="21">
        <f t="shared" si="324"/>
        <v>877500</v>
      </c>
      <c r="J634" s="21">
        <f t="shared" si="324"/>
        <v>877500</v>
      </c>
      <c r="K634" s="21">
        <f t="shared" si="324"/>
        <v>0</v>
      </c>
      <c r="L634" s="22">
        <f t="shared" si="288"/>
        <v>0</v>
      </c>
      <c r="M634" s="21">
        <f t="shared" si="324"/>
        <v>585000</v>
      </c>
      <c r="N634" s="21">
        <f t="shared" si="324"/>
        <v>585000</v>
      </c>
      <c r="O634" s="21">
        <f t="shared" si="324"/>
        <v>0</v>
      </c>
      <c r="P634" s="21">
        <f t="shared" si="324"/>
        <v>0</v>
      </c>
      <c r="Q634" s="21">
        <f t="shared" si="324"/>
        <v>0</v>
      </c>
      <c r="R634" s="21">
        <f t="shared" si="324"/>
        <v>0</v>
      </c>
      <c r="S634" s="21">
        <f t="shared" si="324"/>
        <v>0</v>
      </c>
      <c r="T634" s="21">
        <f t="shared" si="324"/>
        <v>0</v>
      </c>
      <c r="U634" s="21">
        <f t="shared" si="324"/>
        <v>0</v>
      </c>
      <c r="V634" s="21"/>
      <c r="W634" s="21"/>
      <c r="X634" s="21"/>
      <c r="Y634" s="132"/>
    </row>
    <row r="635" spans="1:25" s="35" customFormat="1" ht="31.5" hidden="1" customHeight="1">
      <c r="A635" s="28" t="s">
        <v>221</v>
      </c>
      <c r="B635" s="29">
        <v>12</v>
      </c>
      <c r="C635" s="30" t="s">
        <v>25</v>
      </c>
      <c r="D635" s="31">
        <v>3821</v>
      </c>
      <c r="E635" s="32" t="s">
        <v>38</v>
      </c>
      <c r="F635" s="32"/>
      <c r="G635" s="1">
        <v>877500</v>
      </c>
      <c r="H635" s="1">
        <v>877500</v>
      </c>
      <c r="I635" s="1">
        <v>877500</v>
      </c>
      <c r="J635" s="1">
        <v>877500</v>
      </c>
      <c r="K635" s="1">
        <v>0</v>
      </c>
      <c r="L635" s="33">
        <f t="shared" si="288"/>
        <v>0</v>
      </c>
      <c r="M635" s="1">
        <v>585000</v>
      </c>
      <c r="N635" s="1">
        <v>585000</v>
      </c>
      <c r="O635" s="1">
        <v>0</v>
      </c>
      <c r="P635" s="1">
        <f>O635</f>
        <v>0</v>
      </c>
      <c r="Q635" s="1">
        <v>0</v>
      </c>
      <c r="R635" s="1"/>
      <c r="S635" s="1">
        <f>R635</f>
        <v>0</v>
      </c>
      <c r="T635" s="1">
        <v>0</v>
      </c>
      <c r="U635" s="1">
        <f>T635</f>
        <v>0</v>
      </c>
      <c r="V635" s="1"/>
      <c r="W635" s="1"/>
      <c r="X635" s="1"/>
      <c r="Y635" s="74"/>
    </row>
    <row r="636" spans="1:25" s="36" customFormat="1" ht="15.75" hidden="1">
      <c r="A636" s="24" t="s">
        <v>221</v>
      </c>
      <c r="B636" s="25">
        <v>51</v>
      </c>
      <c r="C636" s="26" t="s">
        <v>25</v>
      </c>
      <c r="D636" s="27">
        <v>382</v>
      </c>
      <c r="E636" s="20"/>
      <c r="F636" s="20"/>
      <c r="G636" s="21">
        <f>SUM(G637)</f>
        <v>4972500</v>
      </c>
      <c r="H636" s="21">
        <f t="shared" ref="H636:U636" si="325">SUM(H637)</f>
        <v>0</v>
      </c>
      <c r="I636" s="21">
        <f t="shared" si="325"/>
        <v>4972500</v>
      </c>
      <c r="J636" s="21">
        <f t="shared" si="325"/>
        <v>0</v>
      </c>
      <c r="K636" s="21">
        <f t="shared" si="325"/>
        <v>0</v>
      </c>
      <c r="L636" s="22">
        <f t="shared" si="288"/>
        <v>0</v>
      </c>
      <c r="M636" s="21">
        <f t="shared" si="325"/>
        <v>3315000</v>
      </c>
      <c r="N636" s="21">
        <f t="shared" si="325"/>
        <v>0</v>
      </c>
      <c r="O636" s="21">
        <f t="shared" si="325"/>
        <v>0</v>
      </c>
      <c r="P636" s="21">
        <f t="shared" si="325"/>
        <v>0</v>
      </c>
      <c r="Q636" s="21">
        <f t="shared" si="325"/>
        <v>0</v>
      </c>
      <c r="R636" s="21">
        <f t="shared" si="325"/>
        <v>0</v>
      </c>
      <c r="S636" s="21">
        <f t="shared" si="325"/>
        <v>0</v>
      </c>
      <c r="T636" s="21">
        <f t="shared" si="325"/>
        <v>0</v>
      </c>
      <c r="U636" s="21">
        <f t="shared" si="325"/>
        <v>0</v>
      </c>
      <c r="V636" s="21"/>
      <c r="W636" s="21"/>
      <c r="X636" s="21"/>
      <c r="Y636" s="132"/>
    </row>
    <row r="637" spans="1:25" s="35" customFormat="1" ht="32.25" hidden="1" customHeight="1">
      <c r="A637" s="28" t="s">
        <v>221</v>
      </c>
      <c r="B637" s="29">
        <v>51</v>
      </c>
      <c r="C637" s="30" t="s">
        <v>25</v>
      </c>
      <c r="D637" s="31">
        <v>3821</v>
      </c>
      <c r="E637" s="32" t="s">
        <v>38</v>
      </c>
      <c r="F637" s="32"/>
      <c r="G637" s="1">
        <v>4972500</v>
      </c>
      <c r="H637" s="59"/>
      <c r="I637" s="1">
        <v>4972500</v>
      </c>
      <c r="J637" s="59"/>
      <c r="K637" s="1">
        <v>0</v>
      </c>
      <c r="L637" s="33">
        <f t="shared" si="288"/>
        <v>0</v>
      </c>
      <c r="M637" s="1">
        <v>3315000</v>
      </c>
      <c r="N637" s="59"/>
      <c r="O637" s="1">
        <v>0</v>
      </c>
      <c r="P637" s="59"/>
      <c r="Q637" s="1">
        <v>0</v>
      </c>
      <c r="R637" s="1"/>
      <c r="S637" s="59"/>
      <c r="T637" s="1">
        <v>0</v>
      </c>
      <c r="U637" s="59"/>
      <c r="V637" s="1"/>
      <c r="W637" s="1"/>
      <c r="X637" s="1"/>
      <c r="Y637" s="74"/>
    </row>
    <row r="638" spans="1:25" s="36" customFormat="1" ht="15.75" hidden="1">
      <c r="A638" s="24" t="s">
        <v>221</v>
      </c>
      <c r="B638" s="25">
        <v>563</v>
      </c>
      <c r="C638" s="26" t="s">
        <v>25</v>
      </c>
      <c r="D638" s="27">
        <v>382</v>
      </c>
      <c r="E638" s="20"/>
      <c r="F638" s="20"/>
      <c r="G638" s="21"/>
      <c r="H638" s="21"/>
      <c r="I638" s="21">
        <f>I639</f>
        <v>0</v>
      </c>
      <c r="J638" s="21">
        <f t="shared" ref="J638:U638" si="326">J639</f>
        <v>0</v>
      </c>
      <c r="K638" s="21">
        <f t="shared" si="326"/>
        <v>0</v>
      </c>
      <c r="L638" s="22" t="str">
        <f t="shared" si="288"/>
        <v>-</v>
      </c>
      <c r="M638" s="21">
        <f t="shared" si="326"/>
        <v>0</v>
      </c>
      <c r="N638" s="21">
        <f t="shared" si="326"/>
        <v>0</v>
      </c>
      <c r="O638" s="21">
        <f t="shared" si="326"/>
        <v>0</v>
      </c>
      <c r="P638" s="21">
        <f t="shared" si="326"/>
        <v>0</v>
      </c>
      <c r="Q638" s="21">
        <f t="shared" si="326"/>
        <v>0</v>
      </c>
      <c r="R638" s="21">
        <f t="shared" si="326"/>
        <v>0</v>
      </c>
      <c r="S638" s="21">
        <f t="shared" si="326"/>
        <v>0</v>
      </c>
      <c r="T638" s="21">
        <f t="shared" si="326"/>
        <v>0</v>
      </c>
      <c r="U638" s="21">
        <f t="shared" si="326"/>
        <v>0</v>
      </c>
      <c r="V638" s="21"/>
      <c r="W638" s="21"/>
      <c r="X638" s="21"/>
      <c r="Y638" s="132"/>
    </row>
    <row r="639" spans="1:25" s="35" customFormat="1" hidden="1">
      <c r="A639" s="28" t="s">
        <v>221</v>
      </c>
      <c r="B639" s="29">
        <v>563</v>
      </c>
      <c r="C639" s="30" t="s">
        <v>25</v>
      </c>
      <c r="D639" s="31">
        <v>3821</v>
      </c>
      <c r="E639" s="32" t="s">
        <v>38</v>
      </c>
      <c r="F639" s="32"/>
      <c r="G639" s="1"/>
      <c r="H639" s="1"/>
      <c r="I639" s="1"/>
      <c r="J639" s="59"/>
      <c r="K639" s="1"/>
      <c r="L639" s="33" t="str">
        <f t="shared" si="288"/>
        <v>-</v>
      </c>
      <c r="M639" s="1"/>
      <c r="N639" s="1"/>
      <c r="O639" s="1"/>
      <c r="P639" s="59"/>
      <c r="Q639" s="1"/>
      <c r="R639" s="1"/>
      <c r="S639" s="59"/>
      <c r="T639" s="1"/>
      <c r="U639" s="59"/>
      <c r="V639" s="1"/>
      <c r="W639" s="1"/>
      <c r="X639" s="1"/>
      <c r="Y639" s="74"/>
    </row>
    <row r="640" spans="1:25" ht="110.25">
      <c r="A640" s="319" t="s">
        <v>501</v>
      </c>
      <c r="B640" s="319"/>
      <c r="C640" s="319"/>
      <c r="D640" s="319"/>
      <c r="E640" s="20" t="s">
        <v>346</v>
      </c>
      <c r="F640" s="20" t="s">
        <v>249</v>
      </c>
      <c r="G640" s="21">
        <f>G641+G643+G645</f>
        <v>15300000</v>
      </c>
      <c r="H640" s="21">
        <f>H641+H643+H645</f>
        <v>6502500</v>
      </c>
      <c r="I640" s="21">
        <f>I641+I643+I645+I647</f>
        <v>15300000</v>
      </c>
      <c r="J640" s="21">
        <f t="shared" ref="J640:U640" si="327">J641+J643+J645+J647</f>
        <v>6502500</v>
      </c>
      <c r="K640" s="21">
        <f t="shared" si="327"/>
        <v>10304501.16</v>
      </c>
      <c r="L640" s="22">
        <f t="shared" ref="L640:L716" si="328">IF(I640=0, "-", K640/I640*100)</f>
        <v>67.349680784313719</v>
      </c>
      <c r="M640" s="21">
        <f t="shared" si="327"/>
        <v>9975000</v>
      </c>
      <c r="N640" s="21">
        <f t="shared" si="327"/>
        <v>4110000</v>
      </c>
      <c r="O640" s="21">
        <f t="shared" si="327"/>
        <v>0</v>
      </c>
      <c r="P640" s="21">
        <f t="shared" si="327"/>
        <v>0</v>
      </c>
      <c r="Q640" s="21">
        <f t="shared" si="327"/>
        <v>0</v>
      </c>
      <c r="R640" s="21">
        <f t="shared" si="327"/>
        <v>0</v>
      </c>
      <c r="S640" s="21">
        <f t="shared" si="327"/>
        <v>0</v>
      </c>
      <c r="T640" s="21">
        <f t="shared" si="327"/>
        <v>0</v>
      </c>
      <c r="U640" s="21">
        <f t="shared" si="327"/>
        <v>0</v>
      </c>
    </row>
    <row r="641" spans="1:25" s="36" customFormat="1" ht="15.75" hidden="1">
      <c r="A641" s="24" t="s">
        <v>156</v>
      </c>
      <c r="B641" s="25">
        <v>11</v>
      </c>
      <c r="C641" s="52" t="s">
        <v>25</v>
      </c>
      <c r="D641" s="27">
        <v>386</v>
      </c>
      <c r="E641" s="20"/>
      <c r="F641" s="20"/>
      <c r="G641" s="21">
        <f>SUM(G642)</f>
        <v>4950000</v>
      </c>
      <c r="H641" s="21">
        <f t="shared" ref="H641:U641" si="329">SUM(H642)</f>
        <v>4950000</v>
      </c>
      <c r="I641" s="21">
        <f t="shared" si="329"/>
        <v>4950000</v>
      </c>
      <c r="J641" s="21">
        <f t="shared" si="329"/>
        <v>4950000</v>
      </c>
      <c r="K641" s="21">
        <f t="shared" si="329"/>
        <v>0</v>
      </c>
      <c r="L641" s="22">
        <f t="shared" si="328"/>
        <v>0</v>
      </c>
      <c r="M641" s="21">
        <f t="shared" si="329"/>
        <v>3075000</v>
      </c>
      <c r="N641" s="21">
        <f t="shared" si="329"/>
        <v>3075000</v>
      </c>
      <c r="O641" s="21">
        <f t="shared" si="329"/>
        <v>0</v>
      </c>
      <c r="P641" s="21">
        <f t="shared" si="329"/>
        <v>0</v>
      </c>
      <c r="Q641" s="21">
        <f t="shared" si="329"/>
        <v>0</v>
      </c>
      <c r="R641" s="21">
        <f t="shared" si="329"/>
        <v>0</v>
      </c>
      <c r="S641" s="21">
        <f t="shared" si="329"/>
        <v>0</v>
      </c>
      <c r="T641" s="21">
        <f t="shared" si="329"/>
        <v>0</v>
      </c>
      <c r="U641" s="21">
        <f t="shared" si="329"/>
        <v>0</v>
      </c>
      <c r="V641" s="21"/>
      <c r="W641" s="21"/>
      <c r="X641" s="21"/>
      <c r="Y641" s="132"/>
    </row>
    <row r="642" spans="1:25" s="35" customFormat="1" ht="45" hidden="1">
      <c r="A642" s="28" t="s">
        <v>156</v>
      </c>
      <c r="B642" s="29">
        <v>11</v>
      </c>
      <c r="C642" s="53" t="s">
        <v>25</v>
      </c>
      <c r="D642" s="31">
        <v>3861</v>
      </c>
      <c r="E642" s="32" t="s">
        <v>282</v>
      </c>
      <c r="F642" s="32"/>
      <c r="G642" s="54">
        <v>4950000</v>
      </c>
      <c r="H642" s="54">
        <v>4950000</v>
      </c>
      <c r="I642" s="54">
        <v>4950000</v>
      </c>
      <c r="J642" s="54">
        <v>4950000</v>
      </c>
      <c r="K642" s="54">
        <v>0</v>
      </c>
      <c r="L642" s="33">
        <f t="shared" si="328"/>
        <v>0</v>
      </c>
      <c r="M642" s="54">
        <v>3075000</v>
      </c>
      <c r="N642" s="54">
        <v>3075000</v>
      </c>
      <c r="O642" s="54">
        <v>0</v>
      </c>
      <c r="P642" s="54">
        <f>O642</f>
        <v>0</v>
      </c>
      <c r="Q642" s="54">
        <v>0</v>
      </c>
      <c r="R642" s="54">
        <v>0</v>
      </c>
      <c r="S642" s="54">
        <f>R642</f>
        <v>0</v>
      </c>
      <c r="T642" s="54">
        <v>0</v>
      </c>
      <c r="U642" s="54">
        <f>T642</f>
        <v>0</v>
      </c>
      <c r="V642" s="1"/>
      <c r="W642" s="1"/>
      <c r="X642" s="1"/>
      <c r="Y642" s="74"/>
    </row>
    <row r="643" spans="1:25" s="36" customFormat="1" ht="15.75" hidden="1">
      <c r="A643" s="24" t="s">
        <v>156</v>
      </c>
      <c r="B643" s="25">
        <v>12</v>
      </c>
      <c r="C643" s="52" t="s">
        <v>25</v>
      </c>
      <c r="D643" s="27">
        <v>386</v>
      </c>
      <c r="E643" s="20"/>
      <c r="F643" s="20"/>
      <c r="G643" s="55">
        <f>SUM(G644)</f>
        <v>1552500</v>
      </c>
      <c r="H643" s="55">
        <f t="shared" ref="H643:U643" si="330">SUM(H644)</f>
        <v>1552500</v>
      </c>
      <c r="I643" s="55">
        <f t="shared" si="330"/>
        <v>1552500</v>
      </c>
      <c r="J643" s="55">
        <f t="shared" si="330"/>
        <v>1552500</v>
      </c>
      <c r="K643" s="55">
        <f t="shared" si="330"/>
        <v>1545675.17</v>
      </c>
      <c r="L643" s="22">
        <f t="shared" si="328"/>
        <v>99.560397423510466</v>
      </c>
      <c r="M643" s="55">
        <f t="shared" si="330"/>
        <v>1035000</v>
      </c>
      <c r="N643" s="55">
        <f t="shared" si="330"/>
        <v>1035000</v>
      </c>
      <c r="O643" s="55">
        <f t="shared" si="330"/>
        <v>0</v>
      </c>
      <c r="P643" s="55">
        <f t="shared" si="330"/>
        <v>0</v>
      </c>
      <c r="Q643" s="55">
        <f t="shared" si="330"/>
        <v>0</v>
      </c>
      <c r="R643" s="55">
        <f t="shared" si="330"/>
        <v>0</v>
      </c>
      <c r="S643" s="55">
        <f t="shared" si="330"/>
        <v>0</v>
      </c>
      <c r="T643" s="55">
        <f t="shared" si="330"/>
        <v>0</v>
      </c>
      <c r="U643" s="55">
        <f t="shared" si="330"/>
        <v>0</v>
      </c>
      <c r="V643" s="21"/>
      <c r="W643" s="21"/>
      <c r="X643" s="21"/>
      <c r="Y643" s="132"/>
    </row>
    <row r="644" spans="1:25" s="35" customFormat="1" ht="45" hidden="1">
      <c r="A644" s="28" t="s">
        <v>156</v>
      </c>
      <c r="B644" s="29">
        <v>12</v>
      </c>
      <c r="C644" s="53" t="s">
        <v>25</v>
      </c>
      <c r="D644" s="31">
        <v>3861</v>
      </c>
      <c r="E644" s="32" t="s">
        <v>282</v>
      </c>
      <c r="F644" s="32"/>
      <c r="G644" s="54">
        <v>1552500</v>
      </c>
      <c r="H644" s="54">
        <v>1552500</v>
      </c>
      <c r="I644" s="54">
        <v>1552500</v>
      </c>
      <c r="J644" s="54">
        <v>1552500</v>
      </c>
      <c r="K644" s="54">
        <v>1545675.17</v>
      </c>
      <c r="L644" s="33">
        <f t="shared" si="328"/>
        <v>99.560397423510466</v>
      </c>
      <c r="M644" s="54">
        <v>1035000</v>
      </c>
      <c r="N644" s="54">
        <v>1035000</v>
      </c>
      <c r="O644" s="54">
        <v>0</v>
      </c>
      <c r="P644" s="54">
        <f>O644</f>
        <v>0</v>
      </c>
      <c r="Q644" s="54">
        <v>0</v>
      </c>
      <c r="R644" s="54"/>
      <c r="S644" s="54">
        <f>R644</f>
        <v>0</v>
      </c>
      <c r="T644" s="54">
        <v>0</v>
      </c>
      <c r="U644" s="54">
        <f>T644</f>
        <v>0</v>
      </c>
      <c r="V644" s="1"/>
      <c r="W644" s="1"/>
      <c r="X644" s="1"/>
      <c r="Y644" s="74"/>
    </row>
    <row r="645" spans="1:25" s="36" customFormat="1" ht="15.75" hidden="1">
      <c r="A645" s="24" t="s">
        <v>156</v>
      </c>
      <c r="B645" s="25">
        <v>51</v>
      </c>
      <c r="C645" s="52" t="s">
        <v>25</v>
      </c>
      <c r="D645" s="27">
        <v>386</v>
      </c>
      <c r="E645" s="20"/>
      <c r="F645" s="20"/>
      <c r="G645" s="55">
        <f>SUM(G646)</f>
        <v>8797500</v>
      </c>
      <c r="H645" s="55">
        <f t="shared" ref="H645:U645" si="331">SUM(H646)</f>
        <v>0</v>
      </c>
      <c r="I645" s="55">
        <f t="shared" si="331"/>
        <v>8797500</v>
      </c>
      <c r="J645" s="55">
        <f t="shared" si="331"/>
        <v>0</v>
      </c>
      <c r="K645" s="55">
        <f t="shared" si="331"/>
        <v>8758825.9900000002</v>
      </c>
      <c r="L645" s="22">
        <f t="shared" si="328"/>
        <v>99.560397726626888</v>
      </c>
      <c r="M645" s="55">
        <f t="shared" si="331"/>
        <v>5865000</v>
      </c>
      <c r="N645" s="55">
        <f t="shared" si="331"/>
        <v>0</v>
      </c>
      <c r="O645" s="55">
        <f t="shared" si="331"/>
        <v>0</v>
      </c>
      <c r="P645" s="55">
        <f t="shared" si="331"/>
        <v>0</v>
      </c>
      <c r="Q645" s="55">
        <f t="shared" si="331"/>
        <v>0</v>
      </c>
      <c r="R645" s="55">
        <f t="shared" si="331"/>
        <v>0</v>
      </c>
      <c r="S645" s="55">
        <f t="shared" si="331"/>
        <v>0</v>
      </c>
      <c r="T645" s="55">
        <f t="shared" si="331"/>
        <v>0</v>
      </c>
      <c r="U645" s="55">
        <f t="shared" si="331"/>
        <v>0</v>
      </c>
      <c r="V645" s="21"/>
      <c r="W645" s="21"/>
      <c r="X645" s="21"/>
      <c r="Y645" s="132"/>
    </row>
    <row r="646" spans="1:25" s="35" customFormat="1" ht="45" hidden="1">
      <c r="A646" s="28" t="s">
        <v>156</v>
      </c>
      <c r="B646" s="29">
        <v>51</v>
      </c>
      <c r="C646" s="53" t="s">
        <v>25</v>
      </c>
      <c r="D646" s="31">
        <v>3861</v>
      </c>
      <c r="E646" s="32" t="s">
        <v>282</v>
      </c>
      <c r="F646" s="32"/>
      <c r="G646" s="54">
        <v>8797500</v>
      </c>
      <c r="H646" s="80"/>
      <c r="I646" s="54">
        <v>8797500</v>
      </c>
      <c r="J646" s="59"/>
      <c r="K646" s="54">
        <v>8758825.9900000002</v>
      </c>
      <c r="L646" s="33">
        <f t="shared" si="328"/>
        <v>99.560397726626888</v>
      </c>
      <c r="M646" s="54">
        <v>5865000</v>
      </c>
      <c r="N646" s="80"/>
      <c r="O646" s="54">
        <v>0</v>
      </c>
      <c r="P646" s="59"/>
      <c r="Q646" s="54">
        <v>0</v>
      </c>
      <c r="R646" s="54"/>
      <c r="S646" s="59"/>
      <c r="T646" s="54">
        <v>0</v>
      </c>
      <c r="U646" s="59"/>
      <c r="V646" s="1"/>
      <c r="W646" s="1"/>
      <c r="X646" s="1"/>
      <c r="Y646" s="74"/>
    </row>
    <row r="647" spans="1:25" s="36" customFormat="1" ht="15.75" hidden="1">
      <c r="A647" s="24" t="s">
        <v>156</v>
      </c>
      <c r="B647" s="25">
        <v>563</v>
      </c>
      <c r="C647" s="52" t="s">
        <v>25</v>
      </c>
      <c r="D647" s="27">
        <v>386</v>
      </c>
      <c r="E647" s="20"/>
      <c r="F647" s="20"/>
      <c r="G647" s="55"/>
      <c r="H647" s="55"/>
      <c r="I647" s="55">
        <f>I648</f>
        <v>0</v>
      </c>
      <c r="J647" s="55">
        <f t="shared" ref="J647:U647" si="332">J648</f>
        <v>0</v>
      </c>
      <c r="K647" s="55">
        <f t="shared" si="332"/>
        <v>0</v>
      </c>
      <c r="L647" s="22" t="str">
        <f t="shared" si="328"/>
        <v>-</v>
      </c>
      <c r="M647" s="55">
        <f t="shared" si="332"/>
        <v>0</v>
      </c>
      <c r="N647" s="55">
        <f t="shared" si="332"/>
        <v>0</v>
      </c>
      <c r="O647" s="55">
        <f t="shared" si="332"/>
        <v>0</v>
      </c>
      <c r="P647" s="55">
        <f t="shared" si="332"/>
        <v>0</v>
      </c>
      <c r="Q647" s="55">
        <f t="shared" si="332"/>
        <v>0</v>
      </c>
      <c r="R647" s="55">
        <f t="shared" si="332"/>
        <v>0</v>
      </c>
      <c r="S647" s="55">
        <f t="shared" si="332"/>
        <v>0</v>
      </c>
      <c r="T647" s="55">
        <f t="shared" si="332"/>
        <v>0</v>
      </c>
      <c r="U647" s="55">
        <f t="shared" si="332"/>
        <v>0</v>
      </c>
      <c r="V647" s="21"/>
      <c r="W647" s="21"/>
      <c r="X647" s="21"/>
      <c r="Y647" s="132"/>
    </row>
    <row r="648" spans="1:25" s="35" customFormat="1" ht="45" hidden="1">
      <c r="A648" s="28" t="s">
        <v>156</v>
      </c>
      <c r="B648" s="29">
        <v>563</v>
      </c>
      <c r="C648" s="53" t="s">
        <v>25</v>
      </c>
      <c r="D648" s="31">
        <v>3861</v>
      </c>
      <c r="E648" s="32" t="s">
        <v>282</v>
      </c>
      <c r="F648" s="32"/>
      <c r="G648" s="54"/>
      <c r="H648" s="54"/>
      <c r="I648" s="54"/>
      <c r="J648" s="59"/>
      <c r="K648" s="54"/>
      <c r="L648" s="33" t="str">
        <f t="shared" si="328"/>
        <v>-</v>
      </c>
      <c r="M648" s="54"/>
      <c r="N648" s="54"/>
      <c r="O648" s="54"/>
      <c r="P648" s="59"/>
      <c r="Q648" s="54"/>
      <c r="R648" s="54"/>
      <c r="S648" s="59"/>
      <c r="T648" s="54"/>
      <c r="U648" s="59"/>
      <c r="V648" s="1"/>
      <c r="W648" s="1"/>
      <c r="X648" s="1"/>
      <c r="Y648" s="74"/>
    </row>
    <row r="649" spans="1:25" s="36" customFormat="1" ht="110.25">
      <c r="A649" s="319" t="s">
        <v>502</v>
      </c>
      <c r="B649" s="319"/>
      <c r="C649" s="319"/>
      <c r="D649" s="319"/>
      <c r="E649" s="20" t="s">
        <v>374</v>
      </c>
      <c r="F649" s="20" t="s">
        <v>249</v>
      </c>
      <c r="G649" s="55">
        <f>G650+G652+G654+G656</f>
        <v>8400000</v>
      </c>
      <c r="H649" s="55">
        <f>H650+H652+H654+H656</f>
        <v>1260000</v>
      </c>
      <c r="I649" s="55">
        <f>I650+I652+I654+I656+I658+I660</f>
        <v>8400000</v>
      </c>
      <c r="J649" s="55">
        <f t="shared" ref="J649:U649" si="333">J650+J652+J654+J656+J658+J660</f>
        <v>1260000</v>
      </c>
      <c r="K649" s="55">
        <f t="shared" si="333"/>
        <v>0</v>
      </c>
      <c r="L649" s="22">
        <f t="shared" si="328"/>
        <v>0</v>
      </c>
      <c r="M649" s="55">
        <f t="shared" si="333"/>
        <v>0</v>
      </c>
      <c r="N649" s="55">
        <f t="shared" si="333"/>
        <v>0</v>
      </c>
      <c r="O649" s="55">
        <f t="shared" si="333"/>
        <v>0</v>
      </c>
      <c r="P649" s="55">
        <f t="shared" si="333"/>
        <v>0</v>
      </c>
      <c r="Q649" s="55">
        <f t="shared" si="333"/>
        <v>3600000</v>
      </c>
      <c r="R649" s="55">
        <f t="shared" si="333"/>
        <v>0</v>
      </c>
      <c r="S649" s="55">
        <f t="shared" si="333"/>
        <v>0</v>
      </c>
      <c r="T649" s="55">
        <f t="shared" si="333"/>
        <v>0</v>
      </c>
      <c r="U649" s="55">
        <f t="shared" si="333"/>
        <v>0</v>
      </c>
      <c r="V649" s="21"/>
      <c r="W649" s="21"/>
      <c r="X649" s="21"/>
      <c r="Y649" s="132"/>
    </row>
    <row r="650" spans="1:25" s="36" customFormat="1" ht="15.75" hidden="1">
      <c r="A650" s="24" t="s">
        <v>339</v>
      </c>
      <c r="B650" s="25">
        <v>12</v>
      </c>
      <c r="C650" s="24" t="s">
        <v>25</v>
      </c>
      <c r="D650" s="42">
        <v>323</v>
      </c>
      <c r="E650" s="20"/>
      <c r="F650" s="20"/>
      <c r="G650" s="55">
        <f>SUM(G651)</f>
        <v>810000</v>
      </c>
      <c r="H650" s="55">
        <f t="shared" ref="H650:U650" si="334">SUM(H651)</f>
        <v>810000</v>
      </c>
      <c r="I650" s="55">
        <f t="shared" si="334"/>
        <v>810000</v>
      </c>
      <c r="J650" s="55">
        <f t="shared" si="334"/>
        <v>810000</v>
      </c>
      <c r="K650" s="55">
        <f t="shared" si="334"/>
        <v>0</v>
      </c>
      <c r="L650" s="22">
        <f t="shared" si="328"/>
        <v>0</v>
      </c>
      <c r="M650" s="55">
        <f t="shared" si="334"/>
        <v>0</v>
      </c>
      <c r="N650" s="55">
        <f t="shared" si="334"/>
        <v>0</v>
      </c>
      <c r="O650" s="55">
        <f t="shared" si="334"/>
        <v>0</v>
      </c>
      <c r="P650" s="55">
        <f t="shared" si="334"/>
        <v>0</v>
      </c>
      <c r="Q650" s="55">
        <f t="shared" si="334"/>
        <v>540000</v>
      </c>
      <c r="R650" s="55">
        <f t="shared" si="334"/>
        <v>0</v>
      </c>
      <c r="S650" s="55">
        <f t="shared" si="334"/>
        <v>0</v>
      </c>
      <c r="T650" s="55">
        <f t="shared" si="334"/>
        <v>0</v>
      </c>
      <c r="U650" s="55">
        <f t="shared" si="334"/>
        <v>0</v>
      </c>
      <c r="V650" s="21"/>
      <c r="W650" s="21"/>
      <c r="X650" s="21"/>
      <c r="Y650" s="132"/>
    </row>
    <row r="651" spans="1:25" s="36" customFormat="1" ht="15.75" hidden="1">
      <c r="A651" s="28" t="s">
        <v>339</v>
      </c>
      <c r="B651" s="29">
        <v>12</v>
      </c>
      <c r="C651" s="28" t="s">
        <v>25</v>
      </c>
      <c r="D651" s="56">
        <v>3238</v>
      </c>
      <c r="E651" s="32" t="s">
        <v>122</v>
      </c>
      <c r="F651" s="32"/>
      <c r="G651" s="54">
        <v>810000</v>
      </c>
      <c r="H651" s="54">
        <v>810000</v>
      </c>
      <c r="I651" s="54">
        <v>810000</v>
      </c>
      <c r="J651" s="54">
        <v>810000</v>
      </c>
      <c r="K651" s="54">
        <v>0</v>
      </c>
      <c r="L651" s="33">
        <f t="shared" si="328"/>
        <v>0</v>
      </c>
      <c r="M651" s="54">
        <v>0</v>
      </c>
      <c r="N651" s="54">
        <v>0</v>
      </c>
      <c r="O651" s="54"/>
      <c r="P651" s="54">
        <f>O651</f>
        <v>0</v>
      </c>
      <c r="Q651" s="54">
        <v>540000</v>
      </c>
      <c r="R651" s="54"/>
      <c r="S651" s="54">
        <f>R651</f>
        <v>0</v>
      </c>
      <c r="T651" s="54"/>
      <c r="U651" s="54">
        <f>T651</f>
        <v>0</v>
      </c>
      <c r="V651" s="21"/>
      <c r="W651" s="21"/>
      <c r="X651" s="21"/>
      <c r="Y651" s="132"/>
    </row>
    <row r="652" spans="1:25" s="36" customFormat="1" ht="15.75" hidden="1">
      <c r="A652" s="24" t="s">
        <v>339</v>
      </c>
      <c r="B652" s="25">
        <v>12</v>
      </c>
      <c r="C652" s="24" t="s">
        <v>25</v>
      </c>
      <c r="D652" s="42">
        <v>422</v>
      </c>
      <c r="E652" s="20"/>
      <c r="F652" s="20"/>
      <c r="G652" s="55">
        <f>SUM(G653)</f>
        <v>450000</v>
      </c>
      <c r="H652" s="55">
        <f t="shared" ref="H652:U652" si="335">SUM(H653)</f>
        <v>450000</v>
      </c>
      <c r="I652" s="55">
        <f t="shared" si="335"/>
        <v>450000</v>
      </c>
      <c r="J652" s="55">
        <f t="shared" si="335"/>
        <v>450000</v>
      </c>
      <c r="K652" s="55">
        <f t="shared" si="335"/>
        <v>0</v>
      </c>
      <c r="L652" s="22">
        <f t="shared" si="328"/>
        <v>0</v>
      </c>
      <c r="M652" s="55">
        <f t="shared" si="335"/>
        <v>0</v>
      </c>
      <c r="N652" s="55">
        <f t="shared" si="335"/>
        <v>0</v>
      </c>
      <c r="O652" s="55">
        <f t="shared" si="335"/>
        <v>0</v>
      </c>
      <c r="P652" s="55">
        <f t="shared" si="335"/>
        <v>0</v>
      </c>
      <c r="Q652" s="55">
        <f t="shared" si="335"/>
        <v>0</v>
      </c>
      <c r="R652" s="55">
        <f t="shared" si="335"/>
        <v>0</v>
      </c>
      <c r="S652" s="55">
        <f t="shared" si="335"/>
        <v>0</v>
      </c>
      <c r="T652" s="55">
        <f t="shared" si="335"/>
        <v>0</v>
      </c>
      <c r="U652" s="55">
        <f t="shared" si="335"/>
        <v>0</v>
      </c>
      <c r="V652" s="21"/>
      <c r="W652" s="21"/>
      <c r="X652" s="21"/>
      <c r="Y652" s="132"/>
    </row>
    <row r="653" spans="1:25" s="35" customFormat="1" hidden="1">
      <c r="A653" s="28" t="s">
        <v>339</v>
      </c>
      <c r="B653" s="29">
        <v>12</v>
      </c>
      <c r="C653" s="28" t="s">
        <v>25</v>
      </c>
      <c r="D653" s="56">
        <v>4222</v>
      </c>
      <c r="E653" s="32" t="s">
        <v>130</v>
      </c>
      <c r="F653" s="32"/>
      <c r="G653" s="54">
        <v>450000</v>
      </c>
      <c r="H653" s="54">
        <v>450000</v>
      </c>
      <c r="I653" s="54">
        <v>450000</v>
      </c>
      <c r="J653" s="54">
        <v>450000</v>
      </c>
      <c r="K653" s="54">
        <v>0</v>
      </c>
      <c r="L653" s="33">
        <f t="shared" si="328"/>
        <v>0</v>
      </c>
      <c r="M653" s="54">
        <v>0</v>
      </c>
      <c r="N653" s="54">
        <v>0</v>
      </c>
      <c r="O653" s="54"/>
      <c r="P653" s="54">
        <f>O653</f>
        <v>0</v>
      </c>
      <c r="Q653" s="54">
        <v>0</v>
      </c>
      <c r="R653" s="54"/>
      <c r="S653" s="54">
        <f>R653</f>
        <v>0</v>
      </c>
      <c r="T653" s="54"/>
      <c r="U653" s="54">
        <f>T653</f>
        <v>0</v>
      </c>
      <c r="V653" s="1"/>
      <c r="W653" s="1"/>
      <c r="X653" s="1"/>
      <c r="Y653" s="74"/>
    </row>
    <row r="654" spans="1:25" s="36" customFormat="1" ht="15.75" hidden="1">
      <c r="A654" s="24" t="s">
        <v>339</v>
      </c>
      <c r="B654" s="25">
        <v>51</v>
      </c>
      <c r="C654" s="24" t="s">
        <v>25</v>
      </c>
      <c r="D654" s="42">
        <v>323</v>
      </c>
      <c r="E654" s="20"/>
      <c r="F654" s="20"/>
      <c r="G654" s="55">
        <f>SUM(G655)</f>
        <v>4590000</v>
      </c>
      <c r="H654" s="55">
        <f t="shared" ref="H654:U654" si="336">SUM(H655)</f>
        <v>0</v>
      </c>
      <c r="I654" s="55">
        <f t="shared" si="336"/>
        <v>4590000</v>
      </c>
      <c r="J654" s="55">
        <f t="shared" si="336"/>
        <v>0</v>
      </c>
      <c r="K654" s="55">
        <f t="shared" si="336"/>
        <v>0</v>
      </c>
      <c r="L654" s="22">
        <f t="shared" si="328"/>
        <v>0</v>
      </c>
      <c r="M654" s="55">
        <f t="shared" si="336"/>
        <v>0</v>
      </c>
      <c r="N654" s="55">
        <f t="shared" si="336"/>
        <v>0</v>
      </c>
      <c r="O654" s="55">
        <f t="shared" si="336"/>
        <v>0</v>
      </c>
      <c r="P654" s="55">
        <f t="shared" si="336"/>
        <v>0</v>
      </c>
      <c r="Q654" s="55">
        <f t="shared" si="336"/>
        <v>3060000</v>
      </c>
      <c r="R654" s="55">
        <f t="shared" si="336"/>
        <v>0</v>
      </c>
      <c r="S654" s="55">
        <f t="shared" si="336"/>
        <v>0</v>
      </c>
      <c r="T654" s="55">
        <f t="shared" si="336"/>
        <v>0</v>
      </c>
      <c r="U654" s="55">
        <f t="shared" si="336"/>
        <v>0</v>
      </c>
      <c r="V654" s="21"/>
      <c r="W654" s="21"/>
      <c r="X654" s="21"/>
      <c r="Y654" s="132"/>
    </row>
    <row r="655" spans="1:25" s="35" customFormat="1" hidden="1">
      <c r="A655" s="28" t="s">
        <v>339</v>
      </c>
      <c r="B655" s="29">
        <v>51</v>
      </c>
      <c r="C655" s="28" t="s">
        <v>25</v>
      </c>
      <c r="D655" s="56">
        <v>3238</v>
      </c>
      <c r="E655" s="32" t="s">
        <v>122</v>
      </c>
      <c r="F655" s="32"/>
      <c r="G655" s="54">
        <v>4590000</v>
      </c>
      <c r="H655" s="80"/>
      <c r="I655" s="54">
        <v>4590000</v>
      </c>
      <c r="J655" s="59"/>
      <c r="K655" s="54">
        <v>0</v>
      </c>
      <c r="L655" s="33">
        <f t="shared" si="328"/>
        <v>0</v>
      </c>
      <c r="M655" s="54">
        <v>0</v>
      </c>
      <c r="N655" s="80"/>
      <c r="O655" s="54"/>
      <c r="P655" s="59"/>
      <c r="Q655" s="54">
        <v>3060000</v>
      </c>
      <c r="R655" s="54"/>
      <c r="S655" s="59"/>
      <c r="T655" s="54"/>
      <c r="U655" s="59"/>
      <c r="V655" s="1"/>
      <c r="W655" s="1"/>
      <c r="X655" s="1"/>
      <c r="Y655" s="74"/>
    </row>
    <row r="656" spans="1:25" s="36" customFormat="1" ht="15.75" hidden="1">
      <c r="A656" s="24" t="s">
        <v>339</v>
      </c>
      <c r="B656" s="25">
        <v>51</v>
      </c>
      <c r="C656" s="24" t="s">
        <v>25</v>
      </c>
      <c r="D656" s="42">
        <v>422</v>
      </c>
      <c r="E656" s="20"/>
      <c r="F656" s="20"/>
      <c r="G656" s="55">
        <f>SUM(G657)</f>
        <v>2550000</v>
      </c>
      <c r="H656" s="55">
        <f t="shared" ref="H656:U656" si="337">SUM(H657)</f>
        <v>0</v>
      </c>
      <c r="I656" s="55">
        <f t="shared" si="337"/>
        <v>2550000</v>
      </c>
      <c r="J656" s="55">
        <f t="shared" si="337"/>
        <v>0</v>
      </c>
      <c r="K656" s="55">
        <f t="shared" si="337"/>
        <v>0</v>
      </c>
      <c r="L656" s="22">
        <f t="shared" si="328"/>
        <v>0</v>
      </c>
      <c r="M656" s="55">
        <f t="shared" si="337"/>
        <v>0</v>
      </c>
      <c r="N656" s="55">
        <f t="shared" si="337"/>
        <v>0</v>
      </c>
      <c r="O656" s="55">
        <f t="shared" si="337"/>
        <v>0</v>
      </c>
      <c r="P656" s="55">
        <f t="shared" si="337"/>
        <v>0</v>
      </c>
      <c r="Q656" s="55">
        <f t="shared" si="337"/>
        <v>0</v>
      </c>
      <c r="R656" s="55">
        <f t="shared" si="337"/>
        <v>0</v>
      </c>
      <c r="S656" s="55">
        <f t="shared" si="337"/>
        <v>0</v>
      </c>
      <c r="T656" s="55">
        <f t="shared" si="337"/>
        <v>0</v>
      </c>
      <c r="U656" s="55">
        <f t="shared" si="337"/>
        <v>0</v>
      </c>
      <c r="V656" s="21"/>
      <c r="W656" s="21"/>
      <c r="X656" s="21"/>
      <c r="Y656" s="132"/>
    </row>
    <row r="657" spans="1:25" s="36" customFormat="1" ht="15.75" hidden="1">
      <c r="A657" s="28" t="s">
        <v>339</v>
      </c>
      <c r="B657" s="29">
        <v>51</v>
      </c>
      <c r="C657" s="28" t="s">
        <v>25</v>
      </c>
      <c r="D657" s="56">
        <v>4222</v>
      </c>
      <c r="E657" s="32" t="s">
        <v>130</v>
      </c>
      <c r="F657" s="32"/>
      <c r="G657" s="54">
        <v>2550000</v>
      </c>
      <c r="H657" s="80"/>
      <c r="I657" s="54">
        <v>2550000</v>
      </c>
      <c r="J657" s="59"/>
      <c r="K657" s="54">
        <v>0</v>
      </c>
      <c r="L657" s="33">
        <f t="shared" si="328"/>
        <v>0</v>
      </c>
      <c r="M657" s="54">
        <v>0</v>
      </c>
      <c r="N657" s="80"/>
      <c r="O657" s="54"/>
      <c r="P657" s="59"/>
      <c r="Q657" s="54">
        <v>0</v>
      </c>
      <c r="R657" s="54"/>
      <c r="S657" s="59"/>
      <c r="T657" s="54"/>
      <c r="U657" s="59"/>
      <c r="V657" s="21"/>
      <c r="W657" s="21"/>
      <c r="X657" s="21"/>
      <c r="Y657" s="132"/>
    </row>
    <row r="658" spans="1:25" s="36" customFormat="1" ht="15.75" hidden="1">
      <c r="A658" s="24" t="s">
        <v>339</v>
      </c>
      <c r="B658" s="25">
        <v>563</v>
      </c>
      <c r="C658" s="24" t="s">
        <v>25</v>
      </c>
      <c r="D658" s="42">
        <v>323</v>
      </c>
      <c r="E658" s="20"/>
      <c r="F658" s="20"/>
      <c r="G658" s="55"/>
      <c r="H658" s="55"/>
      <c r="I658" s="55">
        <f>I659</f>
        <v>0</v>
      </c>
      <c r="J658" s="55">
        <f t="shared" ref="J658:U658" si="338">J659</f>
        <v>0</v>
      </c>
      <c r="K658" s="55">
        <f t="shared" si="338"/>
        <v>0</v>
      </c>
      <c r="L658" s="22" t="str">
        <f t="shared" si="328"/>
        <v>-</v>
      </c>
      <c r="M658" s="55">
        <f t="shared" si="338"/>
        <v>0</v>
      </c>
      <c r="N658" s="55">
        <f t="shared" si="338"/>
        <v>0</v>
      </c>
      <c r="O658" s="55">
        <f t="shared" si="338"/>
        <v>0</v>
      </c>
      <c r="P658" s="55">
        <f t="shared" si="338"/>
        <v>0</v>
      </c>
      <c r="Q658" s="55">
        <f t="shared" si="338"/>
        <v>0</v>
      </c>
      <c r="R658" s="55">
        <f t="shared" si="338"/>
        <v>0</v>
      </c>
      <c r="S658" s="55">
        <f t="shared" si="338"/>
        <v>0</v>
      </c>
      <c r="T658" s="55">
        <f t="shared" si="338"/>
        <v>0</v>
      </c>
      <c r="U658" s="55">
        <f t="shared" si="338"/>
        <v>0</v>
      </c>
      <c r="V658" s="21"/>
      <c r="W658" s="21"/>
      <c r="X658" s="21"/>
      <c r="Y658" s="132"/>
    </row>
    <row r="659" spans="1:25" s="36" customFormat="1" ht="15.75" hidden="1">
      <c r="A659" s="28" t="s">
        <v>339</v>
      </c>
      <c r="B659" s="29">
        <v>563</v>
      </c>
      <c r="C659" s="28" t="s">
        <v>25</v>
      </c>
      <c r="D659" s="56">
        <v>3238</v>
      </c>
      <c r="E659" s="32" t="s">
        <v>122</v>
      </c>
      <c r="F659" s="32"/>
      <c r="G659" s="54"/>
      <c r="H659" s="54"/>
      <c r="I659" s="54"/>
      <c r="J659" s="59"/>
      <c r="K659" s="54"/>
      <c r="L659" s="33" t="str">
        <f t="shared" si="328"/>
        <v>-</v>
      </c>
      <c r="M659" s="54"/>
      <c r="N659" s="54"/>
      <c r="O659" s="54"/>
      <c r="P659" s="59"/>
      <c r="Q659" s="54"/>
      <c r="R659" s="54"/>
      <c r="S659" s="59"/>
      <c r="T659" s="54"/>
      <c r="U659" s="59"/>
      <c r="V659" s="21"/>
      <c r="W659" s="21"/>
      <c r="X659" s="21"/>
      <c r="Y659" s="132"/>
    </row>
    <row r="660" spans="1:25" s="36" customFormat="1" ht="15.75" hidden="1">
      <c r="A660" s="24" t="s">
        <v>339</v>
      </c>
      <c r="B660" s="25">
        <v>563</v>
      </c>
      <c r="C660" s="24" t="s">
        <v>25</v>
      </c>
      <c r="D660" s="42">
        <v>422</v>
      </c>
      <c r="E660" s="20"/>
      <c r="F660" s="20"/>
      <c r="G660" s="55"/>
      <c r="H660" s="55"/>
      <c r="I660" s="55">
        <f>I661</f>
        <v>0</v>
      </c>
      <c r="J660" s="55">
        <f t="shared" ref="J660:U660" si="339">J661</f>
        <v>0</v>
      </c>
      <c r="K660" s="55">
        <f t="shared" si="339"/>
        <v>0</v>
      </c>
      <c r="L660" s="22" t="str">
        <f t="shared" si="328"/>
        <v>-</v>
      </c>
      <c r="M660" s="55">
        <f t="shared" si="339"/>
        <v>0</v>
      </c>
      <c r="N660" s="55">
        <f t="shared" si="339"/>
        <v>0</v>
      </c>
      <c r="O660" s="55">
        <f t="shared" si="339"/>
        <v>0</v>
      </c>
      <c r="P660" s="55">
        <f t="shared" si="339"/>
        <v>0</v>
      </c>
      <c r="Q660" s="55">
        <f t="shared" si="339"/>
        <v>0</v>
      </c>
      <c r="R660" s="55">
        <f t="shared" si="339"/>
        <v>0</v>
      </c>
      <c r="S660" s="55">
        <f t="shared" si="339"/>
        <v>0</v>
      </c>
      <c r="T660" s="55">
        <f t="shared" si="339"/>
        <v>0</v>
      </c>
      <c r="U660" s="55">
        <f t="shared" si="339"/>
        <v>0</v>
      </c>
      <c r="V660" s="21"/>
      <c r="W660" s="21"/>
      <c r="X660" s="21"/>
      <c r="Y660" s="132"/>
    </row>
    <row r="661" spans="1:25" s="36" customFormat="1" ht="15.75" hidden="1">
      <c r="A661" s="28" t="s">
        <v>339</v>
      </c>
      <c r="B661" s="29">
        <v>563</v>
      </c>
      <c r="C661" s="28" t="s">
        <v>25</v>
      </c>
      <c r="D661" s="56">
        <v>4222</v>
      </c>
      <c r="E661" s="32" t="s">
        <v>130</v>
      </c>
      <c r="F661" s="32"/>
      <c r="G661" s="54"/>
      <c r="H661" s="54"/>
      <c r="I661" s="54"/>
      <c r="J661" s="59"/>
      <c r="K661" s="54"/>
      <c r="L661" s="33" t="str">
        <f t="shared" si="328"/>
        <v>-</v>
      </c>
      <c r="M661" s="54"/>
      <c r="N661" s="54"/>
      <c r="O661" s="54"/>
      <c r="P661" s="59"/>
      <c r="Q661" s="54"/>
      <c r="R661" s="54"/>
      <c r="S661" s="59"/>
      <c r="T661" s="54"/>
      <c r="U661" s="59"/>
      <c r="V661" s="21"/>
      <c r="W661" s="21"/>
      <c r="X661" s="21"/>
      <c r="Y661" s="132"/>
    </row>
    <row r="662" spans="1:25" s="36" customFormat="1" ht="86.25" customHeight="1">
      <c r="A662" s="319" t="s">
        <v>503</v>
      </c>
      <c r="B662" s="319"/>
      <c r="C662" s="319"/>
      <c r="D662" s="319"/>
      <c r="E662" s="20" t="s">
        <v>345</v>
      </c>
      <c r="F662" s="20" t="s">
        <v>251</v>
      </c>
      <c r="G662" s="21">
        <f>G663+G665+G667</f>
        <v>165204251</v>
      </c>
      <c r="H662" s="21">
        <f>H663+H665+H667</f>
        <v>26905638</v>
      </c>
      <c r="I662" s="21">
        <f>I663+I665+I667+I669</f>
        <v>170204251</v>
      </c>
      <c r="J662" s="21">
        <f t="shared" ref="J662:U662" si="340">J663+J665+J667+J669</f>
        <v>31905638</v>
      </c>
      <c r="K662" s="21">
        <f t="shared" si="340"/>
        <v>68850577.24000001</v>
      </c>
      <c r="L662" s="22">
        <f t="shared" si="328"/>
        <v>40.451737741849939</v>
      </c>
      <c r="M662" s="21">
        <f t="shared" si="340"/>
        <v>29179251</v>
      </c>
      <c r="N662" s="21">
        <f t="shared" si="340"/>
        <v>6076888</v>
      </c>
      <c r="O662" s="21">
        <f t="shared" si="340"/>
        <v>0</v>
      </c>
      <c r="P662" s="21">
        <f t="shared" si="340"/>
        <v>0</v>
      </c>
      <c r="Q662" s="21">
        <f t="shared" si="340"/>
        <v>0</v>
      </c>
      <c r="R662" s="21">
        <f t="shared" si="340"/>
        <v>0</v>
      </c>
      <c r="S662" s="21">
        <f t="shared" si="340"/>
        <v>0</v>
      </c>
      <c r="T662" s="21">
        <f t="shared" si="340"/>
        <v>0</v>
      </c>
      <c r="U662" s="21">
        <f t="shared" si="340"/>
        <v>0</v>
      </c>
      <c r="V662" s="21"/>
      <c r="W662" s="21"/>
      <c r="X662" s="21"/>
      <c r="Y662" s="132"/>
    </row>
    <row r="663" spans="1:25" s="36" customFormat="1" ht="15.75" hidden="1">
      <c r="A663" s="24" t="s">
        <v>105</v>
      </c>
      <c r="B663" s="25">
        <v>11</v>
      </c>
      <c r="C663" s="52" t="s">
        <v>27</v>
      </c>
      <c r="D663" s="27">
        <v>386</v>
      </c>
      <c r="E663" s="20"/>
      <c r="F663" s="20"/>
      <c r="G663" s="21">
        <f>SUM(G664)</f>
        <v>2500000</v>
      </c>
      <c r="H663" s="21">
        <f t="shared" ref="H663:U663" si="341">SUM(H664)</f>
        <v>2500000</v>
      </c>
      <c r="I663" s="21">
        <f t="shared" si="341"/>
        <v>7500000</v>
      </c>
      <c r="J663" s="21">
        <f t="shared" si="341"/>
        <v>7500000</v>
      </c>
      <c r="K663" s="21">
        <f t="shared" si="341"/>
        <v>7500000</v>
      </c>
      <c r="L663" s="22">
        <f t="shared" si="328"/>
        <v>100</v>
      </c>
      <c r="M663" s="21">
        <f t="shared" si="341"/>
        <v>2000000</v>
      </c>
      <c r="N663" s="21">
        <f t="shared" si="341"/>
        <v>2000000</v>
      </c>
      <c r="O663" s="21">
        <f t="shared" si="341"/>
        <v>0</v>
      </c>
      <c r="P663" s="21">
        <f t="shared" si="341"/>
        <v>0</v>
      </c>
      <c r="Q663" s="21">
        <f t="shared" si="341"/>
        <v>0</v>
      </c>
      <c r="R663" s="21">
        <f t="shared" si="341"/>
        <v>0</v>
      </c>
      <c r="S663" s="21">
        <f t="shared" si="341"/>
        <v>0</v>
      </c>
      <c r="T663" s="21">
        <f t="shared" si="341"/>
        <v>0</v>
      </c>
      <c r="U663" s="21">
        <f t="shared" si="341"/>
        <v>0</v>
      </c>
      <c r="V663" s="21"/>
      <c r="W663" s="21"/>
      <c r="X663" s="21"/>
      <c r="Y663" s="132"/>
    </row>
    <row r="664" spans="1:25" s="35" customFormat="1" ht="48.75" hidden="1" customHeight="1">
      <c r="A664" s="28" t="s">
        <v>105</v>
      </c>
      <c r="B664" s="29">
        <v>11</v>
      </c>
      <c r="C664" s="53" t="s">
        <v>27</v>
      </c>
      <c r="D664" s="31">
        <v>3861</v>
      </c>
      <c r="E664" s="32" t="s">
        <v>282</v>
      </c>
      <c r="F664" s="20"/>
      <c r="G664" s="1">
        <v>2500000</v>
      </c>
      <c r="H664" s="1">
        <v>2500000</v>
      </c>
      <c r="I664" s="1">
        <v>7500000</v>
      </c>
      <c r="J664" s="1">
        <v>7500000</v>
      </c>
      <c r="K664" s="1">
        <v>7500000</v>
      </c>
      <c r="L664" s="33">
        <f t="shared" si="328"/>
        <v>100</v>
      </c>
      <c r="M664" s="1">
        <v>2000000</v>
      </c>
      <c r="N664" s="1">
        <v>2000000</v>
      </c>
      <c r="O664" s="1"/>
      <c r="P664" s="1">
        <f>O664</f>
        <v>0</v>
      </c>
      <c r="Q664" s="1">
        <v>0</v>
      </c>
      <c r="R664" s="1">
        <v>0</v>
      </c>
      <c r="S664" s="1">
        <f>R664</f>
        <v>0</v>
      </c>
      <c r="T664" s="1">
        <v>0</v>
      </c>
      <c r="U664" s="1">
        <f>T664</f>
        <v>0</v>
      </c>
      <c r="V664" s="1"/>
      <c r="W664" s="1"/>
      <c r="X664" s="1"/>
      <c r="Y664" s="74"/>
    </row>
    <row r="665" spans="1:25" s="36" customFormat="1" ht="15.75" hidden="1">
      <c r="A665" s="24" t="s">
        <v>105</v>
      </c>
      <c r="B665" s="25">
        <v>12</v>
      </c>
      <c r="C665" s="52" t="s">
        <v>27</v>
      </c>
      <c r="D665" s="27">
        <v>386</v>
      </c>
      <c r="E665" s="20"/>
      <c r="F665" s="20"/>
      <c r="G665" s="21">
        <f>SUM(G666)</f>
        <v>24405638</v>
      </c>
      <c r="H665" s="21">
        <f t="shared" ref="H665:U665" si="342">SUM(H666)</f>
        <v>24405638</v>
      </c>
      <c r="I665" s="21">
        <f t="shared" si="342"/>
        <v>24405638</v>
      </c>
      <c r="J665" s="21">
        <f t="shared" si="342"/>
        <v>24405638</v>
      </c>
      <c r="K665" s="21">
        <f t="shared" si="342"/>
        <v>9202586.5700000003</v>
      </c>
      <c r="L665" s="22">
        <f t="shared" si="328"/>
        <v>37.706805984748279</v>
      </c>
      <c r="M665" s="21">
        <f t="shared" si="342"/>
        <v>4076888</v>
      </c>
      <c r="N665" s="21">
        <f t="shared" si="342"/>
        <v>4076888</v>
      </c>
      <c r="O665" s="21">
        <f t="shared" si="342"/>
        <v>0</v>
      </c>
      <c r="P665" s="21">
        <f t="shared" si="342"/>
        <v>0</v>
      </c>
      <c r="Q665" s="21">
        <f t="shared" si="342"/>
        <v>0</v>
      </c>
      <c r="R665" s="21">
        <f t="shared" si="342"/>
        <v>0</v>
      </c>
      <c r="S665" s="21">
        <f t="shared" si="342"/>
        <v>0</v>
      </c>
      <c r="T665" s="21">
        <f t="shared" si="342"/>
        <v>0</v>
      </c>
      <c r="U665" s="21">
        <f t="shared" si="342"/>
        <v>0</v>
      </c>
      <c r="V665" s="21"/>
      <c r="W665" s="21"/>
      <c r="X665" s="21"/>
      <c r="Y665" s="132"/>
    </row>
    <row r="666" spans="1:25" s="35" customFormat="1" ht="48.75" hidden="1" customHeight="1">
      <c r="A666" s="28" t="s">
        <v>105</v>
      </c>
      <c r="B666" s="29">
        <v>12</v>
      </c>
      <c r="C666" s="53" t="s">
        <v>27</v>
      </c>
      <c r="D666" s="31">
        <v>3861</v>
      </c>
      <c r="E666" s="32" t="s">
        <v>282</v>
      </c>
      <c r="F666" s="32"/>
      <c r="G666" s="1">
        <v>24405638</v>
      </c>
      <c r="H666" s="1">
        <v>24405638</v>
      </c>
      <c r="I666" s="1">
        <v>24405638</v>
      </c>
      <c r="J666" s="1">
        <v>24405638</v>
      </c>
      <c r="K666" s="1">
        <v>9202586.5700000003</v>
      </c>
      <c r="L666" s="33">
        <f t="shared" si="328"/>
        <v>37.706805984748279</v>
      </c>
      <c r="M666" s="1">
        <v>4076888</v>
      </c>
      <c r="N666" s="1">
        <v>4076888</v>
      </c>
      <c r="O666" s="1"/>
      <c r="P666" s="1">
        <f>O666</f>
        <v>0</v>
      </c>
      <c r="Q666" s="1">
        <v>0</v>
      </c>
      <c r="R666" s="1">
        <v>0</v>
      </c>
      <c r="S666" s="1">
        <f>R666</f>
        <v>0</v>
      </c>
      <c r="T666" s="1">
        <v>0</v>
      </c>
      <c r="U666" s="1">
        <f>T666</f>
        <v>0</v>
      </c>
      <c r="V666" s="1"/>
      <c r="W666" s="1"/>
      <c r="X666" s="1"/>
      <c r="Y666" s="74"/>
    </row>
    <row r="667" spans="1:25" s="36" customFormat="1" ht="15.75" hidden="1">
      <c r="A667" s="24" t="s">
        <v>105</v>
      </c>
      <c r="B667" s="25">
        <v>51</v>
      </c>
      <c r="C667" s="52" t="s">
        <v>27</v>
      </c>
      <c r="D667" s="27">
        <v>386</v>
      </c>
      <c r="E667" s="20"/>
      <c r="F667" s="20"/>
      <c r="G667" s="21">
        <f>SUM(G668)</f>
        <v>138298613</v>
      </c>
      <c r="H667" s="21">
        <f t="shared" ref="H667:U667" si="343">SUM(H668)</f>
        <v>0</v>
      </c>
      <c r="I667" s="21">
        <f t="shared" si="343"/>
        <v>138298613</v>
      </c>
      <c r="J667" s="21">
        <f t="shared" si="343"/>
        <v>0</v>
      </c>
      <c r="K667" s="21">
        <f t="shared" si="343"/>
        <v>52147990.670000002</v>
      </c>
      <c r="L667" s="22">
        <f t="shared" si="328"/>
        <v>37.706806698054166</v>
      </c>
      <c r="M667" s="21">
        <f t="shared" si="343"/>
        <v>23102363</v>
      </c>
      <c r="N667" s="21">
        <f t="shared" si="343"/>
        <v>0</v>
      </c>
      <c r="O667" s="21">
        <f t="shared" si="343"/>
        <v>0</v>
      </c>
      <c r="P667" s="21">
        <f t="shared" si="343"/>
        <v>0</v>
      </c>
      <c r="Q667" s="21">
        <f t="shared" si="343"/>
        <v>0</v>
      </c>
      <c r="R667" s="21">
        <f t="shared" si="343"/>
        <v>0</v>
      </c>
      <c r="S667" s="21">
        <f t="shared" si="343"/>
        <v>0</v>
      </c>
      <c r="T667" s="21">
        <f t="shared" si="343"/>
        <v>0</v>
      </c>
      <c r="U667" s="21">
        <f t="shared" si="343"/>
        <v>0</v>
      </c>
      <c r="V667" s="21"/>
      <c r="W667" s="21"/>
      <c r="X667" s="21"/>
      <c r="Y667" s="132"/>
    </row>
    <row r="668" spans="1:25" s="71" customFormat="1" ht="45" hidden="1">
      <c r="A668" s="28" t="s">
        <v>105</v>
      </c>
      <c r="B668" s="29">
        <v>51</v>
      </c>
      <c r="C668" s="53" t="s">
        <v>27</v>
      </c>
      <c r="D668" s="31">
        <v>3861</v>
      </c>
      <c r="E668" s="32" t="s">
        <v>282</v>
      </c>
      <c r="F668" s="32"/>
      <c r="G668" s="1">
        <v>138298613</v>
      </c>
      <c r="H668" s="59"/>
      <c r="I668" s="1">
        <v>138298613</v>
      </c>
      <c r="J668" s="59"/>
      <c r="K668" s="1">
        <v>52147990.670000002</v>
      </c>
      <c r="L668" s="33">
        <f t="shared" si="328"/>
        <v>37.706806698054166</v>
      </c>
      <c r="M668" s="1">
        <v>23102363</v>
      </c>
      <c r="N668" s="59"/>
      <c r="O668" s="1"/>
      <c r="P668" s="59"/>
      <c r="Q668" s="1">
        <v>0</v>
      </c>
      <c r="R668" s="1">
        <v>0</v>
      </c>
      <c r="S668" s="59"/>
      <c r="T668" s="1">
        <v>0</v>
      </c>
      <c r="U668" s="59"/>
      <c r="V668" s="128"/>
      <c r="W668" s="128"/>
      <c r="X668" s="128"/>
      <c r="Y668" s="137"/>
    </row>
    <row r="669" spans="1:25" s="71" customFormat="1" ht="15.75" hidden="1">
      <c r="A669" s="24" t="s">
        <v>105</v>
      </c>
      <c r="B669" s="25">
        <v>563</v>
      </c>
      <c r="C669" s="52" t="s">
        <v>27</v>
      </c>
      <c r="D669" s="27">
        <v>386</v>
      </c>
      <c r="E669" s="20"/>
      <c r="F669" s="20"/>
      <c r="G669" s="21"/>
      <c r="H669" s="21"/>
      <c r="I669" s="21">
        <f>I670</f>
        <v>0</v>
      </c>
      <c r="J669" s="21">
        <f t="shared" ref="J669:U669" si="344">J670</f>
        <v>0</v>
      </c>
      <c r="K669" s="21">
        <f t="shared" si="344"/>
        <v>0</v>
      </c>
      <c r="L669" s="21">
        <f t="shared" si="344"/>
        <v>0</v>
      </c>
      <c r="M669" s="21">
        <f t="shared" si="344"/>
        <v>0</v>
      </c>
      <c r="N669" s="21">
        <f t="shared" si="344"/>
        <v>0</v>
      </c>
      <c r="O669" s="21">
        <f t="shared" si="344"/>
        <v>0</v>
      </c>
      <c r="P669" s="21">
        <f t="shared" si="344"/>
        <v>0</v>
      </c>
      <c r="Q669" s="21">
        <f t="shared" si="344"/>
        <v>0</v>
      </c>
      <c r="R669" s="21">
        <f t="shared" si="344"/>
        <v>0</v>
      </c>
      <c r="S669" s="21">
        <f t="shared" si="344"/>
        <v>0</v>
      </c>
      <c r="T669" s="21">
        <f t="shared" si="344"/>
        <v>0</v>
      </c>
      <c r="U669" s="21">
        <f t="shared" si="344"/>
        <v>0</v>
      </c>
      <c r="V669" s="128"/>
      <c r="W669" s="128"/>
      <c r="X669" s="128"/>
      <c r="Y669" s="137"/>
    </row>
    <row r="670" spans="1:25" s="71" customFormat="1" ht="45" hidden="1">
      <c r="A670" s="28" t="s">
        <v>105</v>
      </c>
      <c r="B670" s="29">
        <v>563</v>
      </c>
      <c r="C670" s="53" t="s">
        <v>27</v>
      </c>
      <c r="D670" s="31">
        <v>3861</v>
      </c>
      <c r="E670" s="32" t="s">
        <v>282</v>
      </c>
      <c r="F670" s="32"/>
      <c r="G670" s="1"/>
      <c r="H670" s="1"/>
      <c r="I670" s="1"/>
      <c r="J670" s="59"/>
      <c r="K670" s="1"/>
      <c r="L670" s="33"/>
      <c r="M670" s="1"/>
      <c r="N670" s="1"/>
      <c r="O670" s="1"/>
      <c r="P670" s="59"/>
      <c r="Q670" s="1"/>
      <c r="R670" s="1"/>
      <c r="S670" s="59"/>
      <c r="T670" s="1"/>
      <c r="U670" s="59"/>
      <c r="V670" s="128"/>
      <c r="W670" s="128"/>
      <c r="X670" s="128"/>
      <c r="Y670" s="137"/>
    </row>
    <row r="671" spans="1:25" s="35" customFormat="1" ht="94.5">
      <c r="A671" s="319" t="s">
        <v>504</v>
      </c>
      <c r="B671" s="320"/>
      <c r="C671" s="320"/>
      <c r="D671" s="320"/>
      <c r="E671" s="20" t="s">
        <v>354</v>
      </c>
      <c r="F671" s="20" t="s">
        <v>251</v>
      </c>
      <c r="G671" s="21">
        <f>G672+G674+G676</f>
        <v>36175000</v>
      </c>
      <c r="H671" s="21">
        <f t="shared" ref="H671:U671" si="345">H672+H674+H676</f>
        <v>36175000</v>
      </c>
      <c r="I671" s="21">
        <f t="shared" si="345"/>
        <v>3250000</v>
      </c>
      <c r="J671" s="21">
        <f t="shared" si="345"/>
        <v>3250000</v>
      </c>
      <c r="K671" s="21">
        <f t="shared" si="345"/>
        <v>3250000</v>
      </c>
      <c r="L671" s="22">
        <f t="shared" si="328"/>
        <v>100</v>
      </c>
      <c r="M671" s="21">
        <f t="shared" si="345"/>
        <v>126746115</v>
      </c>
      <c r="N671" s="21">
        <f t="shared" si="345"/>
        <v>112970917</v>
      </c>
      <c r="O671" s="21">
        <f t="shared" si="345"/>
        <v>0</v>
      </c>
      <c r="P671" s="21">
        <f t="shared" si="345"/>
        <v>0</v>
      </c>
      <c r="Q671" s="21">
        <f t="shared" si="345"/>
        <v>144500000</v>
      </c>
      <c r="R671" s="21">
        <f t="shared" si="345"/>
        <v>0</v>
      </c>
      <c r="S671" s="21">
        <f t="shared" si="345"/>
        <v>0</v>
      </c>
      <c r="T671" s="21">
        <f t="shared" si="345"/>
        <v>0</v>
      </c>
      <c r="U671" s="21">
        <f t="shared" si="345"/>
        <v>0</v>
      </c>
      <c r="V671" s="1"/>
      <c r="W671" s="1"/>
      <c r="X671" s="1"/>
      <c r="Y671" s="74"/>
    </row>
    <row r="672" spans="1:25" s="36" customFormat="1" ht="15.75" hidden="1">
      <c r="A672" s="24" t="s">
        <v>222</v>
      </c>
      <c r="B672" s="24">
        <v>11</v>
      </c>
      <c r="C672" s="52" t="s">
        <v>27</v>
      </c>
      <c r="D672" s="27">
        <v>386</v>
      </c>
      <c r="E672" s="20"/>
      <c r="F672" s="20"/>
      <c r="G672" s="21">
        <f>SUM(G673)</f>
        <v>36175000</v>
      </c>
      <c r="H672" s="21">
        <f t="shared" ref="H672:U672" si="346">SUM(H673)</f>
        <v>36175000</v>
      </c>
      <c r="I672" s="21">
        <f t="shared" si="346"/>
        <v>3250000</v>
      </c>
      <c r="J672" s="21">
        <f t="shared" si="346"/>
        <v>3250000</v>
      </c>
      <c r="K672" s="21">
        <f t="shared" si="346"/>
        <v>3250000</v>
      </c>
      <c r="L672" s="22">
        <f t="shared" si="328"/>
        <v>100</v>
      </c>
      <c r="M672" s="21">
        <f t="shared" si="346"/>
        <v>110540000</v>
      </c>
      <c r="N672" s="21">
        <f t="shared" si="346"/>
        <v>110540000</v>
      </c>
      <c r="O672" s="21">
        <f t="shared" si="346"/>
        <v>0</v>
      </c>
      <c r="P672" s="21">
        <f t="shared" si="346"/>
        <v>0</v>
      </c>
      <c r="Q672" s="21">
        <f t="shared" si="346"/>
        <v>0</v>
      </c>
      <c r="R672" s="21">
        <f t="shared" si="346"/>
        <v>0</v>
      </c>
      <c r="S672" s="21">
        <f t="shared" si="346"/>
        <v>0</v>
      </c>
      <c r="T672" s="21">
        <f t="shared" si="346"/>
        <v>0</v>
      </c>
      <c r="U672" s="21">
        <f t="shared" si="346"/>
        <v>0</v>
      </c>
      <c r="V672" s="21"/>
      <c r="W672" s="21"/>
      <c r="X672" s="21"/>
      <c r="Y672" s="132"/>
    </row>
    <row r="673" spans="1:25" s="35" customFormat="1" ht="48.75" hidden="1" customHeight="1">
      <c r="A673" s="28" t="s">
        <v>222</v>
      </c>
      <c r="B673" s="28">
        <v>11</v>
      </c>
      <c r="C673" s="53" t="s">
        <v>27</v>
      </c>
      <c r="D673" s="31">
        <v>3861</v>
      </c>
      <c r="E673" s="32" t="s">
        <v>282</v>
      </c>
      <c r="F673" s="20"/>
      <c r="G673" s="1">
        <v>36175000</v>
      </c>
      <c r="H673" s="1">
        <v>36175000</v>
      </c>
      <c r="I673" s="1">
        <v>3250000</v>
      </c>
      <c r="J673" s="1">
        <v>3250000</v>
      </c>
      <c r="K673" s="1">
        <v>3250000</v>
      </c>
      <c r="L673" s="33">
        <f t="shared" si="328"/>
        <v>100</v>
      </c>
      <c r="M673" s="1">
        <v>110540000</v>
      </c>
      <c r="N673" s="1">
        <v>110540000</v>
      </c>
      <c r="O673" s="1"/>
      <c r="P673" s="1">
        <f>O673</f>
        <v>0</v>
      </c>
      <c r="Q673" s="1">
        <v>0</v>
      </c>
      <c r="R673" s="1"/>
      <c r="S673" s="1">
        <f>R673</f>
        <v>0</v>
      </c>
      <c r="T673" s="1"/>
      <c r="U673" s="1">
        <f>T673</f>
        <v>0</v>
      </c>
      <c r="V673" s="1"/>
      <c r="W673" s="1"/>
      <c r="X673" s="1"/>
      <c r="Y673" s="74"/>
    </row>
    <row r="674" spans="1:25" s="36" customFormat="1" ht="15.75" hidden="1">
      <c r="A674" s="24" t="s">
        <v>222</v>
      </c>
      <c r="B674" s="25">
        <v>12</v>
      </c>
      <c r="C674" s="52" t="s">
        <v>27</v>
      </c>
      <c r="D674" s="27">
        <v>386</v>
      </c>
      <c r="E674" s="20"/>
      <c r="F674" s="20"/>
      <c r="G674" s="21">
        <f>SUM(G675)</f>
        <v>0</v>
      </c>
      <c r="H674" s="21">
        <f t="shared" ref="H674:U674" si="347">SUM(H675)</f>
        <v>0</v>
      </c>
      <c r="I674" s="21">
        <f t="shared" si="347"/>
        <v>0</v>
      </c>
      <c r="J674" s="21">
        <f t="shared" si="347"/>
        <v>0</v>
      </c>
      <c r="K674" s="21">
        <f t="shared" si="347"/>
        <v>0</v>
      </c>
      <c r="L674" s="22" t="str">
        <f t="shared" si="328"/>
        <v>-</v>
      </c>
      <c r="M674" s="21">
        <f t="shared" si="347"/>
        <v>2430917</v>
      </c>
      <c r="N674" s="21">
        <f t="shared" si="347"/>
        <v>2430917</v>
      </c>
      <c r="O674" s="21">
        <f t="shared" si="347"/>
        <v>0</v>
      </c>
      <c r="P674" s="21">
        <f t="shared" si="347"/>
        <v>0</v>
      </c>
      <c r="Q674" s="21">
        <f t="shared" si="347"/>
        <v>21675000</v>
      </c>
      <c r="R674" s="21">
        <f t="shared" si="347"/>
        <v>0</v>
      </c>
      <c r="S674" s="21">
        <f t="shared" si="347"/>
        <v>0</v>
      </c>
      <c r="T674" s="21">
        <f t="shared" si="347"/>
        <v>0</v>
      </c>
      <c r="U674" s="21">
        <f t="shared" si="347"/>
        <v>0</v>
      </c>
      <c r="V674" s="21"/>
      <c r="W674" s="21"/>
      <c r="X674" s="21"/>
      <c r="Y674" s="132"/>
    </row>
    <row r="675" spans="1:25" s="35" customFormat="1" ht="48.75" hidden="1" customHeight="1">
      <c r="A675" s="28" t="s">
        <v>222</v>
      </c>
      <c r="B675" s="29">
        <v>12</v>
      </c>
      <c r="C675" s="53" t="s">
        <v>27</v>
      </c>
      <c r="D675" s="31">
        <v>3861</v>
      </c>
      <c r="E675" s="32" t="s">
        <v>282</v>
      </c>
      <c r="F675" s="20"/>
      <c r="G675" s="1"/>
      <c r="H675" s="1"/>
      <c r="I675" s="1"/>
      <c r="J675" s="1"/>
      <c r="K675" s="1"/>
      <c r="L675" s="33" t="str">
        <f t="shared" si="328"/>
        <v>-</v>
      </c>
      <c r="M675" s="1">
        <v>2430917</v>
      </c>
      <c r="N675" s="1">
        <v>2430917</v>
      </c>
      <c r="O675" s="1"/>
      <c r="P675" s="1">
        <f>O675</f>
        <v>0</v>
      </c>
      <c r="Q675" s="1">
        <v>21675000</v>
      </c>
      <c r="R675" s="1">
        <v>0</v>
      </c>
      <c r="S675" s="1">
        <f>R675</f>
        <v>0</v>
      </c>
      <c r="T675" s="1"/>
      <c r="U675" s="1">
        <f>T675</f>
        <v>0</v>
      </c>
      <c r="V675" s="1"/>
      <c r="W675" s="1"/>
      <c r="X675" s="1"/>
      <c r="Y675" s="74"/>
    </row>
    <row r="676" spans="1:25" s="36" customFormat="1" ht="15.75" hidden="1">
      <c r="A676" s="24" t="s">
        <v>222</v>
      </c>
      <c r="B676" s="25">
        <v>51</v>
      </c>
      <c r="C676" s="52" t="s">
        <v>27</v>
      </c>
      <c r="D676" s="27">
        <v>386</v>
      </c>
      <c r="E676" s="20"/>
      <c r="F676" s="20"/>
      <c r="G676" s="21">
        <f>SUM(G677)</f>
        <v>0</v>
      </c>
      <c r="H676" s="21">
        <f t="shared" ref="H676:U676" si="348">SUM(H677)</f>
        <v>0</v>
      </c>
      <c r="I676" s="21">
        <f t="shared" si="348"/>
        <v>0</v>
      </c>
      <c r="J676" s="21">
        <f t="shared" si="348"/>
        <v>0</v>
      </c>
      <c r="K676" s="21">
        <f t="shared" si="348"/>
        <v>0</v>
      </c>
      <c r="L676" s="22" t="str">
        <f t="shared" si="328"/>
        <v>-</v>
      </c>
      <c r="M676" s="21">
        <f t="shared" si="348"/>
        <v>13775198</v>
      </c>
      <c r="N676" s="21">
        <f t="shared" si="348"/>
        <v>0</v>
      </c>
      <c r="O676" s="21">
        <f t="shared" si="348"/>
        <v>0</v>
      </c>
      <c r="P676" s="21">
        <f t="shared" si="348"/>
        <v>0</v>
      </c>
      <c r="Q676" s="21">
        <f t="shared" si="348"/>
        <v>122825000</v>
      </c>
      <c r="R676" s="21">
        <f t="shared" si="348"/>
        <v>0</v>
      </c>
      <c r="S676" s="21">
        <f t="shared" si="348"/>
        <v>0</v>
      </c>
      <c r="T676" s="21">
        <f t="shared" si="348"/>
        <v>0</v>
      </c>
      <c r="U676" s="21">
        <f t="shared" si="348"/>
        <v>0</v>
      </c>
      <c r="V676" s="21"/>
      <c r="W676" s="21"/>
      <c r="X676" s="21"/>
      <c r="Y676" s="132"/>
    </row>
    <row r="677" spans="1:25" s="35" customFormat="1" ht="48.75" hidden="1" customHeight="1">
      <c r="A677" s="28" t="s">
        <v>222</v>
      </c>
      <c r="B677" s="29">
        <v>51</v>
      </c>
      <c r="C677" s="53" t="s">
        <v>27</v>
      </c>
      <c r="D677" s="31">
        <v>3861</v>
      </c>
      <c r="E677" s="32" t="s">
        <v>282</v>
      </c>
      <c r="F677" s="20"/>
      <c r="G677" s="1"/>
      <c r="H677" s="59"/>
      <c r="I677" s="1"/>
      <c r="J677" s="59"/>
      <c r="K677" s="1"/>
      <c r="L677" s="33" t="str">
        <f t="shared" si="328"/>
        <v>-</v>
      </c>
      <c r="M677" s="1">
        <v>13775198</v>
      </c>
      <c r="N677" s="59"/>
      <c r="O677" s="1"/>
      <c r="P677" s="59"/>
      <c r="Q677" s="1">
        <v>122825000</v>
      </c>
      <c r="R677" s="1">
        <v>0</v>
      </c>
      <c r="S677" s="59"/>
      <c r="T677" s="1"/>
      <c r="U677" s="59"/>
      <c r="V677" s="1"/>
      <c r="W677" s="1"/>
      <c r="X677" s="1"/>
      <c r="Y677" s="74"/>
    </row>
    <row r="678" spans="1:25" s="35" customFormat="1" ht="94.5">
      <c r="A678" s="319" t="s">
        <v>505</v>
      </c>
      <c r="B678" s="320"/>
      <c r="C678" s="320"/>
      <c r="D678" s="320"/>
      <c r="E678" s="20" t="s">
        <v>327</v>
      </c>
      <c r="F678" s="20" t="s">
        <v>251</v>
      </c>
      <c r="G678" s="21">
        <f>G679+G681+G683</f>
        <v>79335000</v>
      </c>
      <c r="H678" s="21">
        <f>H679+H681+H683</f>
        <v>16796250</v>
      </c>
      <c r="I678" s="21">
        <f>I679+I681+I683+I685</f>
        <v>75175000</v>
      </c>
      <c r="J678" s="21">
        <f t="shared" ref="J678:U678" si="349">J679+J681+J683+J685</f>
        <v>12636250</v>
      </c>
      <c r="K678" s="21">
        <f t="shared" si="349"/>
        <v>0</v>
      </c>
      <c r="L678" s="22">
        <f t="shared" si="328"/>
        <v>0</v>
      </c>
      <c r="M678" s="21">
        <f t="shared" si="349"/>
        <v>71266560</v>
      </c>
      <c r="N678" s="21">
        <f t="shared" si="349"/>
        <v>71266560</v>
      </c>
      <c r="O678" s="21">
        <f t="shared" si="349"/>
        <v>0</v>
      </c>
      <c r="P678" s="21">
        <f t="shared" si="349"/>
        <v>0</v>
      </c>
      <c r="Q678" s="21">
        <f t="shared" si="349"/>
        <v>294868936</v>
      </c>
      <c r="R678" s="21">
        <f t="shared" si="349"/>
        <v>0</v>
      </c>
      <c r="S678" s="21">
        <f t="shared" si="349"/>
        <v>0</v>
      </c>
      <c r="T678" s="21">
        <f t="shared" si="349"/>
        <v>0</v>
      </c>
      <c r="U678" s="21">
        <f t="shared" si="349"/>
        <v>0</v>
      </c>
      <c r="V678" s="1"/>
      <c r="W678" s="1"/>
      <c r="X678" s="1"/>
      <c r="Y678" s="74"/>
    </row>
    <row r="679" spans="1:25" s="36" customFormat="1" ht="15.75" hidden="1">
      <c r="A679" s="24" t="s">
        <v>367</v>
      </c>
      <c r="B679" s="24">
        <v>11</v>
      </c>
      <c r="C679" s="52" t="s">
        <v>27</v>
      </c>
      <c r="D679" s="42">
        <v>386</v>
      </c>
      <c r="E679" s="20"/>
      <c r="F679" s="20"/>
      <c r="G679" s="21">
        <f>SUM(G680)</f>
        <v>5760000</v>
      </c>
      <c r="H679" s="21">
        <f t="shared" ref="H679:U679" si="350">SUM(H680)</f>
        <v>5760000</v>
      </c>
      <c r="I679" s="21">
        <f t="shared" si="350"/>
        <v>1600000</v>
      </c>
      <c r="J679" s="21">
        <f t="shared" si="350"/>
        <v>1600000</v>
      </c>
      <c r="K679" s="21">
        <f t="shared" si="350"/>
        <v>0</v>
      </c>
      <c r="L679" s="22">
        <f t="shared" si="328"/>
        <v>0</v>
      </c>
      <c r="M679" s="21">
        <f t="shared" si="350"/>
        <v>71266560</v>
      </c>
      <c r="N679" s="21">
        <f t="shared" si="350"/>
        <v>71266560</v>
      </c>
      <c r="O679" s="21">
        <f t="shared" si="350"/>
        <v>0</v>
      </c>
      <c r="P679" s="21">
        <f t="shared" si="350"/>
        <v>0</v>
      </c>
      <c r="Q679" s="21">
        <f t="shared" si="350"/>
        <v>88618936</v>
      </c>
      <c r="R679" s="21">
        <f t="shared" si="350"/>
        <v>0</v>
      </c>
      <c r="S679" s="21">
        <f t="shared" si="350"/>
        <v>0</v>
      </c>
      <c r="T679" s="21">
        <f t="shared" si="350"/>
        <v>0</v>
      </c>
      <c r="U679" s="21">
        <f t="shared" si="350"/>
        <v>0</v>
      </c>
      <c r="V679" s="21"/>
      <c r="W679" s="21"/>
      <c r="X679" s="21"/>
      <c r="Y679" s="132"/>
    </row>
    <row r="680" spans="1:25" s="35" customFormat="1" ht="48.75" hidden="1" customHeight="1">
      <c r="A680" s="28" t="s">
        <v>367</v>
      </c>
      <c r="B680" s="28">
        <v>11</v>
      </c>
      <c r="C680" s="53" t="s">
        <v>27</v>
      </c>
      <c r="D680" s="56">
        <v>3861</v>
      </c>
      <c r="E680" s="32" t="s">
        <v>282</v>
      </c>
      <c r="F680" s="32"/>
      <c r="G680" s="1">
        <v>5760000</v>
      </c>
      <c r="H680" s="1">
        <v>5760000</v>
      </c>
      <c r="I680" s="1">
        <v>1600000</v>
      </c>
      <c r="J680" s="1">
        <v>1600000</v>
      </c>
      <c r="K680" s="1">
        <v>0</v>
      </c>
      <c r="L680" s="33">
        <f t="shared" si="328"/>
        <v>0</v>
      </c>
      <c r="M680" s="1">
        <v>71266560</v>
      </c>
      <c r="N680" s="1">
        <v>71266560</v>
      </c>
      <c r="O680" s="1"/>
      <c r="P680" s="1">
        <f>O680</f>
        <v>0</v>
      </c>
      <c r="Q680" s="1">
        <v>88618936</v>
      </c>
      <c r="R680" s="1"/>
      <c r="S680" s="1">
        <f>R680</f>
        <v>0</v>
      </c>
      <c r="T680" s="1"/>
      <c r="U680" s="1">
        <f>T680</f>
        <v>0</v>
      </c>
      <c r="V680" s="1"/>
      <c r="W680" s="1"/>
      <c r="X680" s="1"/>
      <c r="Y680" s="74"/>
    </row>
    <row r="681" spans="1:25" s="36" customFormat="1" ht="15.75" hidden="1">
      <c r="A681" s="24" t="s">
        <v>367</v>
      </c>
      <c r="B681" s="25">
        <v>12</v>
      </c>
      <c r="C681" s="52" t="s">
        <v>27</v>
      </c>
      <c r="D681" s="42">
        <v>386</v>
      </c>
      <c r="E681" s="20"/>
      <c r="F681" s="20"/>
      <c r="G681" s="21">
        <f>SUM(G682)</f>
        <v>11036250</v>
      </c>
      <c r="H681" s="21">
        <f t="shared" ref="H681:U681" si="351">SUM(H682)</f>
        <v>11036250</v>
      </c>
      <c r="I681" s="21">
        <f t="shared" si="351"/>
        <v>11036250</v>
      </c>
      <c r="J681" s="21">
        <f t="shared" si="351"/>
        <v>11036250</v>
      </c>
      <c r="K681" s="21">
        <f t="shared" si="351"/>
        <v>0</v>
      </c>
      <c r="L681" s="22">
        <f t="shared" si="328"/>
        <v>0</v>
      </c>
      <c r="M681" s="21">
        <f t="shared" si="351"/>
        <v>0</v>
      </c>
      <c r="N681" s="21">
        <f t="shared" si="351"/>
        <v>0</v>
      </c>
      <c r="O681" s="21">
        <f t="shared" si="351"/>
        <v>0</v>
      </c>
      <c r="P681" s="21">
        <f t="shared" si="351"/>
        <v>0</v>
      </c>
      <c r="Q681" s="21">
        <f t="shared" si="351"/>
        <v>30937500</v>
      </c>
      <c r="R681" s="21">
        <f t="shared" si="351"/>
        <v>0</v>
      </c>
      <c r="S681" s="21">
        <f t="shared" si="351"/>
        <v>0</v>
      </c>
      <c r="T681" s="21">
        <f t="shared" si="351"/>
        <v>0</v>
      </c>
      <c r="U681" s="21">
        <f t="shared" si="351"/>
        <v>0</v>
      </c>
      <c r="V681" s="21"/>
      <c r="W681" s="21"/>
      <c r="X681" s="21"/>
      <c r="Y681" s="132"/>
    </row>
    <row r="682" spans="1:25" s="35" customFormat="1" ht="48.75" hidden="1" customHeight="1">
      <c r="A682" s="28" t="s">
        <v>367</v>
      </c>
      <c r="B682" s="29">
        <v>12</v>
      </c>
      <c r="C682" s="53" t="s">
        <v>27</v>
      </c>
      <c r="D682" s="56">
        <v>3861</v>
      </c>
      <c r="E682" s="32" t="s">
        <v>282</v>
      </c>
      <c r="F682" s="32"/>
      <c r="G682" s="1">
        <v>11036250</v>
      </c>
      <c r="H682" s="1">
        <v>11036250</v>
      </c>
      <c r="I682" s="1">
        <v>11036250</v>
      </c>
      <c r="J682" s="1">
        <v>11036250</v>
      </c>
      <c r="K682" s="1">
        <v>0</v>
      </c>
      <c r="L682" s="33">
        <f t="shared" si="328"/>
        <v>0</v>
      </c>
      <c r="M682" s="1">
        <v>0</v>
      </c>
      <c r="N682" s="1">
        <v>0</v>
      </c>
      <c r="O682" s="1"/>
      <c r="P682" s="1">
        <f>O682</f>
        <v>0</v>
      </c>
      <c r="Q682" s="1">
        <v>30937500</v>
      </c>
      <c r="R682" s="1"/>
      <c r="S682" s="1">
        <f>R682</f>
        <v>0</v>
      </c>
      <c r="T682" s="1"/>
      <c r="U682" s="1">
        <f>T682</f>
        <v>0</v>
      </c>
      <c r="V682" s="1"/>
      <c r="W682" s="1"/>
      <c r="X682" s="1"/>
      <c r="Y682" s="74"/>
    </row>
    <row r="683" spans="1:25" s="36" customFormat="1" ht="15.75" hidden="1">
      <c r="A683" s="24" t="s">
        <v>367</v>
      </c>
      <c r="B683" s="25">
        <v>51</v>
      </c>
      <c r="C683" s="52" t="s">
        <v>27</v>
      </c>
      <c r="D683" s="42">
        <v>386</v>
      </c>
      <c r="E683" s="20"/>
      <c r="F683" s="20"/>
      <c r="G683" s="21">
        <f>SUM(G684)</f>
        <v>62538750</v>
      </c>
      <c r="H683" s="21">
        <f t="shared" ref="H683:U683" si="352">SUM(H684)</f>
        <v>0</v>
      </c>
      <c r="I683" s="21">
        <f t="shared" si="352"/>
        <v>62538750</v>
      </c>
      <c r="J683" s="21">
        <f t="shared" si="352"/>
        <v>0</v>
      </c>
      <c r="K683" s="21">
        <f t="shared" si="352"/>
        <v>0</v>
      </c>
      <c r="L683" s="22">
        <f t="shared" si="328"/>
        <v>0</v>
      </c>
      <c r="M683" s="21">
        <f t="shared" si="352"/>
        <v>0</v>
      </c>
      <c r="N683" s="21">
        <f t="shared" si="352"/>
        <v>0</v>
      </c>
      <c r="O683" s="21">
        <f t="shared" si="352"/>
        <v>0</v>
      </c>
      <c r="P683" s="21">
        <f t="shared" si="352"/>
        <v>0</v>
      </c>
      <c r="Q683" s="21">
        <f t="shared" si="352"/>
        <v>175312500</v>
      </c>
      <c r="R683" s="21">
        <f t="shared" si="352"/>
        <v>0</v>
      </c>
      <c r="S683" s="21">
        <f t="shared" si="352"/>
        <v>0</v>
      </c>
      <c r="T683" s="21">
        <f t="shared" si="352"/>
        <v>0</v>
      </c>
      <c r="U683" s="21">
        <f t="shared" si="352"/>
        <v>0</v>
      </c>
      <c r="V683" s="21"/>
      <c r="W683" s="21"/>
      <c r="X683" s="21"/>
      <c r="Y683" s="132"/>
    </row>
    <row r="684" spans="1:25" s="35" customFormat="1" ht="45" hidden="1">
      <c r="A684" s="28" t="s">
        <v>367</v>
      </c>
      <c r="B684" s="29">
        <v>51</v>
      </c>
      <c r="C684" s="53" t="s">
        <v>27</v>
      </c>
      <c r="D684" s="56">
        <v>3861</v>
      </c>
      <c r="E684" s="32" t="s">
        <v>282</v>
      </c>
      <c r="F684" s="32"/>
      <c r="G684" s="1">
        <v>62538750</v>
      </c>
      <c r="H684" s="59"/>
      <c r="I684" s="1">
        <v>62538750</v>
      </c>
      <c r="J684" s="59"/>
      <c r="K684" s="1">
        <v>0</v>
      </c>
      <c r="L684" s="33">
        <f t="shared" si="328"/>
        <v>0</v>
      </c>
      <c r="M684" s="1">
        <v>0</v>
      </c>
      <c r="N684" s="59"/>
      <c r="O684" s="1"/>
      <c r="P684" s="59"/>
      <c r="Q684" s="1">
        <v>175312500</v>
      </c>
      <c r="R684" s="1"/>
      <c r="S684" s="59"/>
      <c r="T684" s="1"/>
      <c r="U684" s="59"/>
      <c r="V684" s="1"/>
      <c r="W684" s="1"/>
      <c r="X684" s="1"/>
      <c r="Y684" s="74"/>
    </row>
    <row r="685" spans="1:25" s="36" customFormat="1" ht="15.75" hidden="1">
      <c r="A685" s="24" t="s">
        <v>367</v>
      </c>
      <c r="B685" s="25">
        <v>563</v>
      </c>
      <c r="C685" s="52" t="s">
        <v>27</v>
      </c>
      <c r="D685" s="42">
        <v>386</v>
      </c>
      <c r="E685" s="20"/>
      <c r="F685" s="20"/>
      <c r="G685" s="21"/>
      <c r="H685" s="21"/>
      <c r="I685" s="21">
        <f>I686</f>
        <v>0</v>
      </c>
      <c r="J685" s="21">
        <f t="shared" ref="J685:U685" si="353">J686</f>
        <v>0</v>
      </c>
      <c r="K685" s="21">
        <f t="shared" si="353"/>
        <v>0</v>
      </c>
      <c r="L685" s="22" t="str">
        <f t="shared" si="328"/>
        <v>-</v>
      </c>
      <c r="M685" s="21">
        <f t="shared" si="353"/>
        <v>0</v>
      </c>
      <c r="N685" s="21">
        <f t="shared" si="353"/>
        <v>0</v>
      </c>
      <c r="O685" s="21">
        <f t="shared" si="353"/>
        <v>0</v>
      </c>
      <c r="P685" s="21">
        <f t="shared" si="353"/>
        <v>0</v>
      </c>
      <c r="Q685" s="21">
        <f t="shared" si="353"/>
        <v>0</v>
      </c>
      <c r="R685" s="21">
        <f t="shared" si="353"/>
        <v>0</v>
      </c>
      <c r="S685" s="21">
        <f t="shared" si="353"/>
        <v>0</v>
      </c>
      <c r="T685" s="21">
        <f t="shared" si="353"/>
        <v>0</v>
      </c>
      <c r="U685" s="21">
        <f t="shared" si="353"/>
        <v>0</v>
      </c>
      <c r="V685" s="21"/>
      <c r="W685" s="21"/>
      <c r="X685" s="21"/>
      <c r="Y685" s="132"/>
    </row>
    <row r="686" spans="1:25" s="35" customFormat="1" ht="45" hidden="1">
      <c r="A686" s="28" t="s">
        <v>367</v>
      </c>
      <c r="B686" s="29">
        <v>563</v>
      </c>
      <c r="C686" s="53" t="s">
        <v>27</v>
      </c>
      <c r="D686" s="56">
        <v>3861</v>
      </c>
      <c r="E686" s="32" t="s">
        <v>282</v>
      </c>
      <c r="F686" s="32"/>
      <c r="G686" s="1"/>
      <c r="H686" s="1"/>
      <c r="I686" s="1"/>
      <c r="J686" s="59"/>
      <c r="K686" s="1"/>
      <c r="L686" s="33" t="str">
        <f t="shared" si="328"/>
        <v>-</v>
      </c>
      <c r="M686" s="1"/>
      <c r="N686" s="1"/>
      <c r="O686" s="1"/>
      <c r="P686" s="59"/>
      <c r="Q686" s="1"/>
      <c r="R686" s="1"/>
      <c r="S686" s="59"/>
      <c r="T686" s="1"/>
      <c r="U686" s="59"/>
      <c r="V686" s="1"/>
      <c r="W686" s="1"/>
      <c r="X686" s="1"/>
      <c r="Y686" s="74"/>
    </row>
    <row r="687" spans="1:25" s="35" customFormat="1" ht="94.5">
      <c r="A687" s="319" t="s">
        <v>506</v>
      </c>
      <c r="B687" s="320"/>
      <c r="C687" s="320"/>
      <c r="D687" s="320"/>
      <c r="E687" s="20" t="s">
        <v>437</v>
      </c>
      <c r="F687" s="20" t="s">
        <v>251</v>
      </c>
      <c r="G687" s="21">
        <f>G688+G690+G692</f>
        <v>17390000</v>
      </c>
      <c r="H687" s="21">
        <f>H688+H690+H692</f>
        <v>4767500</v>
      </c>
      <c r="I687" s="21">
        <f>I688+I690+I692+I694</f>
        <v>14990000</v>
      </c>
      <c r="J687" s="21">
        <f t="shared" ref="J687:U687" si="354">J688+J690+J692+J694</f>
        <v>2367500</v>
      </c>
      <c r="K687" s="21">
        <f t="shared" si="354"/>
        <v>140000</v>
      </c>
      <c r="L687" s="22">
        <f t="shared" si="328"/>
        <v>0.93395597064709812</v>
      </c>
      <c r="M687" s="21">
        <f t="shared" si="354"/>
        <v>5080000</v>
      </c>
      <c r="N687" s="21">
        <f t="shared" si="354"/>
        <v>5080000</v>
      </c>
      <c r="O687" s="21">
        <f t="shared" si="354"/>
        <v>0</v>
      </c>
      <c r="P687" s="21">
        <f t="shared" si="354"/>
        <v>0</v>
      </c>
      <c r="Q687" s="21">
        <f t="shared" si="354"/>
        <v>14980000</v>
      </c>
      <c r="R687" s="21">
        <f t="shared" si="354"/>
        <v>0</v>
      </c>
      <c r="S687" s="21">
        <f t="shared" si="354"/>
        <v>0</v>
      </c>
      <c r="T687" s="21">
        <f t="shared" si="354"/>
        <v>0</v>
      </c>
      <c r="U687" s="21">
        <f t="shared" si="354"/>
        <v>0</v>
      </c>
      <c r="V687" s="1"/>
      <c r="W687" s="1"/>
      <c r="X687" s="1"/>
      <c r="Y687" s="74"/>
    </row>
    <row r="688" spans="1:25" s="36" customFormat="1" ht="15.75" hidden="1">
      <c r="A688" s="24" t="s">
        <v>336</v>
      </c>
      <c r="B688" s="24">
        <v>11</v>
      </c>
      <c r="C688" s="52" t="s">
        <v>27</v>
      </c>
      <c r="D688" s="42">
        <v>386</v>
      </c>
      <c r="E688" s="20"/>
      <c r="F688" s="20"/>
      <c r="G688" s="21">
        <f>SUM(G689)</f>
        <v>2540000</v>
      </c>
      <c r="H688" s="21">
        <f t="shared" ref="H688:U688" si="355">SUM(H689)</f>
        <v>2540000</v>
      </c>
      <c r="I688" s="21">
        <f t="shared" si="355"/>
        <v>140000</v>
      </c>
      <c r="J688" s="21">
        <f t="shared" si="355"/>
        <v>140000</v>
      </c>
      <c r="K688" s="21">
        <f t="shared" si="355"/>
        <v>140000</v>
      </c>
      <c r="L688" s="22">
        <f t="shared" si="328"/>
        <v>100</v>
      </c>
      <c r="M688" s="21">
        <f t="shared" si="355"/>
        <v>5080000</v>
      </c>
      <c r="N688" s="21">
        <f t="shared" si="355"/>
        <v>5080000</v>
      </c>
      <c r="O688" s="21">
        <f t="shared" si="355"/>
        <v>0</v>
      </c>
      <c r="P688" s="21">
        <f t="shared" si="355"/>
        <v>0</v>
      </c>
      <c r="Q688" s="21">
        <f t="shared" si="355"/>
        <v>5080000</v>
      </c>
      <c r="R688" s="21">
        <f t="shared" si="355"/>
        <v>0</v>
      </c>
      <c r="S688" s="21">
        <f t="shared" si="355"/>
        <v>0</v>
      </c>
      <c r="T688" s="21">
        <f t="shared" si="355"/>
        <v>0</v>
      </c>
      <c r="U688" s="21">
        <f t="shared" si="355"/>
        <v>0</v>
      </c>
      <c r="V688" s="21"/>
      <c r="W688" s="21"/>
      <c r="X688" s="21"/>
      <c r="Y688" s="132"/>
    </row>
    <row r="689" spans="1:25" s="35" customFormat="1" ht="48.75" hidden="1" customHeight="1">
      <c r="A689" s="28" t="s">
        <v>336</v>
      </c>
      <c r="B689" s="28">
        <v>11</v>
      </c>
      <c r="C689" s="53" t="s">
        <v>27</v>
      </c>
      <c r="D689" s="56">
        <v>3861</v>
      </c>
      <c r="E689" s="32" t="s">
        <v>282</v>
      </c>
      <c r="F689" s="32"/>
      <c r="G689" s="1">
        <v>2540000</v>
      </c>
      <c r="H689" s="1">
        <v>2540000</v>
      </c>
      <c r="I689" s="1">
        <v>140000</v>
      </c>
      <c r="J689" s="1">
        <v>140000</v>
      </c>
      <c r="K689" s="1">
        <v>140000</v>
      </c>
      <c r="L689" s="33">
        <f t="shared" si="328"/>
        <v>100</v>
      </c>
      <c r="M689" s="1">
        <v>5080000</v>
      </c>
      <c r="N689" s="1">
        <v>5080000</v>
      </c>
      <c r="O689" s="1"/>
      <c r="P689" s="1">
        <f>O689</f>
        <v>0</v>
      </c>
      <c r="Q689" s="1">
        <v>5080000</v>
      </c>
      <c r="R689" s="1"/>
      <c r="S689" s="1">
        <f>R689</f>
        <v>0</v>
      </c>
      <c r="T689" s="1">
        <v>0</v>
      </c>
      <c r="U689" s="1">
        <f>T689</f>
        <v>0</v>
      </c>
      <c r="V689" s="1"/>
      <c r="W689" s="1"/>
      <c r="X689" s="1"/>
      <c r="Y689" s="74"/>
    </row>
    <row r="690" spans="1:25" s="36" customFormat="1" ht="15.75" hidden="1">
      <c r="A690" s="24" t="s">
        <v>336</v>
      </c>
      <c r="B690" s="25">
        <v>12</v>
      </c>
      <c r="C690" s="52" t="s">
        <v>27</v>
      </c>
      <c r="D690" s="42">
        <v>386</v>
      </c>
      <c r="E690" s="20"/>
      <c r="F690" s="20"/>
      <c r="G690" s="21">
        <f>SUM(G691)</f>
        <v>2227500</v>
      </c>
      <c r="H690" s="21">
        <f t="shared" ref="H690:U690" si="356">SUM(H691)</f>
        <v>2227500</v>
      </c>
      <c r="I690" s="21">
        <f t="shared" si="356"/>
        <v>2227500</v>
      </c>
      <c r="J690" s="21">
        <f t="shared" si="356"/>
        <v>2227500</v>
      </c>
      <c r="K690" s="21">
        <f t="shared" si="356"/>
        <v>0</v>
      </c>
      <c r="L690" s="22">
        <f t="shared" si="328"/>
        <v>0</v>
      </c>
      <c r="M690" s="21">
        <f t="shared" si="356"/>
        <v>0</v>
      </c>
      <c r="N690" s="21">
        <f t="shared" si="356"/>
        <v>0</v>
      </c>
      <c r="O690" s="21">
        <f t="shared" si="356"/>
        <v>0</v>
      </c>
      <c r="P690" s="21">
        <f t="shared" si="356"/>
        <v>0</v>
      </c>
      <c r="Q690" s="21">
        <f t="shared" si="356"/>
        <v>1485000</v>
      </c>
      <c r="R690" s="21">
        <f t="shared" si="356"/>
        <v>0</v>
      </c>
      <c r="S690" s="21">
        <f t="shared" si="356"/>
        <v>0</v>
      </c>
      <c r="T690" s="21">
        <f t="shared" si="356"/>
        <v>0</v>
      </c>
      <c r="U690" s="21">
        <f t="shared" si="356"/>
        <v>0</v>
      </c>
      <c r="V690" s="21"/>
      <c r="W690" s="21"/>
      <c r="X690" s="21"/>
      <c r="Y690" s="132"/>
    </row>
    <row r="691" spans="1:25" s="35" customFormat="1" ht="48.75" hidden="1" customHeight="1">
      <c r="A691" s="28" t="s">
        <v>336</v>
      </c>
      <c r="B691" s="29">
        <v>12</v>
      </c>
      <c r="C691" s="53" t="s">
        <v>27</v>
      </c>
      <c r="D691" s="56">
        <v>3861</v>
      </c>
      <c r="E691" s="32" t="s">
        <v>282</v>
      </c>
      <c r="F691" s="32"/>
      <c r="G691" s="1">
        <v>2227500</v>
      </c>
      <c r="H691" s="1">
        <v>2227500</v>
      </c>
      <c r="I691" s="1">
        <v>2227500</v>
      </c>
      <c r="J691" s="1">
        <v>2227500</v>
      </c>
      <c r="K691" s="1">
        <v>0</v>
      </c>
      <c r="L691" s="33">
        <f t="shared" si="328"/>
        <v>0</v>
      </c>
      <c r="M691" s="1">
        <v>0</v>
      </c>
      <c r="N691" s="1">
        <v>0</v>
      </c>
      <c r="O691" s="1">
        <v>0</v>
      </c>
      <c r="P691" s="1">
        <f>O691</f>
        <v>0</v>
      </c>
      <c r="Q691" s="1">
        <v>1485000</v>
      </c>
      <c r="R691" s="1"/>
      <c r="S691" s="1">
        <f>R691</f>
        <v>0</v>
      </c>
      <c r="T691" s="1"/>
      <c r="U691" s="1">
        <f>T691</f>
        <v>0</v>
      </c>
      <c r="V691" s="1"/>
      <c r="W691" s="1"/>
      <c r="X691" s="1"/>
      <c r="Y691" s="74"/>
    </row>
    <row r="692" spans="1:25" s="36" customFormat="1" ht="15.75" hidden="1">
      <c r="A692" s="24" t="s">
        <v>336</v>
      </c>
      <c r="B692" s="25">
        <v>51</v>
      </c>
      <c r="C692" s="52" t="s">
        <v>27</v>
      </c>
      <c r="D692" s="42">
        <v>386</v>
      </c>
      <c r="E692" s="20"/>
      <c r="F692" s="20"/>
      <c r="G692" s="21">
        <f>SUM(G693)</f>
        <v>12622500</v>
      </c>
      <c r="H692" s="21">
        <f t="shared" ref="H692:U692" si="357">SUM(H693)</f>
        <v>0</v>
      </c>
      <c r="I692" s="21">
        <f t="shared" si="357"/>
        <v>12622500</v>
      </c>
      <c r="J692" s="21">
        <f t="shared" si="357"/>
        <v>0</v>
      </c>
      <c r="K692" s="21">
        <f t="shared" si="357"/>
        <v>0</v>
      </c>
      <c r="L692" s="22">
        <f t="shared" si="328"/>
        <v>0</v>
      </c>
      <c r="M692" s="21">
        <f t="shared" si="357"/>
        <v>0</v>
      </c>
      <c r="N692" s="21">
        <f t="shared" si="357"/>
        <v>0</v>
      </c>
      <c r="O692" s="21">
        <f t="shared" si="357"/>
        <v>0</v>
      </c>
      <c r="P692" s="21">
        <f t="shared" si="357"/>
        <v>0</v>
      </c>
      <c r="Q692" s="21">
        <f t="shared" si="357"/>
        <v>8415000</v>
      </c>
      <c r="R692" s="21">
        <f t="shared" si="357"/>
        <v>0</v>
      </c>
      <c r="S692" s="21">
        <f t="shared" si="357"/>
        <v>0</v>
      </c>
      <c r="T692" s="21">
        <f t="shared" si="357"/>
        <v>0</v>
      </c>
      <c r="U692" s="21">
        <f t="shared" si="357"/>
        <v>0</v>
      </c>
      <c r="V692" s="21"/>
      <c r="W692" s="21"/>
      <c r="X692" s="21"/>
      <c r="Y692" s="132"/>
    </row>
    <row r="693" spans="1:25" s="35" customFormat="1" ht="45" hidden="1">
      <c r="A693" s="28" t="s">
        <v>336</v>
      </c>
      <c r="B693" s="29">
        <v>51</v>
      </c>
      <c r="C693" s="53" t="s">
        <v>27</v>
      </c>
      <c r="D693" s="56">
        <v>3861</v>
      </c>
      <c r="E693" s="32" t="s">
        <v>282</v>
      </c>
      <c r="F693" s="32"/>
      <c r="G693" s="1">
        <v>12622500</v>
      </c>
      <c r="H693" s="59"/>
      <c r="I693" s="1">
        <v>12622500</v>
      </c>
      <c r="J693" s="59"/>
      <c r="K693" s="1">
        <v>0</v>
      </c>
      <c r="L693" s="33">
        <f t="shared" si="328"/>
        <v>0</v>
      </c>
      <c r="M693" s="1">
        <v>0</v>
      </c>
      <c r="N693" s="59"/>
      <c r="O693" s="1">
        <v>0</v>
      </c>
      <c r="P693" s="59"/>
      <c r="Q693" s="1">
        <v>8415000</v>
      </c>
      <c r="R693" s="1"/>
      <c r="S693" s="59"/>
      <c r="T693" s="1"/>
      <c r="U693" s="59"/>
      <c r="V693" s="1"/>
      <c r="W693" s="1"/>
      <c r="X693" s="1"/>
      <c r="Y693" s="74"/>
    </row>
    <row r="694" spans="1:25" s="36" customFormat="1" ht="15.75" hidden="1">
      <c r="A694" s="24" t="s">
        <v>336</v>
      </c>
      <c r="B694" s="25">
        <v>563</v>
      </c>
      <c r="C694" s="52" t="s">
        <v>27</v>
      </c>
      <c r="D694" s="42">
        <v>386</v>
      </c>
      <c r="E694" s="20"/>
      <c r="F694" s="20"/>
      <c r="G694" s="21"/>
      <c r="H694" s="21"/>
      <c r="I694" s="21">
        <f>I695</f>
        <v>0</v>
      </c>
      <c r="J694" s="21">
        <f t="shared" ref="J694:U694" si="358">J695</f>
        <v>0</v>
      </c>
      <c r="K694" s="21">
        <f t="shared" si="358"/>
        <v>0</v>
      </c>
      <c r="L694" s="22" t="str">
        <f t="shared" si="328"/>
        <v>-</v>
      </c>
      <c r="M694" s="21">
        <f t="shared" si="358"/>
        <v>0</v>
      </c>
      <c r="N694" s="21">
        <f t="shared" si="358"/>
        <v>0</v>
      </c>
      <c r="O694" s="21">
        <f t="shared" si="358"/>
        <v>0</v>
      </c>
      <c r="P694" s="21">
        <f t="shared" si="358"/>
        <v>0</v>
      </c>
      <c r="Q694" s="21">
        <f t="shared" si="358"/>
        <v>0</v>
      </c>
      <c r="R694" s="21">
        <f t="shared" si="358"/>
        <v>0</v>
      </c>
      <c r="S694" s="21">
        <f t="shared" si="358"/>
        <v>0</v>
      </c>
      <c r="T694" s="21">
        <f t="shared" si="358"/>
        <v>0</v>
      </c>
      <c r="U694" s="21">
        <f t="shared" si="358"/>
        <v>0</v>
      </c>
      <c r="V694" s="21"/>
      <c r="W694" s="21"/>
      <c r="X694" s="21"/>
      <c r="Y694" s="132"/>
    </row>
    <row r="695" spans="1:25" s="35" customFormat="1" ht="45" hidden="1">
      <c r="A695" s="28" t="s">
        <v>336</v>
      </c>
      <c r="B695" s="29">
        <v>563</v>
      </c>
      <c r="C695" s="53" t="s">
        <v>27</v>
      </c>
      <c r="D695" s="56">
        <v>3861</v>
      </c>
      <c r="E695" s="32" t="s">
        <v>282</v>
      </c>
      <c r="F695" s="32"/>
      <c r="G695" s="1"/>
      <c r="H695" s="1"/>
      <c r="I695" s="1"/>
      <c r="J695" s="59"/>
      <c r="K695" s="1"/>
      <c r="L695" s="33" t="str">
        <f t="shared" si="328"/>
        <v>-</v>
      </c>
      <c r="M695" s="1"/>
      <c r="N695" s="1"/>
      <c r="O695" s="1"/>
      <c r="P695" s="59"/>
      <c r="Q695" s="1"/>
      <c r="R695" s="1"/>
      <c r="S695" s="59"/>
      <c r="T695" s="1"/>
      <c r="U695" s="59"/>
      <c r="V695" s="1"/>
      <c r="W695" s="1"/>
      <c r="X695" s="1"/>
      <c r="Y695" s="74"/>
    </row>
    <row r="696" spans="1:25" s="35" customFormat="1" ht="84.75" customHeight="1">
      <c r="A696" s="319" t="s">
        <v>507</v>
      </c>
      <c r="B696" s="320"/>
      <c r="C696" s="320"/>
      <c r="D696" s="320"/>
      <c r="E696" s="20" t="s">
        <v>328</v>
      </c>
      <c r="F696" s="20" t="s">
        <v>251</v>
      </c>
      <c r="G696" s="21">
        <f>G697+G699+G701</f>
        <v>48500000</v>
      </c>
      <c r="H696" s="21">
        <f t="shared" ref="H696:T696" si="359">H697+H699+H701</f>
        <v>48500000</v>
      </c>
      <c r="I696" s="21">
        <f t="shared" si="359"/>
        <v>3800000</v>
      </c>
      <c r="J696" s="21">
        <f t="shared" si="359"/>
        <v>3800000</v>
      </c>
      <c r="K696" s="21">
        <f t="shared" si="359"/>
        <v>3800000</v>
      </c>
      <c r="L696" s="22">
        <f t="shared" si="328"/>
        <v>100</v>
      </c>
      <c r="M696" s="21">
        <f t="shared" si="359"/>
        <v>153000000</v>
      </c>
      <c r="N696" s="21">
        <f t="shared" si="359"/>
        <v>22950000</v>
      </c>
      <c r="O696" s="21">
        <f t="shared" si="359"/>
        <v>0</v>
      </c>
      <c r="P696" s="21">
        <f t="shared" si="359"/>
        <v>0</v>
      </c>
      <c r="Q696" s="21">
        <f t="shared" si="359"/>
        <v>204000000</v>
      </c>
      <c r="R696" s="21">
        <f t="shared" si="359"/>
        <v>0</v>
      </c>
      <c r="S696" s="21">
        <f t="shared" si="359"/>
        <v>0</v>
      </c>
      <c r="T696" s="21">
        <f t="shared" si="359"/>
        <v>0</v>
      </c>
      <c r="U696" s="21">
        <f>U697+U699+U701</f>
        <v>0</v>
      </c>
      <c r="V696" s="1"/>
      <c r="W696" s="1"/>
      <c r="X696" s="1"/>
      <c r="Y696" s="74"/>
    </row>
    <row r="697" spans="1:25" s="36" customFormat="1" ht="15.75" hidden="1">
      <c r="A697" s="24" t="s">
        <v>338</v>
      </c>
      <c r="B697" s="24">
        <v>11</v>
      </c>
      <c r="C697" s="52" t="s">
        <v>27</v>
      </c>
      <c r="D697" s="42">
        <v>386</v>
      </c>
      <c r="E697" s="20"/>
      <c r="F697" s="20"/>
      <c r="G697" s="21">
        <f>SUM(G698)</f>
        <v>48500000</v>
      </c>
      <c r="H697" s="21">
        <f t="shared" ref="H697:U697" si="360">SUM(H698)</f>
        <v>48500000</v>
      </c>
      <c r="I697" s="21">
        <f t="shared" si="360"/>
        <v>3800000</v>
      </c>
      <c r="J697" s="21">
        <f t="shared" si="360"/>
        <v>3800000</v>
      </c>
      <c r="K697" s="21">
        <f t="shared" si="360"/>
        <v>3800000</v>
      </c>
      <c r="L697" s="22">
        <f t="shared" si="328"/>
        <v>100</v>
      </c>
      <c r="M697" s="21">
        <f t="shared" si="360"/>
        <v>0</v>
      </c>
      <c r="N697" s="21">
        <f t="shared" si="360"/>
        <v>0</v>
      </c>
      <c r="O697" s="21">
        <f t="shared" si="360"/>
        <v>0</v>
      </c>
      <c r="P697" s="21">
        <f t="shared" si="360"/>
        <v>0</v>
      </c>
      <c r="Q697" s="21">
        <f t="shared" si="360"/>
        <v>0</v>
      </c>
      <c r="R697" s="21">
        <f t="shared" si="360"/>
        <v>0</v>
      </c>
      <c r="S697" s="21">
        <f t="shared" si="360"/>
        <v>0</v>
      </c>
      <c r="T697" s="21">
        <f t="shared" si="360"/>
        <v>0</v>
      </c>
      <c r="U697" s="21">
        <f t="shared" si="360"/>
        <v>0</v>
      </c>
      <c r="V697" s="21"/>
      <c r="W697" s="21"/>
      <c r="X697" s="21"/>
      <c r="Y697" s="132"/>
    </row>
    <row r="698" spans="1:25" s="35" customFormat="1" ht="48.75" hidden="1" customHeight="1">
      <c r="A698" s="28" t="s">
        <v>338</v>
      </c>
      <c r="B698" s="28">
        <v>11</v>
      </c>
      <c r="C698" s="53" t="s">
        <v>27</v>
      </c>
      <c r="D698" s="56">
        <v>3861</v>
      </c>
      <c r="E698" s="32" t="s">
        <v>282</v>
      </c>
      <c r="F698" s="32"/>
      <c r="G698" s="1">
        <v>48500000</v>
      </c>
      <c r="H698" s="1">
        <v>48500000</v>
      </c>
      <c r="I698" s="1">
        <v>3800000</v>
      </c>
      <c r="J698" s="1">
        <v>3800000</v>
      </c>
      <c r="K698" s="1">
        <v>3800000</v>
      </c>
      <c r="L698" s="33">
        <f t="shared" si="328"/>
        <v>100</v>
      </c>
      <c r="M698" s="1">
        <v>0</v>
      </c>
      <c r="N698" s="1">
        <v>0</v>
      </c>
      <c r="O698" s="1"/>
      <c r="P698" s="1">
        <f>O698</f>
        <v>0</v>
      </c>
      <c r="Q698" s="1">
        <v>0</v>
      </c>
      <c r="R698" s="1">
        <v>0</v>
      </c>
      <c r="S698" s="1">
        <f>R698</f>
        <v>0</v>
      </c>
      <c r="T698" s="1">
        <v>0</v>
      </c>
      <c r="U698" s="1">
        <f>T698</f>
        <v>0</v>
      </c>
      <c r="V698" s="1"/>
      <c r="W698" s="1"/>
      <c r="X698" s="1"/>
      <c r="Y698" s="74"/>
    </row>
    <row r="699" spans="1:25" s="36" customFormat="1" ht="15.75" hidden="1">
      <c r="A699" s="24" t="s">
        <v>338</v>
      </c>
      <c r="B699" s="24">
        <v>12</v>
      </c>
      <c r="C699" s="52" t="s">
        <v>27</v>
      </c>
      <c r="D699" s="42">
        <v>386</v>
      </c>
      <c r="E699" s="20"/>
      <c r="F699" s="20"/>
      <c r="G699" s="21">
        <f>SUM(G700)</f>
        <v>0</v>
      </c>
      <c r="H699" s="21">
        <f t="shared" ref="H699:U699" si="361">SUM(H700)</f>
        <v>0</v>
      </c>
      <c r="I699" s="21">
        <f t="shared" si="361"/>
        <v>0</v>
      </c>
      <c r="J699" s="21">
        <f t="shared" si="361"/>
        <v>0</v>
      </c>
      <c r="K699" s="21">
        <f t="shared" si="361"/>
        <v>0</v>
      </c>
      <c r="L699" s="22" t="str">
        <f t="shared" si="328"/>
        <v>-</v>
      </c>
      <c r="M699" s="21">
        <f t="shared" si="361"/>
        <v>22950000</v>
      </c>
      <c r="N699" s="21">
        <f t="shared" si="361"/>
        <v>22950000</v>
      </c>
      <c r="O699" s="21">
        <f t="shared" si="361"/>
        <v>0</v>
      </c>
      <c r="P699" s="21">
        <f t="shared" si="361"/>
        <v>0</v>
      </c>
      <c r="Q699" s="21">
        <f t="shared" si="361"/>
        <v>30600000</v>
      </c>
      <c r="R699" s="21">
        <f t="shared" si="361"/>
        <v>0</v>
      </c>
      <c r="S699" s="21">
        <f t="shared" si="361"/>
        <v>0</v>
      </c>
      <c r="T699" s="21">
        <f t="shared" si="361"/>
        <v>0</v>
      </c>
      <c r="U699" s="21">
        <f t="shared" si="361"/>
        <v>0</v>
      </c>
      <c r="V699" s="21"/>
      <c r="W699" s="21"/>
      <c r="X699" s="21"/>
      <c r="Y699" s="132"/>
    </row>
    <row r="700" spans="1:25" s="35" customFormat="1" ht="48.75" hidden="1" customHeight="1">
      <c r="A700" s="28" t="s">
        <v>338</v>
      </c>
      <c r="B700" s="28">
        <v>12</v>
      </c>
      <c r="C700" s="53" t="s">
        <v>27</v>
      </c>
      <c r="D700" s="56">
        <v>3861</v>
      </c>
      <c r="E700" s="32" t="s">
        <v>282</v>
      </c>
      <c r="F700" s="32"/>
      <c r="G700" s="1"/>
      <c r="H700" s="1"/>
      <c r="I700" s="1"/>
      <c r="J700" s="1"/>
      <c r="K700" s="1"/>
      <c r="L700" s="33" t="str">
        <f t="shared" si="328"/>
        <v>-</v>
      </c>
      <c r="M700" s="1">
        <v>22950000</v>
      </c>
      <c r="N700" s="1">
        <v>22950000</v>
      </c>
      <c r="O700" s="1">
        <v>0</v>
      </c>
      <c r="P700" s="1">
        <f>O700</f>
        <v>0</v>
      </c>
      <c r="Q700" s="1">
        <v>30600000</v>
      </c>
      <c r="R700" s="1"/>
      <c r="S700" s="1">
        <f>R700</f>
        <v>0</v>
      </c>
      <c r="T700" s="1"/>
      <c r="U700" s="1">
        <f>T700</f>
        <v>0</v>
      </c>
      <c r="V700" s="1"/>
      <c r="W700" s="1"/>
      <c r="X700" s="1"/>
      <c r="Y700" s="74"/>
    </row>
    <row r="701" spans="1:25" s="36" customFormat="1" ht="15.75" hidden="1">
      <c r="A701" s="24" t="s">
        <v>338</v>
      </c>
      <c r="B701" s="24">
        <v>51</v>
      </c>
      <c r="C701" s="52" t="s">
        <v>27</v>
      </c>
      <c r="D701" s="42">
        <v>386</v>
      </c>
      <c r="E701" s="20"/>
      <c r="F701" s="20"/>
      <c r="G701" s="21">
        <f>SUM(G702)</f>
        <v>0</v>
      </c>
      <c r="H701" s="21">
        <f t="shared" ref="H701:U701" si="362">SUM(H702)</f>
        <v>0</v>
      </c>
      <c r="I701" s="21">
        <f t="shared" si="362"/>
        <v>0</v>
      </c>
      <c r="J701" s="21">
        <f t="shared" si="362"/>
        <v>0</v>
      </c>
      <c r="K701" s="21">
        <f t="shared" si="362"/>
        <v>0</v>
      </c>
      <c r="L701" s="22" t="str">
        <f t="shared" si="328"/>
        <v>-</v>
      </c>
      <c r="M701" s="21">
        <f t="shared" si="362"/>
        <v>130050000</v>
      </c>
      <c r="N701" s="21">
        <f t="shared" si="362"/>
        <v>0</v>
      </c>
      <c r="O701" s="21">
        <f t="shared" si="362"/>
        <v>0</v>
      </c>
      <c r="P701" s="21">
        <f t="shared" si="362"/>
        <v>0</v>
      </c>
      <c r="Q701" s="21">
        <f t="shared" si="362"/>
        <v>173400000</v>
      </c>
      <c r="R701" s="21">
        <f t="shared" si="362"/>
        <v>0</v>
      </c>
      <c r="S701" s="21">
        <f t="shared" si="362"/>
        <v>0</v>
      </c>
      <c r="T701" s="21">
        <f t="shared" si="362"/>
        <v>0</v>
      </c>
      <c r="U701" s="21">
        <f t="shared" si="362"/>
        <v>0</v>
      </c>
      <c r="V701" s="21"/>
      <c r="W701" s="21"/>
      <c r="X701" s="21"/>
      <c r="Y701" s="132"/>
    </row>
    <row r="702" spans="1:25" s="35" customFormat="1" ht="48.75" hidden="1" customHeight="1">
      <c r="A702" s="28" t="s">
        <v>338</v>
      </c>
      <c r="B702" s="28">
        <v>51</v>
      </c>
      <c r="C702" s="53" t="s">
        <v>27</v>
      </c>
      <c r="D702" s="56">
        <v>3861</v>
      </c>
      <c r="E702" s="32" t="s">
        <v>282</v>
      </c>
      <c r="F702" s="32"/>
      <c r="G702" s="1"/>
      <c r="H702" s="59"/>
      <c r="I702" s="1"/>
      <c r="J702" s="59"/>
      <c r="K702" s="1"/>
      <c r="L702" s="33" t="str">
        <f t="shared" si="328"/>
        <v>-</v>
      </c>
      <c r="M702" s="1">
        <v>130050000</v>
      </c>
      <c r="N702" s="59"/>
      <c r="O702" s="1">
        <v>0</v>
      </c>
      <c r="P702" s="59"/>
      <c r="Q702" s="1">
        <v>173400000</v>
      </c>
      <c r="R702" s="1"/>
      <c r="S702" s="59"/>
      <c r="T702" s="1"/>
      <c r="U702" s="59"/>
      <c r="V702" s="1"/>
      <c r="W702" s="1"/>
      <c r="X702" s="1"/>
      <c r="Y702" s="74"/>
    </row>
    <row r="703" spans="1:25" s="35" customFormat="1" ht="86.25" customHeight="1">
      <c r="A703" s="319" t="s">
        <v>508</v>
      </c>
      <c r="B703" s="320"/>
      <c r="C703" s="320"/>
      <c r="D703" s="320"/>
      <c r="E703" s="20" t="s">
        <v>340</v>
      </c>
      <c r="F703" s="20" t="s">
        <v>251</v>
      </c>
      <c r="G703" s="21">
        <f>G704+G706+G708</f>
        <v>4000000</v>
      </c>
      <c r="H703" s="21">
        <f t="shared" ref="H703:U703" si="363">H704+H706+H708</f>
        <v>4000000</v>
      </c>
      <c r="I703" s="21">
        <f t="shared" si="363"/>
        <v>4000000</v>
      </c>
      <c r="J703" s="21">
        <f t="shared" si="363"/>
        <v>4000000</v>
      </c>
      <c r="K703" s="21">
        <f t="shared" si="363"/>
        <v>4000000</v>
      </c>
      <c r="L703" s="22">
        <f t="shared" si="328"/>
        <v>100</v>
      </c>
      <c r="M703" s="21">
        <f t="shared" si="363"/>
        <v>60000000</v>
      </c>
      <c r="N703" s="21">
        <f t="shared" si="363"/>
        <v>9000000</v>
      </c>
      <c r="O703" s="21">
        <f t="shared" si="363"/>
        <v>0</v>
      </c>
      <c r="P703" s="21">
        <f t="shared" si="363"/>
        <v>0</v>
      </c>
      <c r="Q703" s="21">
        <f t="shared" si="363"/>
        <v>100000000</v>
      </c>
      <c r="R703" s="21">
        <f t="shared" si="363"/>
        <v>0</v>
      </c>
      <c r="S703" s="21">
        <f t="shared" si="363"/>
        <v>0</v>
      </c>
      <c r="T703" s="21">
        <f t="shared" si="363"/>
        <v>0</v>
      </c>
      <c r="U703" s="21">
        <f t="shared" si="363"/>
        <v>0</v>
      </c>
      <c r="V703" s="1"/>
      <c r="W703" s="1"/>
      <c r="X703" s="1"/>
      <c r="Y703" s="74"/>
    </row>
    <row r="704" spans="1:25" s="36" customFormat="1" ht="15.75" hidden="1">
      <c r="A704" s="24" t="s">
        <v>344</v>
      </c>
      <c r="B704" s="24">
        <v>11</v>
      </c>
      <c r="C704" s="52" t="s">
        <v>27</v>
      </c>
      <c r="D704" s="42">
        <v>386</v>
      </c>
      <c r="E704" s="20"/>
      <c r="F704" s="20"/>
      <c r="G704" s="21">
        <f>SUM(G705)</f>
        <v>4000000</v>
      </c>
      <c r="H704" s="21">
        <f t="shared" ref="H704:U704" si="364">SUM(H705)</f>
        <v>4000000</v>
      </c>
      <c r="I704" s="21">
        <f t="shared" si="364"/>
        <v>4000000</v>
      </c>
      <c r="J704" s="21">
        <f t="shared" si="364"/>
        <v>4000000</v>
      </c>
      <c r="K704" s="21">
        <f t="shared" si="364"/>
        <v>4000000</v>
      </c>
      <c r="L704" s="22">
        <f t="shared" si="328"/>
        <v>100</v>
      </c>
      <c r="M704" s="21">
        <f t="shared" si="364"/>
        <v>0</v>
      </c>
      <c r="N704" s="21">
        <f t="shared" si="364"/>
        <v>0</v>
      </c>
      <c r="O704" s="21">
        <f t="shared" si="364"/>
        <v>0</v>
      </c>
      <c r="P704" s="21">
        <f t="shared" si="364"/>
        <v>0</v>
      </c>
      <c r="Q704" s="21">
        <f t="shared" si="364"/>
        <v>0</v>
      </c>
      <c r="R704" s="21">
        <f t="shared" si="364"/>
        <v>0</v>
      </c>
      <c r="S704" s="21">
        <f t="shared" si="364"/>
        <v>0</v>
      </c>
      <c r="T704" s="21">
        <f t="shared" si="364"/>
        <v>0</v>
      </c>
      <c r="U704" s="21">
        <f t="shared" si="364"/>
        <v>0</v>
      </c>
      <c r="V704" s="21"/>
      <c r="W704" s="21"/>
      <c r="X704" s="21"/>
      <c r="Y704" s="132"/>
    </row>
    <row r="705" spans="1:25" s="35" customFormat="1" ht="48.75" hidden="1" customHeight="1">
      <c r="A705" s="28" t="s">
        <v>344</v>
      </c>
      <c r="B705" s="28">
        <v>11</v>
      </c>
      <c r="C705" s="53" t="s">
        <v>27</v>
      </c>
      <c r="D705" s="56">
        <v>3861</v>
      </c>
      <c r="E705" s="32" t="s">
        <v>282</v>
      </c>
      <c r="F705" s="32"/>
      <c r="G705" s="1">
        <v>4000000</v>
      </c>
      <c r="H705" s="1">
        <v>4000000</v>
      </c>
      <c r="I705" s="1">
        <v>4000000</v>
      </c>
      <c r="J705" s="1">
        <v>4000000</v>
      </c>
      <c r="K705" s="1">
        <v>4000000</v>
      </c>
      <c r="L705" s="33">
        <f t="shared" si="328"/>
        <v>100</v>
      </c>
      <c r="M705" s="1">
        <v>0</v>
      </c>
      <c r="N705" s="1">
        <v>0</v>
      </c>
      <c r="O705" s="1">
        <v>0</v>
      </c>
      <c r="P705" s="1">
        <f>O705</f>
        <v>0</v>
      </c>
      <c r="Q705" s="1">
        <v>0</v>
      </c>
      <c r="R705" s="1">
        <v>0</v>
      </c>
      <c r="S705" s="1">
        <f>R705</f>
        <v>0</v>
      </c>
      <c r="T705" s="1">
        <v>0</v>
      </c>
      <c r="U705" s="1">
        <f>T705</f>
        <v>0</v>
      </c>
      <c r="V705" s="1"/>
      <c r="W705" s="1"/>
      <c r="X705" s="1"/>
      <c r="Y705" s="74"/>
    </row>
    <row r="706" spans="1:25" s="36" customFormat="1" ht="15.75" hidden="1">
      <c r="A706" s="24" t="s">
        <v>344</v>
      </c>
      <c r="B706" s="24">
        <v>12</v>
      </c>
      <c r="C706" s="52" t="s">
        <v>27</v>
      </c>
      <c r="D706" s="42">
        <v>386</v>
      </c>
      <c r="E706" s="20"/>
      <c r="F706" s="20"/>
      <c r="G706" s="21">
        <f>SUM(G707)</f>
        <v>0</v>
      </c>
      <c r="H706" s="21">
        <f t="shared" ref="H706:U706" si="365">SUM(H707)</f>
        <v>0</v>
      </c>
      <c r="I706" s="21">
        <f t="shared" si="365"/>
        <v>0</v>
      </c>
      <c r="J706" s="21">
        <f t="shared" si="365"/>
        <v>0</v>
      </c>
      <c r="K706" s="21">
        <f t="shared" si="365"/>
        <v>0</v>
      </c>
      <c r="L706" s="22" t="str">
        <f t="shared" si="328"/>
        <v>-</v>
      </c>
      <c r="M706" s="21">
        <f t="shared" si="365"/>
        <v>9000000</v>
      </c>
      <c r="N706" s="21">
        <f t="shared" si="365"/>
        <v>9000000</v>
      </c>
      <c r="O706" s="21">
        <f t="shared" si="365"/>
        <v>0</v>
      </c>
      <c r="P706" s="21">
        <f t="shared" si="365"/>
        <v>0</v>
      </c>
      <c r="Q706" s="21">
        <f t="shared" si="365"/>
        <v>15000000</v>
      </c>
      <c r="R706" s="21">
        <f t="shared" si="365"/>
        <v>0</v>
      </c>
      <c r="S706" s="21">
        <f t="shared" si="365"/>
        <v>0</v>
      </c>
      <c r="T706" s="21">
        <f t="shared" si="365"/>
        <v>0</v>
      </c>
      <c r="U706" s="21">
        <f t="shared" si="365"/>
        <v>0</v>
      </c>
      <c r="V706" s="21"/>
      <c r="W706" s="21"/>
      <c r="X706" s="21"/>
      <c r="Y706" s="132"/>
    </row>
    <row r="707" spans="1:25" s="35" customFormat="1" ht="48.75" hidden="1" customHeight="1">
      <c r="A707" s="28" t="s">
        <v>344</v>
      </c>
      <c r="B707" s="28">
        <v>12</v>
      </c>
      <c r="C707" s="53" t="s">
        <v>27</v>
      </c>
      <c r="D707" s="56">
        <v>3861</v>
      </c>
      <c r="E707" s="32" t="s">
        <v>282</v>
      </c>
      <c r="F707" s="32"/>
      <c r="G707" s="1"/>
      <c r="H707" s="1"/>
      <c r="I707" s="1"/>
      <c r="J707" s="1"/>
      <c r="K707" s="1"/>
      <c r="L707" s="33" t="str">
        <f t="shared" si="328"/>
        <v>-</v>
      </c>
      <c r="M707" s="1">
        <v>9000000</v>
      </c>
      <c r="N707" s="1">
        <v>9000000</v>
      </c>
      <c r="O707" s="1"/>
      <c r="P707" s="1">
        <f>O707</f>
        <v>0</v>
      </c>
      <c r="Q707" s="1">
        <v>15000000</v>
      </c>
      <c r="R707" s="1"/>
      <c r="S707" s="1">
        <f>R707</f>
        <v>0</v>
      </c>
      <c r="T707" s="1"/>
      <c r="U707" s="1">
        <f>T707</f>
        <v>0</v>
      </c>
      <c r="V707" s="1"/>
      <c r="W707" s="1"/>
      <c r="X707" s="1"/>
      <c r="Y707" s="74"/>
    </row>
    <row r="708" spans="1:25" s="36" customFormat="1" ht="15.75" hidden="1">
      <c r="A708" s="24" t="s">
        <v>344</v>
      </c>
      <c r="B708" s="24">
        <v>51</v>
      </c>
      <c r="C708" s="52" t="s">
        <v>27</v>
      </c>
      <c r="D708" s="42">
        <v>386</v>
      </c>
      <c r="E708" s="20"/>
      <c r="F708" s="20"/>
      <c r="G708" s="21">
        <f>SUM(G709)</f>
        <v>0</v>
      </c>
      <c r="H708" s="21">
        <f t="shared" ref="H708:U708" si="366">SUM(H709)</f>
        <v>0</v>
      </c>
      <c r="I708" s="21">
        <f t="shared" si="366"/>
        <v>0</v>
      </c>
      <c r="J708" s="21">
        <f t="shared" si="366"/>
        <v>0</v>
      </c>
      <c r="K708" s="21">
        <f t="shared" si="366"/>
        <v>0</v>
      </c>
      <c r="L708" s="22" t="str">
        <f t="shared" si="328"/>
        <v>-</v>
      </c>
      <c r="M708" s="21">
        <f t="shared" si="366"/>
        <v>51000000</v>
      </c>
      <c r="N708" s="21">
        <f t="shared" si="366"/>
        <v>0</v>
      </c>
      <c r="O708" s="21">
        <f t="shared" si="366"/>
        <v>0</v>
      </c>
      <c r="P708" s="21">
        <f t="shared" si="366"/>
        <v>0</v>
      </c>
      <c r="Q708" s="21">
        <f t="shared" si="366"/>
        <v>85000000</v>
      </c>
      <c r="R708" s="21">
        <f t="shared" si="366"/>
        <v>0</v>
      </c>
      <c r="S708" s="21">
        <f t="shared" si="366"/>
        <v>0</v>
      </c>
      <c r="T708" s="21">
        <f t="shared" si="366"/>
        <v>0</v>
      </c>
      <c r="U708" s="21">
        <f t="shared" si="366"/>
        <v>0</v>
      </c>
      <c r="V708" s="21"/>
      <c r="W708" s="21"/>
      <c r="X708" s="21"/>
      <c r="Y708" s="132"/>
    </row>
    <row r="709" spans="1:25" s="35" customFormat="1" ht="48.75" hidden="1" customHeight="1">
      <c r="A709" s="28" t="s">
        <v>344</v>
      </c>
      <c r="B709" s="28">
        <v>51</v>
      </c>
      <c r="C709" s="53" t="s">
        <v>27</v>
      </c>
      <c r="D709" s="56">
        <v>3861</v>
      </c>
      <c r="E709" s="32" t="s">
        <v>282</v>
      </c>
      <c r="F709" s="32"/>
      <c r="G709" s="1"/>
      <c r="H709" s="59"/>
      <c r="I709" s="1"/>
      <c r="J709" s="59"/>
      <c r="K709" s="1"/>
      <c r="L709" s="33" t="str">
        <f t="shared" si="328"/>
        <v>-</v>
      </c>
      <c r="M709" s="1">
        <v>51000000</v>
      </c>
      <c r="N709" s="59"/>
      <c r="O709" s="1"/>
      <c r="P709" s="59"/>
      <c r="Q709" s="1">
        <v>85000000</v>
      </c>
      <c r="R709" s="1"/>
      <c r="S709" s="59"/>
      <c r="T709" s="1"/>
      <c r="U709" s="59"/>
      <c r="V709" s="1"/>
      <c r="W709" s="1"/>
      <c r="X709" s="1"/>
      <c r="Y709" s="74"/>
    </row>
    <row r="710" spans="1:25" s="36" customFormat="1" ht="94.5">
      <c r="A710" s="319" t="s">
        <v>509</v>
      </c>
      <c r="B710" s="320"/>
      <c r="C710" s="320"/>
      <c r="D710" s="320"/>
      <c r="E710" s="20" t="s">
        <v>324</v>
      </c>
      <c r="F710" s="20" t="s">
        <v>251</v>
      </c>
      <c r="G710" s="21">
        <f>G711+G713+G715</f>
        <v>36000000</v>
      </c>
      <c r="H710" s="21">
        <f t="shared" ref="H710:U710" si="367">H711+H713+H715</f>
        <v>36000000</v>
      </c>
      <c r="I710" s="21">
        <f t="shared" si="367"/>
        <v>6000000</v>
      </c>
      <c r="J710" s="21">
        <f t="shared" si="367"/>
        <v>6000000</v>
      </c>
      <c r="K710" s="21">
        <f t="shared" si="367"/>
        <v>6000000</v>
      </c>
      <c r="L710" s="22">
        <f t="shared" si="328"/>
        <v>100</v>
      </c>
      <c r="M710" s="21">
        <f t="shared" si="367"/>
        <v>145798200</v>
      </c>
      <c r="N710" s="21">
        <f t="shared" si="367"/>
        <v>21869730</v>
      </c>
      <c r="O710" s="21">
        <f t="shared" si="367"/>
        <v>0</v>
      </c>
      <c r="P710" s="21">
        <f t="shared" si="367"/>
        <v>0</v>
      </c>
      <c r="Q710" s="21">
        <f t="shared" si="367"/>
        <v>194397600</v>
      </c>
      <c r="R710" s="21">
        <f t="shared" si="367"/>
        <v>0</v>
      </c>
      <c r="S710" s="21">
        <f t="shared" si="367"/>
        <v>0</v>
      </c>
      <c r="T710" s="21">
        <f t="shared" si="367"/>
        <v>0</v>
      </c>
      <c r="U710" s="21">
        <f t="shared" si="367"/>
        <v>0</v>
      </c>
      <c r="V710" s="21"/>
      <c r="W710" s="21"/>
      <c r="X710" s="21"/>
      <c r="Y710" s="132"/>
    </row>
    <row r="711" spans="1:25" s="36" customFormat="1" ht="15.75" hidden="1">
      <c r="A711" s="24" t="s">
        <v>334</v>
      </c>
      <c r="B711" s="24">
        <v>11</v>
      </c>
      <c r="C711" s="52" t="s">
        <v>27</v>
      </c>
      <c r="D711" s="42">
        <v>386</v>
      </c>
      <c r="E711" s="20"/>
      <c r="F711" s="20"/>
      <c r="G711" s="21">
        <f>SUM(G712)</f>
        <v>36000000</v>
      </c>
      <c r="H711" s="21">
        <f t="shared" ref="H711:U711" si="368">SUM(H712)</f>
        <v>36000000</v>
      </c>
      <c r="I711" s="21">
        <f t="shared" si="368"/>
        <v>6000000</v>
      </c>
      <c r="J711" s="21">
        <f t="shared" si="368"/>
        <v>6000000</v>
      </c>
      <c r="K711" s="21">
        <f t="shared" si="368"/>
        <v>6000000</v>
      </c>
      <c r="L711" s="22">
        <f t="shared" si="328"/>
        <v>100</v>
      </c>
      <c r="M711" s="21">
        <f t="shared" si="368"/>
        <v>0</v>
      </c>
      <c r="N711" s="21">
        <f t="shared" si="368"/>
        <v>0</v>
      </c>
      <c r="O711" s="21">
        <f t="shared" si="368"/>
        <v>0</v>
      </c>
      <c r="P711" s="21">
        <f t="shared" si="368"/>
        <v>0</v>
      </c>
      <c r="Q711" s="21">
        <f t="shared" si="368"/>
        <v>0</v>
      </c>
      <c r="R711" s="21">
        <f t="shared" si="368"/>
        <v>0</v>
      </c>
      <c r="S711" s="21">
        <f t="shared" si="368"/>
        <v>0</v>
      </c>
      <c r="T711" s="21">
        <f t="shared" si="368"/>
        <v>0</v>
      </c>
      <c r="U711" s="21">
        <f t="shared" si="368"/>
        <v>0</v>
      </c>
      <c r="V711" s="21"/>
      <c r="W711" s="21"/>
      <c r="X711" s="21"/>
      <c r="Y711" s="132"/>
    </row>
    <row r="712" spans="1:25" s="35" customFormat="1" ht="45" hidden="1">
      <c r="A712" s="28" t="s">
        <v>334</v>
      </c>
      <c r="B712" s="28">
        <v>11</v>
      </c>
      <c r="C712" s="53" t="s">
        <v>27</v>
      </c>
      <c r="D712" s="56">
        <v>3861</v>
      </c>
      <c r="E712" s="32" t="s">
        <v>282</v>
      </c>
      <c r="F712" s="32"/>
      <c r="G712" s="1">
        <v>36000000</v>
      </c>
      <c r="H712" s="1">
        <v>36000000</v>
      </c>
      <c r="I712" s="1">
        <v>6000000</v>
      </c>
      <c r="J712" s="1">
        <v>6000000</v>
      </c>
      <c r="K712" s="1">
        <v>6000000</v>
      </c>
      <c r="L712" s="33">
        <f t="shared" si="328"/>
        <v>100</v>
      </c>
      <c r="M712" s="1">
        <v>0</v>
      </c>
      <c r="N712" s="1">
        <v>0</v>
      </c>
      <c r="O712" s="1">
        <v>0</v>
      </c>
      <c r="P712" s="1">
        <f>O712</f>
        <v>0</v>
      </c>
      <c r="Q712" s="1">
        <v>0</v>
      </c>
      <c r="R712" s="1">
        <v>0</v>
      </c>
      <c r="S712" s="1">
        <f>R712</f>
        <v>0</v>
      </c>
      <c r="T712" s="1">
        <v>0</v>
      </c>
      <c r="U712" s="1">
        <f>T712</f>
        <v>0</v>
      </c>
      <c r="V712" s="1"/>
      <c r="W712" s="1"/>
      <c r="X712" s="1"/>
      <c r="Y712" s="74"/>
    </row>
    <row r="713" spans="1:25" s="36" customFormat="1" ht="15.75" hidden="1">
      <c r="A713" s="24" t="s">
        <v>334</v>
      </c>
      <c r="B713" s="24">
        <v>12</v>
      </c>
      <c r="C713" s="52" t="s">
        <v>27</v>
      </c>
      <c r="D713" s="42">
        <v>386</v>
      </c>
      <c r="E713" s="20"/>
      <c r="F713" s="20"/>
      <c r="G713" s="21">
        <f>SUM(G714)</f>
        <v>0</v>
      </c>
      <c r="H713" s="21">
        <f t="shared" ref="H713:U713" si="369">SUM(H714)</f>
        <v>0</v>
      </c>
      <c r="I713" s="21">
        <f t="shared" si="369"/>
        <v>0</v>
      </c>
      <c r="J713" s="21">
        <f t="shared" si="369"/>
        <v>0</v>
      </c>
      <c r="K713" s="21">
        <f t="shared" si="369"/>
        <v>0</v>
      </c>
      <c r="L713" s="22" t="str">
        <f t="shared" si="328"/>
        <v>-</v>
      </c>
      <c r="M713" s="21">
        <f t="shared" si="369"/>
        <v>21869730</v>
      </c>
      <c r="N713" s="21">
        <f t="shared" si="369"/>
        <v>21869730</v>
      </c>
      <c r="O713" s="21">
        <f t="shared" si="369"/>
        <v>0</v>
      </c>
      <c r="P713" s="21">
        <f t="shared" si="369"/>
        <v>0</v>
      </c>
      <c r="Q713" s="21">
        <f t="shared" si="369"/>
        <v>29159640</v>
      </c>
      <c r="R713" s="21">
        <f t="shared" si="369"/>
        <v>0</v>
      </c>
      <c r="S713" s="21">
        <f t="shared" si="369"/>
        <v>0</v>
      </c>
      <c r="T713" s="21">
        <f t="shared" si="369"/>
        <v>0</v>
      </c>
      <c r="U713" s="21">
        <f t="shared" si="369"/>
        <v>0</v>
      </c>
      <c r="V713" s="21"/>
      <c r="W713" s="21"/>
      <c r="X713" s="21"/>
      <c r="Y713" s="132"/>
    </row>
    <row r="714" spans="1:25" s="35" customFormat="1" ht="45" hidden="1">
      <c r="A714" s="28" t="s">
        <v>334</v>
      </c>
      <c r="B714" s="28">
        <v>12</v>
      </c>
      <c r="C714" s="53" t="s">
        <v>27</v>
      </c>
      <c r="D714" s="56">
        <v>3861</v>
      </c>
      <c r="E714" s="32" t="s">
        <v>282</v>
      </c>
      <c r="F714" s="32"/>
      <c r="G714" s="1"/>
      <c r="H714" s="1"/>
      <c r="I714" s="1"/>
      <c r="J714" s="1"/>
      <c r="K714" s="1"/>
      <c r="L714" s="33" t="str">
        <f t="shared" si="328"/>
        <v>-</v>
      </c>
      <c r="M714" s="1">
        <v>21869730</v>
      </c>
      <c r="N714" s="1">
        <v>21869730</v>
      </c>
      <c r="O714" s="1"/>
      <c r="P714" s="1">
        <f>O714</f>
        <v>0</v>
      </c>
      <c r="Q714" s="1">
        <v>29159640</v>
      </c>
      <c r="R714" s="1"/>
      <c r="S714" s="1">
        <f>R714</f>
        <v>0</v>
      </c>
      <c r="T714" s="1"/>
      <c r="U714" s="1">
        <f>T714</f>
        <v>0</v>
      </c>
      <c r="V714" s="1"/>
      <c r="W714" s="1"/>
      <c r="X714" s="1"/>
      <c r="Y714" s="74"/>
    </row>
    <row r="715" spans="1:25" s="36" customFormat="1" ht="15.75" hidden="1">
      <c r="A715" s="24" t="s">
        <v>334</v>
      </c>
      <c r="B715" s="24">
        <v>51</v>
      </c>
      <c r="C715" s="52" t="s">
        <v>27</v>
      </c>
      <c r="D715" s="42">
        <v>386</v>
      </c>
      <c r="E715" s="20"/>
      <c r="F715" s="20"/>
      <c r="G715" s="21">
        <f>SUM(G716)</f>
        <v>0</v>
      </c>
      <c r="H715" s="21">
        <f t="shared" ref="H715:U715" si="370">SUM(H716)</f>
        <v>0</v>
      </c>
      <c r="I715" s="21">
        <f t="shared" si="370"/>
        <v>0</v>
      </c>
      <c r="J715" s="21">
        <f t="shared" si="370"/>
        <v>0</v>
      </c>
      <c r="K715" s="21">
        <f t="shared" si="370"/>
        <v>0</v>
      </c>
      <c r="L715" s="22" t="str">
        <f t="shared" si="328"/>
        <v>-</v>
      </c>
      <c r="M715" s="21">
        <f t="shared" si="370"/>
        <v>123928470</v>
      </c>
      <c r="N715" s="21">
        <f t="shared" si="370"/>
        <v>0</v>
      </c>
      <c r="O715" s="21">
        <f t="shared" si="370"/>
        <v>0</v>
      </c>
      <c r="P715" s="21">
        <f t="shared" si="370"/>
        <v>0</v>
      </c>
      <c r="Q715" s="21">
        <f t="shared" si="370"/>
        <v>165237960</v>
      </c>
      <c r="R715" s="21">
        <f t="shared" si="370"/>
        <v>0</v>
      </c>
      <c r="S715" s="21">
        <f t="shared" si="370"/>
        <v>0</v>
      </c>
      <c r="T715" s="21">
        <f t="shared" si="370"/>
        <v>0</v>
      </c>
      <c r="U715" s="21">
        <f t="shared" si="370"/>
        <v>0</v>
      </c>
      <c r="V715" s="21"/>
      <c r="W715" s="21"/>
      <c r="X715" s="21"/>
      <c r="Y715" s="132"/>
    </row>
    <row r="716" spans="1:25" s="35" customFormat="1" ht="45" hidden="1">
      <c r="A716" s="28" t="s">
        <v>334</v>
      </c>
      <c r="B716" s="28">
        <v>51</v>
      </c>
      <c r="C716" s="53" t="s">
        <v>27</v>
      </c>
      <c r="D716" s="56">
        <v>3861</v>
      </c>
      <c r="E716" s="32" t="s">
        <v>282</v>
      </c>
      <c r="F716" s="32"/>
      <c r="G716" s="1"/>
      <c r="H716" s="59"/>
      <c r="I716" s="1"/>
      <c r="J716" s="59"/>
      <c r="K716" s="1"/>
      <c r="L716" s="33" t="str">
        <f t="shared" si="328"/>
        <v>-</v>
      </c>
      <c r="M716" s="1">
        <v>123928470</v>
      </c>
      <c r="N716" s="59"/>
      <c r="O716" s="1"/>
      <c r="P716" s="59"/>
      <c r="Q716" s="1">
        <v>165237960</v>
      </c>
      <c r="R716" s="1"/>
      <c r="S716" s="59"/>
      <c r="T716" s="1"/>
      <c r="U716" s="59"/>
      <c r="V716" s="1"/>
      <c r="W716" s="1"/>
      <c r="X716" s="1"/>
      <c r="Y716" s="74"/>
    </row>
    <row r="717" spans="1:25" ht="94.5">
      <c r="A717" s="319" t="s">
        <v>510</v>
      </c>
      <c r="B717" s="319"/>
      <c r="C717" s="319"/>
      <c r="D717" s="319"/>
      <c r="E717" s="20" t="s">
        <v>353</v>
      </c>
      <c r="F717" s="20" t="s">
        <v>251</v>
      </c>
      <c r="G717" s="21">
        <f>G718+G720+G722</f>
        <v>12000000</v>
      </c>
      <c r="H717" s="21">
        <f>H718+H720+H722</f>
        <v>2905000</v>
      </c>
      <c r="I717" s="21">
        <f>I718+I720+I722+I724</f>
        <v>18795231</v>
      </c>
      <c r="J717" s="21">
        <f t="shared" ref="J717:U717" si="371">J718+J720+J722+J724</f>
        <v>7330231</v>
      </c>
      <c r="K717" s="21">
        <f t="shared" si="371"/>
        <v>20197452.469999999</v>
      </c>
      <c r="L717" s="22">
        <f t="shared" ref="L717:L788" si="372">IF(I717=0, "-", K717/I717*100)</f>
        <v>107.46051735144941</v>
      </c>
      <c r="M717" s="21">
        <f t="shared" si="371"/>
        <v>0</v>
      </c>
      <c r="N717" s="21">
        <f t="shared" si="371"/>
        <v>0</v>
      </c>
      <c r="O717" s="21">
        <f t="shared" si="371"/>
        <v>0</v>
      </c>
      <c r="P717" s="21">
        <f t="shared" si="371"/>
        <v>0</v>
      </c>
      <c r="Q717" s="21">
        <f t="shared" si="371"/>
        <v>0</v>
      </c>
      <c r="R717" s="21">
        <f t="shared" si="371"/>
        <v>0</v>
      </c>
      <c r="S717" s="21">
        <f t="shared" si="371"/>
        <v>0</v>
      </c>
      <c r="T717" s="21">
        <f t="shared" si="371"/>
        <v>0</v>
      </c>
      <c r="U717" s="21">
        <f t="shared" si="371"/>
        <v>0</v>
      </c>
    </row>
    <row r="718" spans="1:25" s="36" customFormat="1" ht="15.75" hidden="1">
      <c r="A718" s="24" t="s">
        <v>104</v>
      </c>
      <c r="B718" s="25">
        <v>11</v>
      </c>
      <c r="C718" s="52" t="s">
        <v>27</v>
      </c>
      <c r="D718" s="27">
        <v>386</v>
      </c>
      <c r="E718" s="20"/>
      <c r="F718" s="20"/>
      <c r="G718" s="21">
        <f>SUM(G719)</f>
        <v>1300000</v>
      </c>
      <c r="H718" s="21">
        <f t="shared" ref="H718:U718" si="373">SUM(H719)</f>
        <v>1300000</v>
      </c>
      <c r="I718" s="21">
        <f t="shared" si="373"/>
        <v>5045107</v>
      </c>
      <c r="J718" s="21">
        <f t="shared" si="373"/>
        <v>5045107</v>
      </c>
      <c r="K718" s="21">
        <f t="shared" si="373"/>
        <v>5045107</v>
      </c>
      <c r="L718" s="22">
        <f t="shared" si="372"/>
        <v>100</v>
      </c>
      <c r="M718" s="21">
        <f t="shared" si="373"/>
        <v>0</v>
      </c>
      <c r="N718" s="21">
        <f t="shared" si="373"/>
        <v>0</v>
      </c>
      <c r="O718" s="21">
        <f t="shared" si="373"/>
        <v>0</v>
      </c>
      <c r="P718" s="21">
        <f t="shared" si="373"/>
        <v>0</v>
      </c>
      <c r="Q718" s="21">
        <f t="shared" si="373"/>
        <v>0</v>
      </c>
      <c r="R718" s="21">
        <f t="shared" si="373"/>
        <v>0</v>
      </c>
      <c r="S718" s="21">
        <f t="shared" si="373"/>
        <v>0</v>
      </c>
      <c r="T718" s="21">
        <f t="shared" si="373"/>
        <v>0</v>
      </c>
      <c r="U718" s="21">
        <f t="shared" si="373"/>
        <v>0</v>
      </c>
      <c r="V718" s="21"/>
      <c r="W718" s="21"/>
      <c r="X718" s="21"/>
      <c r="Y718" s="132"/>
    </row>
    <row r="719" spans="1:25" s="35" customFormat="1" ht="45" hidden="1">
      <c r="A719" s="28" t="s">
        <v>104</v>
      </c>
      <c r="B719" s="29">
        <v>11</v>
      </c>
      <c r="C719" s="53" t="s">
        <v>27</v>
      </c>
      <c r="D719" s="31">
        <v>3861</v>
      </c>
      <c r="E719" s="32" t="s">
        <v>282</v>
      </c>
      <c r="F719" s="20"/>
      <c r="G719" s="1">
        <v>1300000</v>
      </c>
      <c r="H719" s="1">
        <v>1300000</v>
      </c>
      <c r="I719" s="1">
        <v>5045107</v>
      </c>
      <c r="J719" s="1">
        <v>5045107</v>
      </c>
      <c r="K719" s="1">
        <v>5045107</v>
      </c>
      <c r="L719" s="33">
        <f t="shared" si="372"/>
        <v>100</v>
      </c>
      <c r="M719" s="1">
        <v>0</v>
      </c>
      <c r="N719" s="1">
        <v>0</v>
      </c>
      <c r="O719" s="1"/>
      <c r="P719" s="1">
        <f>O719</f>
        <v>0</v>
      </c>
      <c r="Q719" s="1">
        <v>0</v>
      </c>
      <c r="R719" s="1"/>
      <c r="S719" s="1">
        <f>R719</f>
        <v>0</v>
      </c>
      <c r="T719" s="1"/>
      <c r="U719" s="1">
        <f>T719</f>
        <v>0</v>
      </c>
      <c r="V719" s="1"/>
      <c r="W719" s="1"/>
      <c r="X719" s="1"/>
      <c r="Y719" s="74"/>
    </row>
    <row r="720" spans="1:25" s="36" customFormat="1" ht="15.75" hidden="1">
      <c r="A720" s="24" t="s">
        <v>104</v>
      </c>
      <c r="B720" s="25">
        <v>12</v>
      </c>
      <c r="C720" s="52" t="s">
        <v>27</v>
      </c>
      <c r="D720" s="27">
        <v>386</v>
      </c>
      <c r="E720" s="20"/>
      <c r="F720" s="20"/>
      <c r="G720" s="21">
        <f>SUM(G721)</f>
        <v>1605000</v>
      </c>
      <c r="H720" s="21">
        <f t="shared" ref="H720:U720" si="374">SUM(H721)</f>
        <v>1605000</v>
      </c>
      <c r="I720" s="21">
        <f t="shared" si="374"/>
        <v>2285124</v>
      </c>
      <c r="J720" s="21">
        <f t="shared" si="374"/>
        <v>2285124</v>
      </c>
      <c r="K720" s="21">
        <f t="shared" si="374"/>
        <v>2272851.94</v>
      </c>
      <c r="L720" s="22">
        <f t="shared" si="372"/>
        <v>99.462958684080164</v>
      </c>
      <c r="M720" s="21">
        <f t="shared" si="374"/>
        <v>0</v>
      </c>
      <c r="N720" s="21">
        <f t="shared" si="374"/>
        <v>0</v>
      </c>
      <c r="O720" s="21">
        <f t="shared" si="374"/>
        <v>0</v>
      </c>
      <c r="P720" s="21">
        <f t="shared" si="374"/>
        <v>0</v>
      </c>
      <c r="Q720" s="21">
        <f t="shared" si="374"/>
        <v>0</v>
      </c>
      <c r="R720" s="21">
        <f t="shared" si="374"/>
        <v>0</v>
      </c>
      <c r="S720" s="21">
        <f t="shared" si="374"/>
        <v>0</v>
      </c>
      <c r="T720" s="21">
        <f t="shared" si="374"/>
        <v>0</v>
      </c>
      <c r="U720" s="21">
        <f t="shared" si="374"/>
        <v>0</v>
      </c>
      <c r="V720" s="21"/>
      <c r="W720" s="21"/>
      <c r="X720" s="21"/>
      <c r="Y720" s="132"/>
    </row>
    <row r="721" spans="1:25" s="36" customFormat="1" ht="45" hidden="1">
      <c r="A721" s="28" t="s">
        <v>104</v>
      </c>
      <c r="B721" s="29">
        <v>12</v>
      </c>
      <c r="C721" s="53" t="s">
        <v>27</v>
      </c>
      <c r="D721" s="31">
        <v>3861</v>
      </c>
      <c r="E721" s="32" t="s">
        <v>282</v>
      </c>
      <c r="F721" s="32"/>
      <c r="G721" s="1">
        <v>1605000</v>
      </c>
      <c r="H721" s="1">
        <v>1605000</v>
      </c>
      <c r="I721" s="1">
        <v>2285124</v>
      </c>
      <c r="J721" s="1">
        <v>2285124</v>
      </c>
      <c r="K721" s="1">
        <v>2272851.94</v>
      </c>
      <c r="L721" s="33">
        <f t="shared" si="372"/>
        <v>99.462958684080164</v>
      </c>
      <c r="M721" s="1">
        <v>0</v>
      </c>
      <c r="N721" s="1">
        <v>0</v>
      </c>
      <c r="O721" s="1"/>
      <c r="P721" s="1">
        <f>O721</f>
        <v>0</v>
      </c>
      <c r="Q721" s="1">
        <v>0</v>
      </c>
      <c r="R721" s="1"/>
      <c r="S721" s="1">
        <f>R721</f>
        <v>0</v>
      </c>
      <c r="T721" s="1"/>
      <c r="U721" s="1">
        <f>T721</f>
        <v>0</v>
      </c>
      <c r="V721" s="21"/>
      <c r="W721" s="21"/>
      <c r="X721" s="21"/>
      <c r="Y721" s="132"/>
    </row>
    <row r="722" spans="1:25" s="36" customFormat="1" ht="15.75" hidden="1">
      <c r="A722" s="24" t="s">
        <v>104</v>
      </c>
      <c r="B722" s="25">
        <v>51</v>
      </c>
      <c r="C722" s="52" t="s">
        <v>27</v>
      </c>
      <c r="D722" s="27">
        <v>386</v>
      </c>
      <c r="E722" s="20"/>
      <c r="F722" s="20"/>
      <c r="G722" s="21">
        <f>SUM(G723)</f>
        <v>9095000</v>
      </c>
      <c r="H722" s="21">
        <f t="shared" ref="H722:U722" si="375">SUM(H723)</f>
        <v>0</v>
      </c>
      <c r="I722" s="21">
        <f t="shared" si="375"/>
        <v>11465000</v>
      </c>
      <c r="J722" s="21">
        <f t="shared" si="375"/>
        <v>0</v>
      </c>
      <c r="K722" s="21">
        <f t="shared" si="375"/>
        <v>12879493.529999999</v>
      </c>
      <c r="L722" s="22">
        <f t="shared" si="372"/>
        <v>112.33749262974268</v>
      </c>
      <c r="M722" s="21">
        <f t="shared" si="375"/>
        <v>0</v>
      </c>
      <c r="N722" s="21">
        <f t="shared" si="375"/>
        <v>0</v>
      </c>
      <c r="O722" s="21">
        <f t="shared" si="375"/>
        <v>0</v>
      </c>
      <c r="P722" s="21">
        <f t="shared" si="375"/>
        <v>0</v>
      </c>
      <c r="Q722" s="21">
        <f t="shared" si="375"/>
        <v>0</v>
      </c>
      <c r="R722" s="21">
        <f t="shared" si="375"/>
        <v>0</v>
      </c>
      <c r="S722" s="21">
        <f t="shared" si="375"/>
        <v>0</v>
      </c>
      <c r="T722" s="21">
        <f t="shared" si="375"/>
        <v>0</v>
      </c>
      <c r="U722" s="21">
        <f t="shared" si="375"/>
        <v>0</v>
      </c>
      <c r="V722" s="21"/>
      <c r="W722" s="21"/>
      <c r="X722" s="21"/>
      <c r="Y722" s="132"/>
    </row>
    <row r="723" spans="1:25" s="35" customFormat="1" ht="45" hidden="1">
      <c r="A723" s="28" t="s">
        <v>104</v>
      </c>
      <c r="B723" s="29">
        <v>51</v>
      </c>
      <c r="C723" s="53" t="s">
        <v>27</v>
      </c>
      <c r="D723" s="31">
        <v>3861</v>
      </c>
      <c r="E723" s="32" t="s">
        <v>282</v>
      </c>
      <c r="F723" s="32"/>
      <c r="G723" s="1">
        <v>9095000</v>
      </c>
      <c r="H723" s="59"/>
      <c r="I723" s="1">
        <v>11465000</v>
      </c>
      <c r="J723" s="59"/>
      <c r="K723" s="1">
        <v>12879493.529999999</v>
      </c>
      <c r="L723" s="33">
        <f t="shared" si="372"/>
        <v>112.33749262974268</v>
      </c>
      <c r="M723" s="1">
        <v>0</v>
      </c>
      <c r="N723" s="59"/>
      <c r="O723" s="1"/>
      <c r="P723" s="59"/>
      <c r="Q723" s="1">
        <v>0</v>
      </c>
      <c r="R723" s="1"/>
      <c r="S723" s="59"/>
      <c r="T723" s="1"/>
      <c r="U723" s="59"/>
      <c r="V723" s="1"/>
      <c r="W723" s="1"/>
      <c r="X723" s="1"/>
      <c r="Y723" s="74"/>
    </row>
    <row r="724" spans="1:25" s="36" customFormat="1" ht="15.75" hidden="1">
      <c r="A724" s="24" t="s">
        <v>104</v>
      </c>
      <c r="B724" s="25">
        <v>563</v>
      </c>
      <c r="C724" s="52" t="s">
        <v>27</v>
      </c>
      <c r="D724" s="27">
        <v>386</v>
      </c>
      <c r="E724" s="20"/>
      <c r="F724" s="20"/>
      <c r="G724" s="21"/>
      <c r="H724" s="21"/>
      <c r="I724" s="21">
        <f>I725</f>
        <v>0</v>
      </c>
      <c r="J724" s="21">
        <f t="shared" ref="J724:U724" si="376">J725</f>
        <v>0</v>
      </c>
      <c r="K724" s="21">
        <f t="shared" si="376"/>
        <v>0</v>
      </c>
      <c r="L724" s="22" t="str">
        <f t="shared" si="372"/>
        <v>-</v>
      </c>
      <c r="M724" s="21">
        <f t="shared" si="376"/>
        <v>0</v>
      </c>
      <c r="N724" s="21">
        <f t="shared" si="376"/>
        <v>0</v>
      </c>
      <c r="O724" s="21">
        <f t="shared" si="376"/>
        <v>0</v>
      </c>
      <c r="P724" s="21">
        <f t="shared" si="376"/>
        <v>0</v>
      </c>
      <c r="Q724" s="21">
        <f t="shared" si="376"/>
        <v>0</v>
      </c>
      <c r="R724" s="21">
        <f t="shared" si="376"/>
        <v>0</v>
      </c>
      <c r="S724" s="21">
        <f t="shared" si="376"/>
        <v>0</v>
      </c>
      <c r="T724" s="21">
        <f t="shared" si="376"/>
        <v>0</v>
      </c>
      <c r="U724" s="21">
        <f t="shared" si="376"/>
        <v>0</v>
      </c>
      <c r="V724" s="21"/>
      <c r="W724" s="21"/>
      <c r="X724" s="21"/>
      <c r="Y724" s="132"/>
    </row>
    <row r="725" spans="1:25" s="35" customFormat="1" ht="45" hidden="1">
      <c r="A725" s="28" t="s">
        <v>104</v>
      </c>
      <c r="B725" s="29">
        <v>563</v>
      </c>
      <c r="C725" s="53" t="s">
        <v>27</v>
      </c>
      <c r="D725" s="31">
        <v>3861</v>
      </c>
      <c r="E725" s="32" t="s">
        <v>282</v>
      </c>
      <c r="F725" s="32"/>
      <c r="G725" s="1"/>
      <c r="H725" s="1"/>
      <c r="I725" s="1"/>
      <c r="J725" s="59"/>
      <c r="K725" s="1"/>
      <c r="L725" s="33" t="str">
        <f t="shared" si="372"/>
        <v>-</v>
      </c>
      <c r="M725" s="1"/>
      <c r="N725" s="1"/>
      <c r="O725" s="1"/>
      <c r="P725" s="59"/>
      <c r="Q725" s="1"/>
      <c r="R725" s="1"/>
      <c r="S725" s="59"/>
      <c r="T725" s="1"/>
      <c r="U725" s="59"/>
      <c r="V725" s="1"/>
      <c r="W725" s="1"/>
      <c r="X725" s="1"/>
      <c r="Y725" s="74"/>
    </row>
    <row r="726" spans="1:25" ht="78.75">
      <c r="A726" s="319" t="s">
        <v>511</v>
      </c>
      <c r="B726" s="320"/>
      <c r="C726" s="320"/>
      <c r="D726" s="320"/>
      <c r="E726" s="20" t="s">
        <v>352</v>
      </c>
      <c r="F726" s="20" t="s">
        <v>253</v>
      </c>
      <c r="G726" s="55">
        <f>G727+G729</f>
        <v>1800000</v>
      </c>
      <c r="H726" s="55">
        <f>H727+H729</f>
        <v>270000</v>
      </c>
      <c r="I726" s="55">
        <f>I727+I729+I731</f>
        <v>1857000</v>
      </c>
      <c r="J726" s="55">
        <f t="shared" ref="J726:U726" si="377">J727+J729+J731</f>
        <v>327000</v>
      </c>
      <c r="K726" s="55">
        <f t="shared" si="377"/>
        <v>1074909.33</v>
      </c>
      <c r="L726" s="22">
        <f t="shared" si="372"/>
        <v>57.884185783521815</v>
      </c>
      <c r="M726" s="55">
        <f t="shared" si="377"/>
        <v>0</v>
      </c>
      <c r="N726" s="55">
        <f t="shared" si="377"/>
        <v>0</v>
      </c>
      <c r="O726" s="55">
        <f t="shared" si="377"/>
        <v>0</v>
      </c>
      <c r="P726" s="55">
        <f t="shared" si="377"/>
        <v>0</v>
      </c>
      <c r="Q726" s="55">
        <f t="shared" si="377"/>
        <v>0</v>
      </c>
      <c r="R726" s="55">
        <f t="shared" si="377"/>
        <v>0</v>
      </c>
      <c r="S726" s="55">
        <f t="shared" si="377"/>
        <v>0</v>
      </c>
      <c r="T726" s="55">
        <f t="shared" si="377"/>
        <v>0</v>
      </c>
      <c r="U726" s="55">
        <f t="shared" si="377"/>
        <v>0</v>
      </c>
    </row>
    <row r="727" spans="1:25" s="36" customFormat="1" ht="15.75" hidden="1">
      <c r="A727" s="24" t="s">
        <v>223</v>
      </c>
      <c r="B727" s="25">
        <v>12</v>
      </c>
      <c r="C727" s="52" t="s">
        <v>28</v>
      </c>
      <c r="D727" s="42">
        <v>323</v>
      </c>
      <c r="E727" s="20"/>
      <c r="F727" s="20"/>
      <c r="G727" s="55">
        <f>SUM(G728)</f>
        <v>270000</v>
      </c>
      <c r="H727" s="55">
        <f t="shared" ref="H727:U727" si="378">SUM(H728)</f>
        <v>270000</v>
      </c>
      <c r="I727" s="55">
        <f t="shared" si="378"/>
        <v>327000</v>
      </c>
      <c r="J727" s="55">
        <f t="shared" si="378"/>
        <v>327000</v>
      </c>
      <c r="K727" s="55">
        <f t="shared" si="378"/>
        <v>161236.4</v>
      </c>
      <c r="L727" s="22">
        <f t="shared" si="372"/>
        <v>49.307767584097853</v>
      </c>
      <c r="M727" s="55">
        <f t="shared" si="378"/>
        <v>0</v>
      </c>
      <c r="N727" s="55">
        <f t="shared" si="378"/>
        <v>0</v>
      </c>
      <c r="O727" s="55">
        <f t="shared" si="378"/>
        <v>0</v>
      </c>
      <c r="P727" s="55">
        <f t="shared" si="378"/>
        <v>0</v>
      </c>
      <c r="Q727" s="55">
        <f t="shared" si="378"/>
        <v>0</v>
      </c>
      <c r="R727" s="55">
        <f t="shared" si="378"/>
        <v>0</v>
      </c>
      <c r="S727" s="55">
        <f t="shared" si="378"/>
        <v>0</v>
      </c>
      <c r="T727" s="55">
        <f t="shared" si="378"/>
        <v>0</v>
      </c>
      <c r="U727" s="55">
        <f t="shared" si="378"/>
        <v>0</v>
      </c>
      <c r="V727" s="21"/>
      <c r="W727" s="21"/>
      <c r="X727" s="21"/>
      <c r="Y727" s="132"/>
    </row>
    <row r="728" spans="1:25" s="35" customFormat="1" hidden="1">
      <c r="A728" s="28" t="s">
        <v>223</v>
      </c>
      <c r="B728" s="29">
        <v>12</v>
      </c>
      <c r="C728" s="53" t="s">
        <v>28</v>
      </c>
      <c r="D728" s="31">
        <v>3237</v>
      </c>
      <c r="E728" s="32" t="s">
        <v>36</v>
      </c>
      <c r="F728" s="32"/>
      <c r="G728" s="54">
        <v>270000</v>
      </c>
      <c r="H728" s="54">
        <v>270000</v>
      </c>
      <c r="I728" s="54">
        <v>327000</v>
      </c>
      <c r="J728" s="54">
        <v>327000</v>
      </c>
      <c r="K728" s="54">
        <v>161236.4</v>
      </c>
      <c r="L728" s="33">
        <f t="shared" si="372"/>
        <v>49.307767584097853</v>
      </c>
      <c r="M728" s="54">
        <v>0</v>
      </c>
      <c r="N728" s="54">
        <v>0</v>
      </c>
      <c r="O728" s="54"/>
      <c r="P728" s="54">
        <f>O728</f>
        <v>0</v>
      </c>
      <c r="Q728" s="54">
        <v>0</v>
      </c>
      <c r="R728" s="54"/>
      <c r="S728" s="54">
        <f>R728</f>
        <v>0</v>
      </c>
      <c r="T728" s="54"/>
      <c r="U728" s="54">
        <f>T728</f>
        <v>0</v>
      </c>
      <c r="V728" s="1"/>
      <c r="W728" s="1"/>
      <c r="X728" s="1"/>
      <c r="Y728" s="74"/>
    </row>
    <row r="729" spans="1:25" s="36" customFormat="1" ht="15.75" hidden="1">
      <c r="A729" s="24" t="s">
        <v>223</v>
      </c>
      <c r="B729" s="25">
        <v>51</v>
      </c>
      <c r="C729" s="52" t="s">
        <v>28</v>
      </c>
      <c r="D729" s="27">
        <v>323</v>
      </c>
      <c r="E729" s="20"/>
      <c r="F729" s="20"/>
      <c r="G729" s="55">
        <f>SUM(G730)</f>
        <v>1530000</v>
      </c>
      <c r="H729" s="55">
        <f t="shared" ref="H729:U729" si="379">SUM(H730)</f>
        <v>0</v>
      </c>
      <c r="I729" s="55">
        <f t="shared" si="379"/>
        <v>1530000</v>
      </c>
      <c r="J729" s="55">
        <f t="shared" si="379"/>
        <v>0</v>
      </c>
      <c r="K729" s="55">
        <f t="shared" si="379"/>
        <v>913672.93</v>
      </c>
      <c r="L729" s="22">
        <f t="shared" si="372"/>
        <v>59.717184967320271</v>
      </c>
      <c r="M729" s="55">
        <f t="shared" si="379"/>
        <v>0</v>
      </c>
      <c r="N729" s="55">
        <f t="shared" si="379"/>
        <v>0</v>
      </c>
      <c r="O729" s="55">
        <f t="shared" si="379"/>
        <v>0</v>
      </c>
      <c r="P729" s="55">
        <f t="shared" si="379"/>
        <v>0</v>
      </c>
      <c r="Q729" s="55">
        <f t="shared" si="379"/>
        <v>0</v>
      </c>
      <c r="R729" s="55">
        <f t="shared" si="379"/>
        <v>0</v>
      </c>
      <c r="S729" s="55">
        <f t="shared" si="379"/>
        <v>0</v>
      </c>
      <c r="T729" s="55">
        <f t="shared" si="379"/>
        <v>0</v>
      </c>
      <c r="U729" s="55">
        <f t="shared" si="379"/>
        <v>0</v>
      </c>
      <c r="V729" s="21"/>
      <c r="W729" s="21"/>
      <c r="X729" s="21"/>
      <c r="Y729" s="132"/>
    </row>
    <row r="730" spans="1:25" s="35" customFormat="1" hidden="1">
      <c r="A730" s="28" t="s">
        <v>223</v>
      </c>
      <c r="B730" s="29">
        <v>51</v>
      </c>
      <c r="C730" s="53" t="s">
        <v>28</v>
      </c>
      <c r="D730" s="31">
        <v>3237</v>
      </c>
      <c r="E730" s="32" t="s">
        <v>36</v>
      </c>
      <c r="F730" s="32"/>
      <c r="G730" s="54">
        <v>1530000</v>
      </c>
      <c r="H730" s="80"/>
      <c r="I730" s="54">
        <v>1530000</v>
      </c>
      <c r="J730" s="59"/>
      <c r="K730" s="54">
        <v>913672.93</v>
      </c>
      <c r="L730" s="33">
        <f t="shared" si="372"/>
        <v>59.717184967320271</v>
      </c>
      <c r="M730" s="54">
        <v>0</v>
      </c>
      <c r="N730" s="80"/>
      <c r="O730" s="54"/>
      <c r="P730" s="59"/>
      <c r="Q730" s="54">
        <v>0</v>
      </c>
      <c r="R730" s="54"/>
      <c r="S730" s="59"/>
      <c r="T730" s="54"/>
      <c r="U730" s="59"/>
      <c r="V730" s="1"/>
      <c r="W730" s="1"/>
      <c r="X730" s="1"/>
      <c r="Y730" s="74"/>
    </row>
    <row r="731" spans="1:25" s="36" customFormat="1" ht="15.75" hidden="1">
      <c r="A731" s="24" t="s">
        <v>223</v>
      </c>
      <c r="B731" s="25">
        <v>563</v>
      </c>
      <c r="C731" s="52" t="s">
        <v>28</v>
      </c>
      <c r="D731" s="27">
        <v>323</v>
      </c>
      <c r="E731" s="20"/>
      <c r="F731" s="20"/>
      <c r="G731" s="55"/>
      <c r="H731" s="55"/>
      <c r="I731" s="55">
        <f>I732</f>
        <v>0</v>
      </c>
      <c r="J731" s="55">
        <f t="shared" ref="J731:U731" si="380">J732</f>
        <v>0</v>
      </c>
      <c r="K731" s="55">
        <f t="shared" si="380"/>
        <v>0</v>
      </c>
      <c r="L731" s="22" t="str">
        <f t="shared" si="372"/>
        <v>-</v>
      </c>
      <c r="M731" s="55">
        <f t="shared" si="380"/>
        <v>0</v>
      </c>
      <c r="N731" s="55">
        <f t="shared" si="380"/>
        <v>0</v>
      </c>
      <c r="O731" s="55">
        <f t="shared" si="380"/>
        <v>0</v>
      </c>
      <c r="P731" s="55">
        <f t="shared" si="380"/>
        <v>0</v>
      </c>
      <c r="Q731" s="55">
        <f t="shared" si="380"/>
        <v>0</v>
      </c>
      <c r="R731" s="55">
        <f t="shared" si="380"/>
        <v>0</v>
      </c>
      <c r="S731" s="55">
        <f t="shared" si="380"/>
        <v>0</v>
      </c>
      <c r="T731" s="55">
        <f t="shared" si="380"/>
        <v>0</v>
      </c>
      <c r="U731" s="55">
        <f t="shared" si="380"/>
        <v>0</v>
      </c>
      <c r="V731" s="21"/>
      <c r="W731" s="21"/>
      <c r="X731" s="21"/>
      <c r="Y731" s="132"/>
    </row>
    <row r="732" spans="1:25" s="35" customFormat="1" hidden="1">
      <c r="A732" s="28" t="s">
        <v>223</v>
      </c>
      <c r="B732" s="29">
        <v>563</v>
      </c>
      <c r="C732" s="53" t="s">
        <v>28</v>
      </c>
      <c r="D732" s="31">
        <v>3237</v>
      </c>
      <c r="E732" s="32" t="s">
        <v>36</v>
      </c>
      <c r="F732" s="32"/>
      <c r="G732" s="54"/>
      <c r="H732" s="54"/>
      <c r="I732" s="54"/>
      <c r="J732" s="59"/>
      <c r="K732" s="54"/>
      <c r="L732" s="33" t="str">
        <f t="shared" si="372"/>
        <v>-</v>
      </c>
      <c r="M732" s="54"/>
      <c r="N732" s="54"/>
      <c r="O732" s="54"/>
      <c r="P732" s="59"/>
      <c r="Q732" s="54"/>
      <c r="R732" s="54"/>
      <c r="S732" s="59"/>
      <c r="T732" s="54"/>
      <c r="U732" s="59"/>
      <c r="V732" s="1"/>
      <c r="W732" s="1"/>
      <c r="X732" s="1"/>
      <c r="Y732" s="74"/>
    </row>
    <row r="733" spans="1:25" ht="110.25">
      <c r="A733" s="319" t="s">
        <v>512</v>
      </c>
      <c r="B733" s="320"/>
      <c r="C733" s="320"/>
      <c r="D733" s="320"/>
      <c r="E733" s="20" t="s">
        <v>321</v>
      </c>
      <c r="F733" s="20" t="s">
        <v>249</v>
      </c>
      <c r="G733" s="55">
        <f>G734+G736+G738+G740</f>
        <v>795703</v>
      </c>
      <c r="H733" s="55">
        <f>H734+H736+H738+H740</f>
        <v>120703</v>
      </c>
      <c r="I733" s="55">
        <f>I734+I736+I738+I740+I742</f>
        <v>795703</v>
      </c>
      <c r="J733" s="55">
        <f t="shared" ref="J733:U733" si="381">J734+J736+J738+J740+J742</f>
        <v>120703</v>
      </c>
      <c r="K733" s="55">
        <f t="shared" si="381"/>
        <v>0</v>
      </c>
      <c r="L733" s="22">
        <f t="shared" si="372"/>
        <v>0</v>
      </c>
      <c r="M733" s="55">
        <f t="shared" si="381"/>
        <v>1856246</v>
      </c>
      <c r="N733" s="55">
        <f t="shared" si="381"/>
        <v>281246</v>
      </c>
      <c r="O733" s="55">
        <f t="shared" si="381"/>
        <v>0</v>
      </c>
      <c r="P733" s="55">
        <f t="shared" si="381"/>
        <v>0</v>
      </c>
      <c r="Q733" s="55">
        <f t="shared" si="381"/>
        <v>1325476</v>
      </c>
      <c r="R733" s="55">
        <f t="shared" si="381"/>
        <v>0</v>
      </c>
      <c r="S733" s="55">
        <f t="shared" si="381"/>
        <v>0</v>
      </c>
      <c r="T733" s="55">
        <f t="shared" si="381"/>
        <v>0</v>
      </c>
      <c r="U733" s="55">
        <f t="shared" si="381"/>
        <v>0</v>
      </c>
    </row>
    <row r="734" spans="1:25" s="36" customFormat="1" ht="15.75" hidden="1">
      <c r="A734" s="24" t="s">
        <v>320</v>
      </c>
      <c r="B734" s="25">
        <v>12</v>
      </c>
      <c r="C734" s="52" t="s">
        <v>28</v>
      </c>
      <c r="D734" s="27">
        <v>323</v>
      </c>
      <c r="E734" s="20"/>
      <c r="F734" s="20"/>
      <c r="G734" s="55">
        <f>SUM(G735)</f>
        <v>120703</v>
      </c>
      <c r="H734" s="55">
        <f t="shared" ref="H734:U734" si="382">SUM(H735)</f>
        <v>120703</v>
      </c>
      <c r="I734" s="55">
        <f t="shared" si="382"/>
        <v>120703</v>
      </c>
      <c r="J734" s="55">
        <f t="shared" si="382"/>
        <v>120703</v>
      </c>
      <c r="K734" s="55">
        <f t="shared" si="382"/>
        <v>0</v>
      </c>
      <c r="L734" s="22">
        <f t="shared" si="372"/>
        <v>0</v>
      </c>
      <c r="M734" s="55">
        <f t="shared" si="382"/>
        <v>281246</v>
      </c>
      <c r="N734" s="55">
        <f t="shared" si="382"/>
        <v>281246</v>
      </c>
      <c r="O734" s="55">
        <f t="shared" si="382"/>
        <v>0</v>
      </c>
      <c r="P734" s="55">
        <f t="shared" si="382"/>
        <v>0</v>
      </c>
      <c r="Q734" s="55">
        <f t="shared" si="382"/>
        <v>200476</v>
      </c>
      <c r="R734" s="55">
        <f t="shared" si="382"/>
        <v>0</v>
      </c>
      <c r="S734" s="55">
        <f t="shared" si="382"/>
        <v>0</v>
      </c>
      <c r="T734" s="55">
        <f t="shared" si="382"/>
        <v>0</v>
      </c>
      <c r="U734" s="55">
        <f t="shared" si="382"/>
        <v>0</v>
      </c>
      <c r="V734" s="21"/>
      <c r="W734" s="21"/>
      <c r="X734" s="21"/>
      <c r="Y734" s="132"/>
    </row>
    <row r="735" spans="1:25" s="36" customFormat="1" ht="15.75" hidden="1">
      <c r="A735" s="28" t="s">
        <v>320</v>
      </c>
      <c r="B735" s="29">
        <v>12</v>
      </c>
      <c r="C735" s="53" t="s">
        <v>28</v>
      </c>
      <c r="D735" s="31">
        <v>3237</v>
      </c>
      <c r="E735" s="32" t="s">
        <v>36</v>
      </c>
      <c r="F735" s="32"/>
      <c r="G735" s="54">
        <v>120703</v>
      </c>
      <c r="H735" s="54">
        <v>120703</v>
      </c>
      <c r="I735" s="54">
        <v>120703</v>
      </c>
      <c r="J735" s="54">
        <v>120703</v>
      </c>
      <c r="K735" s="54">
        <v>0</v>
      </c>
      <c r="L735" s="33">
        <f t="shared" si="372"/>
        <v>0</v>
      </c>
      <c r="M735" s="54">
        <v>281246</v>
      </c>
      <c r="N735" s="54">
        <v>281246</v>
      </c>
      <c r="O735" s="54"/>
      <c r="P735" s="54">
        <f>O735</f>
        <v>0</v>
      </c>
      <c r="Q735" s="54">
        <v>200476</v>
      </c>
      <c r="R735" s="54"/>
      <c r="S735" s="54">
        <f>R735</f>
        <v>0</v>
      </c>
      <c r="T735" s="54">
        <v>0</v>
      </c>
      <c r="U735" s="54">
        <f>T735</f>
        <v>0</v>
      </c>
      <c r="V735" s="21"/>
      <c r="W735" s="21"/>
      <c r="X735" s="21"/>
      <c r="Y735" s="132"/>
    </row>
    <row r="736" spans="1:25" s="36" customFormat="1" ht="15.75" hidden="1">
      <c r="A736" s="24" t="s">
        <v>320</v>
      </c>
      <c r="B736" s="25">
        <v>12</v>
      </c>
      <c r="C736" s="52" t="s">
        <v>28</v>
      </c>
      <c r="D736" s="27">
        <v>386</v>
      </c>
      <c r="E736" s="20"/>
      <c r="F736" s="20"/>
      <c r="G736" s="55">
        <f>SUM(G737)</f>
        <v>0</v>
      </c>
      <c r="H736" s="55">
        <f t="shared" ref="H736:U736" si="383">SUM(H737)</f>
        <v>0</v>
      </c>
      <c r="I736" s="55">
        <f t="shared" si="383"/>
        <v>0</v>
      </c>
      <c r="J736" s="55">
        <f t="shared" si="383"/>
        <v>0</v>
      </c>
      <c r="K736" s="55">
        <f t="shared" si="383"/>
        <v>0</v>
      </c>
      <c r="L736" s="22" t="str">
        <f t="shared" si="372"/>
        <v>-</v>
      </c>
      <c r="M736" s="55">
        <f t="shared" si="383"/>
        <v>0</v>
      </c>
      <c r="N736" s="55">
        <f t="shared" si="383"/>
        <v>0</v>
      </c>
      <c r="O736" s="55">
        <f t="shared" si="383"/>
        <v>0</v>
      </c>
      <c r="P736" s="55">
        <f t="shared" si="383"/>
        <v>0</v>
      </c>
      <c r="Q736" s="55">
        <f t="shared" si="383"/>
        <v>0</v>
      </c>
      <c r="R736" s="55">
        <f t="shared" si="383"/>
        <v>0</v>
      </c>
      <c r="S736" s="55">
        <f t="shared" si="383"/>
        <v>0</v>
      </c>
      <c r="T736" s="55">
        <f t="shared" si="383"/>
        <v>0</v>
      </c>
      <c r="U736" s="55">
        <f t="shared" si="383"/>
        <v>0</v>
      </c>
      <c r="V736" s="21"/>
      <c r="W736" s="21"/>
      <c r="X736" s="21"/>
      <c r="Y736" s="132"/>
    </row>
    <row r="737" spans="1:25" s="36" customFormat="1" ht="15.75" hidden="1">
      <c r="A737" s="28" t="s">
        <v>320</v>
      </c>
      <c r="B737" s="29">
        <v>12</v>
      </c>
      <c r="C737" s="53" t="s">
        <v>28</v>
      </c>
      <c r="D737" s="81" t="s">
        <v>430</v>
      </c>
      <c r="E737" s="82"/>
      <c r="F737" s="32"/>
      <c r="G737" s="54"/>
      <c r="H737" s="54"/>
      <c r="I737" s="54"/>
      <c r="J737" s="54"/>
      <c r="K737" s="54"/>
      <c r="L737" s="33" t="str">
        <f t="shared" si="372"/>
        <v>-</v>
      </c>
      <c r="M737" s="54"/>
      <c r="N737" s="54"/>
      <c r="O737" s="54"/>
      <c r="P737" s="54">
        <f>O737</f>
        <v>0</v>
      </c>
      <c r="Q737" s="54"/>
      <c r="R737" s="54"/>
      <c r="S737" s="54">
        <f>R737</f>
        <v>0</v>
      </c>
      <c r="T737" s="54"/>
      <c r="U737" s="54">
        <f>T737</f>
        <v>0</v>
      </c>
      <c r="V737" s="21"/>
      <c r="W737" s="21"/>
      <c r="X737" s="21"/>
      <c r="Y737" s="132"/>
    </row>
    <row r="738" spans="1:25" s="36" customFormat="1" ht="15.75" hidden="1">
      <c r="A738" s="24" t="s">
        <v>320</v>
      </c>
      <c r="B738" s="25">
        <v>51</v>
      </c>
      <c r="C738" s="52" t="s">
        <v>28</v>
      </c>
      <c r="D738" s="27">
        <v>323</v>
      </c>
      <c r="E738" s="20"/>
      <c r="F738" s="20"/>
      <c r="G738" s="55">
        <f>SUM(G739)</f>
        <v>675000</v>
      </c>
      <c r="H738" s="55">
        <f t="shared" ref="H738:U738" si="384">SUM(H739)</f>
        <v>0</v>
      </c>
      <c r="I738" s="55">
        <f t="shared" si="384"/>
        <v>675000</v>
      </c>
      <c r="J738" s="55">
        <f t="shared" si="384"/>
        <v>0</v>
      </c>
      <c r="K738" s="55">
        <f t="shared" si="384"/>
        <v>0</v>
      </c>
      <c r="L738" s="22">
        <f t="shared" si="372"/>
        <v>0</v>
      </c>
      <c r="M738" s="55">
        <f t="shared" si="384"/>
        <v>1575000</v>
      </c>
      <c r="N738" s="55">
        <f t="shared" si="384"/>
        <v>0</v>
      </c>
      <c r="O738" s="55">
        <f t="shared" si="384"/>
        <v>0</v>
      </c>
      <c r="P738" s="55">
        <f t="shared" si="384"/>
        <v>0</v>
      </c>
      <c r="Q738" s="55">
        <f t="shared" si="384"/>
        <v>1125000</v>
      </c>
      <c r="R738" s="55">
        <f t="shared" si="384"/>
        <v>0</v>
      </c>
      <c r="S738" s="55">
        <f t="shared" si="384"/>
        <v>0</v>
      </c>
      <c r="T738" s="55">
        <f t="shared" si="384"/>
        <v>0</v>
      </c>
      <c r="U738" s="55">
        <f t="shared" si="384"/>
        <v>0</v>
      </c>
      <c r="V738" s="21"/>
      <c r="W738" s="21"/>
      <c r="X738" s="21"/>
      <c r="Y738" s="132"/>
    </row>
    <row r="739" spans="1:25" s="36" customFormat="1" ht="15.75" hidden="1">
      <c r="A739" s="28" t="s">
        <v>320</v>
      </c>
      <c r="B739" s="29">
        <v>51</v>
      </c>
      <c r="C739" s="53" t="s">
        <v>28</v>
      </c>
      <c r="D739" s="31">
        <v>3237</v>
      </c>
      <c r="E739" s="32" t="s">
        <v>36</v>
      </c>
      <c r="F739" s="32"/>
      <c r="G739" s="54">
        <v>675000</v>
      </c>
      <c r="H739" s="80"/>
      <c r="I739" s="54">
        <v>675000</v>
      </c>
      <c r="J739" s="59"/>
      <c r="K739" s="54">
        <v>0</v>
      </c>
      <c r="L739" s="33">
        <f t="shared" si="372"/>
        <v>0</v>
      </c>
      <c r="M739" s="54">
        <v>1575000</v>
      </c>
      <c r="N739" s="80"/>
      <c r="O739" s="54"/>
      <c r="P739" s="59"/>
      <c r="Q739" s="54">
        <v>1125000</v>
      </c>
      <c r="R739" s="54"/>
      <c r="S739" s="59"/>
      <c r="T739" s="54">
        <v>0</v>
      </c>
      <c r="U739" s="59"/>
      <c r="V739" s="21"/>
      <c r="W739" s="21"/>
      <c r="X739" s="21"/>
      <c r="Y739" s="132"/>
    </row>
    <row r="740" spans="1:25" s="36" customFormat="1" ht="15.75" hidden="1">
      <c r="A740" s="24" t="s">
        <v>320</v>
      </c>
      <c r="B740" s="25">
        <v>51</v>
      </c>
      <c r="C740" s="52" t="s">
        <v>28</v>
      </c>
      <c r="D740" s="27">
        <v>386</v>
      </c>
      <c r="E740" s="20"/>
      <c r="F740" s="20"/>
      <c r="G740" s="55">
        <f>SUM(G741)</f>
        <v>0</v>
      </c>
      <c r="H740" s="55">
        <f t="shared" ref="H740:U740" si="385">SUM(H741)</f>
        <v>0</v>
      </c>
      <c r="I740" s="55">
        <f t="shared" si="385"/>
        <v>0</v>
      </c>
      <c r="J740" s="55">
        <f t="shared" si="385"/>
        <v>0</v>
      </c>
      <c r="K740" s="55">
        <f t="shared" si="385"/>
        <v>0</v>
      </c>
      <c r="L740" s="22" t="str">
        <f t="shared" si="372"/>
        <v>-</v>
      </c>
      <c r="M740" s="55">
        <f t="shared" si="385"/>
        <v>0</v>
      </c>
      <c r="N740" s="55">
        <f t="shared" si="385"/>
        <v>0</v>
      </c>
      <c r="O740" s="55">
        <f t="shared" si="385"/>
        <v>0</v>
      </c>
      <c r="P740" s="55">
        <f t="shared" si="385"/>
        <v>0</v>
      </c>
      <c r="Q740" s="55">
        <f t="shared" si="385"/>
        <v>0</v>
      </c>
      <c r="R740" s="55">
        <f t="shared" si="385"/>
        <v>0</v>
      </c>
      <c r="S740" s="55">
        <f t="shared" si="385"/>
        <v>0</v>
      </c>
      <c r="T740" s="55">
        <f t="shared" si="385"/>
        <v>0</v>
      </c>
      <c r="U740" s="55">
        <f t="shared" si="385"/>
        <v>0</v>
      </c>
      <c r="V740" s="21"/>
      <c r="W740" s="21"/>
      <c r="X740" s="21"/>
      <c r="Y740" s="132"/>
    </row>
    <row r="741" spans="1:25" s="36" customFormat="1" ht="45" hidden="1">
      <c r="A741" s="28" t="s">
        <v>320</v>
      </c>
      <c r="B741" s="29">
        <v>51</v>
      </c>
      <c r="C741" s="53" t="s">
        <v>28</v>
      </c>
      <c r="D741" s="31">
        <v>3861</v>
      </c>
      <c r="E741" s="32" t="s">
        <v>282</v>
      </c>
      <c r="F741" s="32"/>
      <c r="G741" s="54"/>
      <c r="H741" s="54"/>
      <c r="I741" s="54"/>
      <c r="J741" s="59"/>
      <c r="K741" s="54"/>
      <c r="L741" s="33" t="str">
        <f t="shared" si="372"/>
        <v>-</v>
      </c>
      <c r="M741" s="54"/>
      <c r="N741" s="54"/>
      <c r="O741" s="54"/>
      <c r="P741" s="59"/>
      <c r="Q741" s="54"/>
      <c r="R741" s="54"/>
      <c r="S741" s="59"/>
      <c r="T741" s="54"/>
      <c r="U741" s="59"/>
      <c r="V741" s="21"/>
      <c r="W741" s="21"/>
      <c r="X741" s="21"/>
      <c r="Y741" s="132"/>
    </row>
    <row r="742" spans="1:25" s="36" customFormat="1" ht="15.75" hidden="1">
      <c r="A742" s="24" t="s">
        <v>320</v>
      </c>
      <c r="B742" s="25">
        <v>563</v>
      </c>
      <c r="C742" s="52" t="s">
        <v>28</v>
      </c>
      <c r="D742" s="27">
        <v>323</v>
      </c>
      <c r="E742" s="20"/>
      <c r="F742" s="20"/>
      <c r="G742" s="55"/>
      <c r="H742" s="55"/>
      <c r="I742" s="55">
        <f>I743</f>
        <v>0</v>
      </c>
      <c r="J742" s="55">
        <f t="shared" ref="J742:U742" si="386">J743</f>
        <v>0</v>
      </c>
      <c r="K742" s="55">
        <f t="shared" si="386"/>
        <v>0</v>
      </c>
      <c r="L742" s="22" t="str">
        <f t="shared" si="372"/>
        <v>-</v>
      </c>
      <c r="M742" s="55">
        <f t="shared" si="386"/>
        <v>0</v>
      </c>
      <c r="N742" s="55">
        <f t="shared" si="386"/>
        <v>0</v>
      </c>
      <c r="O742" s="55">
        <f t="shared" si="386"/>
        <v>0</v>
      </c>
      <c r="P742" s="55">
        <f t="shared" si="386"/>
        <v>0</v>
      </c>
      <c r="Q742" s="55">
        <f t="shared" si="386"/>
        <v>0</v>
      </c>
      <c r="R742" s="55">
        <f t="shared" si="386"/>
        <v>0</v>
      </c>
      <c r="S742" s="55">
        <f t="shared" si="386"/>
        <v>0</v>
      </c>
      <c r="T742" s="55">
        <f t="shared" si="386"/>
        <v>0</v>
      </c>
      <c r="U742" s="55">
        <f t="shared" si="386"/>
        <v>0</v>
      </c>
      <c r="V742" s="21"/>
      <c r="W742" s="21"/>
      <c r="X742" s="21"/>
      <c r="Y742" s="132"/>
    </row>
    <row r="743" spans="1:25" s="36" customFormat="1" ht="15.75" hidden="1">
      <c r="A743" s="28" t="s">
        <v>320</v>
      </c>
      <c r="B743" s="29">
        <v>563</v>
      </c>
      <c r="C743" s="53" t="s">
        <v>28</v>
      </c>
      <c r="D743" s="31">
        <v>3237</v>
      </c>
      <c r="E743" s="32" t="s">
        <v>36</v>
      </c>
      <c r="F743" s="32"/>
      <c r="G743" s="54"/>
      <c r="H743" s="54"/>
      <c r="I743" s="54"/>
      <c r="J743" s="59"/>
      <c r="K743" s="54"/>
      <c r="L743" s="33" t="str">
        <f t="shared" si="372"/>
        <v>-</v>
      </c>
      <c r="M743" s="54"/>
      <c r="N743" s="54"/>
      <c r="O743" s="54"/>
      <c r="P743" s="59"/>
      <c r="Q743" s="54"/>
      <c r="R743" s="54"/>
      <c r="S743" s="59"/>
      <c r="T743" s="54"/>
      <c r="U743" s="59"/>
      <c r="V743" s="21"/>
      <c r="W743" s="21"/>
      <c r="X743" s="21"/>
      <c r="Y743" s="132"/>
    </row>
    <row r="744" spans="1:25" ht="93.75" customHeight="1">
      <c r="A744" s="319" t="s">
        <v>513</v>
      </c>
      <c r="B744" s="320"/>
      <c r="C744" s="320"/>
      <c r="D744" s="320"/>
      <c r="E744" s="20" t="s">
        <v>351</v>
      </c>
      <c r="F744" s="20" t="s">
        <v>251</v>
      </c>
      <c r="G744" s="55">
        <f>G745+G747+G749</f>
        <v>3600000</v>
      </c>
      <c r="H744" s="55">
        <f>H745+H747+H749</f>
        <v>540000</v>
      </c>
      <c r="I744" s="55">
        <f>I745+I747+I749+I751</f>
        <v>3600000</v>
      </c>
      <c r="J744" s="55">
        <f t="shared" ref="J744:U744" si="387">J745+J747+J749+J751</f>
        <v>540000</v>
      </c>
      <c r="K744" s="55">
        <f t="shared" si="387"/>
        <v>2494873.91</v>
      </c>
      <c r="L744" s="22">
        <f t="shared" si="372"/>
        <v>69.302053055555561</v>
      </c>
      <c r="M744" s="55">
        <f t="shared" si="387"/>
        <v>2400000</v>
      </c>
      <c r="N744" s="55">
        <f t="shared" si="387"/>
        <v>360000</v>
      </c>
      <c r="O744" s="55">
        <f t="shared" si="387"/>
        <v>0</v>
      </c>
      <c r="P744" s="55">
        <f t="shared" si="387"/>
        <v>0</v>
      </c>
      <c r="Q744" s="55">
        <f t="shared" si="387"/>
        <v>0</v>
      </c>
      <c r="R744" s="55">
        <f t="shared" si="387"/>
        <v>0</v>
      </c>
      <c r="S744" s="55">
        <f t="shared" si="387"/>
        <v>0</v>
      </c>
      <c r="T744" s="55">
        <f t="shared" si="387"/>
        <v>0</v>
      </c>
      <c r="U744" s="55">
        <f t="shared" si="387"/>
        <v>0</v>
      </c>
    </row>
    <row r="745" spans="1:25" s="36" customFormat="1" ht="15.75" hidden="1">
      <c r="A745" s="24" t="s">
        <v>278</v>
      </c>
      <c r="B745" s="25">
        <v>11</v>
      </c>
      <c r="C745" s="52" t="s">
        <v>27</v>
      </c>
      <c r="D745" s="42">
        <v>386</v>
      </c>
      <c r="E745" s="20"/>
      <c r="F745" s="20"/>
      <c r="G745" s="55">
        <f>SUM(G746)</f>
        <v>0</v>
      </c>
      <c r="H745" s="55">
        <f t="shared" ref="H745:U745" si="388">SUM(H746)</f>
        <v>0</v>
      </c>
      <c r="I745" s="55">
        <f t="shared" si="388"/>
        <v>0</v>
      </c>
      <c r="J745" s="55">
        <f t="shared" si="388"/>
        <v>0</v>
      </c>
      <c r="K745" s="55">
        <f t="shared" si="388"/>
        <v>0</v>
      </c>
      <c r="L745" s="22" t="str">
        <f t="shared" si="372"/>
        <v>-</v>
      </c>
      <c r="M745" s="55">
        <f t="shared" si="388"/>
        <v>0</v>
      </c>
      <c r="N745" s="55">
        <f t="shared" si="388"/>
        <v>0</v>
      </c>
      <c r="O745" s="55">
        <f t="shared" si="388"/>
        <v>0</v>
      </c>
      <c r="P745" s="55">
        <f t="shared" si="388"/>
        <v>0</v>
      </c>
      <c r="Q745" s="55">
        <f t="shared" si="388"/>
        <v>0</v>
      </c>
      <c r="R745" s="55">
        <f t="shared" si="388"/>
        <v>0</v>
      </c>
      <c r="S745" s="55">
        <f t="shared" si="388"/>
        <v>0</v>
      </c>
      <c r="T745" s="55">
        <f t="shared" si="388"/>
        <v>0</v>
      </c>
      <c r="U745" s="55">
        <f t="shared" si="388"/>
        <v>0</v>
      </c>
      <c r="V745" s="21"/>
      <c r="W745" s="21"/>
      <c r="X745" s="21"/>
      <c r="Y745" s="132"/>
    </row>
    <row r="746" spans="1:25" s="35" customFormat="1" ht="45" hidden="1">
      <c r="A746" s="28" t="s">
        <v>278</v>
      </c>
      <c r="B746" s="29">
        <v>11</v>
      </c>
      <c r="C746" s="53" t="s">
        <v>27</v>
      </c>
      <c r="D746" s="31">
        <v>3861</v>
      </c>
      <c r="E746" s="32" t="s">
        <v>282</v>
      </c>
      <c r="F746" s="32"/>
      <c r="G746" s="54"/>
      <c r="H746" s="54"/>
      <c r="I746" s="54">
        <v>0</v>
      </c>
      <c r="J746" s="54">
        <v>0</v>
      </c>
      <c r="K746" s="54"/>
      <c r="L746" s="33" t="str">
        <f t="shared" si="372"/>
        <v>-</v>
      </c>
      <c r="M746" s="54"/>
      <c r="N746" s="54"/>
      <c r="O746" s="54"/>
      <c r="P746" s="54">
        <f>O746</f>
        <v>0</v>
      </c>
      <c r="Q746" s="54"/>
      <c r="R746" s="54">
        <v>0</v>
      </c>
      <c r="S746" s="54">
        <f>R746</f>
        <v>0</v>
      </c>
      <c r="T746" s="54">
        <v>0</v>
      </c>
      <c r="U746" s="54">
        <f>T746</f>
        <v>0</v>
      </c>
      <c r="V746" s="1"/>
      <c r="W746" s="1"/>
      <c r="X746" s="1"/>
      <c r="Y746" s="74"/>
    </row>
    <row r="747" spans="1:25" s="36" customFormat="1" ht="15.75" hidden="1">
      <c r="A747" s="24" t="s">
        <v>278</v>
      </c>
      <c r="B747" s="25">
        <v>12</v>
      </c>
      <c r="C747" s="52" t="s">
        <v>27</v>
      </c>
      <c r="D747" s="27">
        <v>386</v>
      </c>
      <c r="E747" s="20"/>
      <c r="F747" s="20"/>
      <c r="G747" s="55">
        <f>SUM(G748)</f>
        <v>540000</v>
      </c>
      <c r="H747" s="55">
        <f t="shared" ref="H747:U747" si="389">SUM(H748)</f>
        <v>540000</v>
      </c>
      <c r="I747" s="55">
        <f t="shared" si="389"/>
        <v>540000</v>
      </c>
      <c r="J747" s="55">
        <f t="shared" si="389"/>
        <v>540000</v>
      </c>
      <c r="K747" s="55">
        <f t="shared" si="389"/>
        <v>374231.08</v>
      </c>
      <c r="L747" s="22">
        <f t="shared" si="372"/>
        <v>69.302051851851857</v>
      </c>
      <c r="M747" s="55">
        <f t="shared" si="389"/>
        <v>360000</v>
      </c>
      <c r="N747" s="55">
        <f t="shared" si="389"/>
        <v>360000</v>
      </c>
      <c r="O747" s="55">
        <f t="shared" si="389"/>
        <v>0</v>
      </c>
      <c r="P747" s="55">
        <f t="shared" si="389"/>
        <v>0</v>
      </c>
      <c r="Q747" s="55">
        <f t="shared" si="389"/>
        <v>0</v>
      </c>
      <c r="R747" s="55">
        <f t="shared" si="389"/>
        <v>0</v>
      </c>
      <c r="S747" s="55">
        <f t="shared" si="389"/>
        <v>0</v>
      </c>
      <c r="T747" s="55">
        <f t="shared" si="389"/>
        <v>0</v>
      </c>
      <c r="U747" s="55">
        <f t="shared" si="389"/>
        <v>0</v>
      </c>
      <c r="V747" s="21"/>
      <c r="W747" s="21"/>
      <c r="X747" s="21"/>
      <c r="Y747" s="132"/>
    </row>
    <row r="748" spans="1:25" s="35" customFormat="1" ht="45" hidden="1">
      <c r="A748" s="28" t="s">
        <v>278</v>
      </c>
      <c r="B748" s="29">
        <v>12</v>
      </c>
      <c r="C748" s="53" t="s">
        <v>27</v>
      </c>
      <c r="D748" s="31">
        <v>3861</v>
      </c>
      <c r="E748" s="32" t="s">
        <v>282</v>
      </c>
      <c r="F748" s="32"/>
      <c r="G748" s="54">
        <v>540000</v>
      </c>
      <c r="H748" s="54">
        <v>540000</v>
      </c>
      <c r="I748" s="54">
        <v>540000</v>
      </c>
      <c r="J748" s="54">
        <v>540000</v>
      </c>
      <c r="K748" s="54">
        <v>374231.08</v>
      </c>
      <c r="L748" s="33">
        <f t="shared" si="372"/>
        <v>69.302051851851857</v>
      </c>
      <c r="M748" s="54">
        <v>360000</v>
      </c>
      <c r="N748" s="54">
        <v>360000</v>
      </c>
      <c r="O748" s="54"/>
      <c r="P748" s="54">
        <f>O748</f>
        <v>0</v>
      </c>
      <c r="Q748" s="54">
        <v>0</v>
      </c>
      <c r="R748" s="54">
        <v>0</v>
      </c>
      <c r="S748" s="54">
        <f>R748</f>
        <v>0</v>
      </c>
      <c r="T748" s="54">
        <v>0</v>
      </c>
      <c r="U748" s="54">
        <f>T748</f>
        <v>0</v>
      </c>
      <c r="V748" s="1"/>
      <c r="W748" s="1"/>
      <c r="X748" s="1"/>
      <c r="Y748" s="74"/>
    </row>
    <row r="749" spans="1:25" s="36" customFormat="1" ht="15.75" hidden="1">
      <c r="A749" s="24" t="s">
        <v>278</v>
      </c>
      <c r="B749" s="25">
        <v>51</v>
      </c>
      <c r="C749" s="52" t="s">
        <v>27</v>
      </c>
      <c r="D749" s="27">
        <v>386</v>
      </c>
      <c r="E749" s="20"/>
      <c r="F749" s="20"/>
      <c r="G749" s="55">
        <f>SUM(G750)</f>
        <v>3060000</v>
      </c>
      <c r="H749" s="55">
        <f t="shared" ref="H749:U749" si="390">SUM(H750)</f>
        <v>0</v>
      </c>
      <c r="I749" s="55">
        <f t="shared" si="390"/>
        <v>3060000</v>
      </c>
      <c r="J749" s="55">
        <f t="shared" si="390"/>
        <v>0</v>
      </c>
      <c r="K749" s="55">
        <f t="shared" si="390"/>
        <v>2120642.83</v>
      </c>
      <c r="L749" s="22">
        <f t="shared" si="372"/>
        <v>69.302053267973861</v>
      </c>
      <c r="M749" s="55">
        <f t="shared" si="390"/>
        <v>2040000</v>
      </c>
      <c r="N749" s="55">
        <f t="shared" si="390"/>
        <v>0</v>
      </c>
      <c r="O749" s="55">
        <f t="shared" si="390"/>
        <v>0</v>
      </c>
      <c r="P749" s="55">
        <f t="shared" si="390"/>
        <v>0</v>
      </c>
      <c r="Q749" s="55">
        <f t="shared" si="390"/>
        <v>0</v>
      </c>
      <c r="R749" s="55">
        <f t="shared" si="390"/>
        <v>0</v>
      </c>
      <c r="S749" s="55">
        <f t="shared" si="390"/>
        <v>0</v>
      </c>
      <c r="T749" s="55">
        <f t="shared" si="390"/>
        <v>0</v>
      </c>
      <c r="U749" s="55">
        <f t="shared" si="390"/>
        <v>0</v>
      </c>
      <c r="V749" s="21"/>
      <c r="W749" s="21"/>
      <c r="X749" s="21"/>
      <c r="Y749" s="132"/>
    </row>
    <row r="750" spans="1:25" s="36" customFormat="1" ht="45" hidden="1">
      <c r="A750" s="28" t="s">
        <v>278</v>
      </c>
      <c r="B750" s="29">
        <v>51</v>
      </c>
      <c r="C750" s="53" t="s">
        <v>27</v>
      </c>
      <c r="D750" s="31">
        <v>3861</v>
      </c>
      <c r="E750" s="32" t="s">
        <v>282</v>
      </c>
      <c r="F750" s="32"/>
      <c r="G750" s="54">
        <v>3060000</v>
      </c>
      <c r="H750" s="80"/>
      <c r="I750" s="54">
        <v>3060000</v>
      </c>
      <c r="J750" s="59"/>
      <c r="K750" s="54">
        <v>2120642.83</v>
      </c>
      <c r="L750" s="33">
        <f t="shared" si="372"/>
        <v>69.302053267973861</v>
      </c>
      <c r="M750" s="54">
        <v>2040000</v>
      </c>
      <c r="N750" s="80"/>
      <c r="O750" s="54"/>
      <c r="P750" s="59"/>
      <c r="Q750" s="54">
        <v>0</v>
      </c>
      <c r="R750" s="54">
        <v>0</v>
      </c>
      <c r="S750" s="59"/>
      <c r="T750" s="54">
        <v>0</v>
      </c>
      <c r="U750" s="59"/>
      <c r="V750" s="21"/>
      <c r="W750" s="21"/>
      <c r="X750" s="21"/>
      <c r="Y750" s="132"/>
    </row>
    <row r="751" spans="1:25" s="36" customFormat="1" ht="15.75" hidden="1">
      <c r="A751" s="24" t="s">
        <v>278</v>
      </c>
      <c r="B751" s="25">
        <v>563</v>
      </c>
      <c r="C751" s="52" t="s">
        <v>27</v>
      </c>
      <c r="D751" s="27">
        <v>386</v>
      </c>
      <c r="E751" s="20"/>
      <c r="F751" s="20"/>
      <c r="G751" s="55"/>
      <c r="H751" s="55"/>
      <c r="I751" s="55">
        <f>I752</f>
        <v>0</v>
      </c>
      <c r="J751" s="55">
        <f t="shared" ref="J751:U751" si="391">J752</f>
        <v>0</v>
      </c>
      <c r="K751" s="55">
        <f t="shared" si="391"/>
        <v>0</v>
      </c>
      <c r="L751" s="22" t="str">
        <f t="shared" si="372"/>
        <v>-</v>
      </c>
      <c r="M751" s="55">
        <f t="shared" si="391"/>
        <v>0</v>
      </c>
      <c r="N751" s="55">
        <f t="shared" si="391"/>
        <v>0</v>
      </c>
      <c r="O751" s="55">
        <f t="shared" si="391"/>
        <v>0</v>
      </c>
      <c r="P751" s="55">
        <f t="shared" si="391"/>
        <v>0</v>
      </c>
      <c r="Q751" s="55">
        <f t="shared" si="391"/>
        <v>0</v>
      </c>
      <c r="R751" s="55">
        <f t="shared" si="391"/>
        <v>0</v>
      </c>
      <c r="S751" s="55">
        <f t="shared" si="391"/>
        <v>0</v>
      </c>
      <c r="T751" s="55">
        <f t="shared" si="391"/>
        <v>0</v>
      </c>
      <c r="U751" s="55">
        <f t="shared" si="391"/>
        <v>0</v>
      </c>
      <c r="V751" s="21"/>
      <c r="W751" s="21"/>
      <c r="X751" s="21"/>
      <c r="Y751" s="132"/>
    </row>
    <row r="752" spans="1:25" s="36" customFormat="1" ht="45" hidden="1">
      <c r="A752" s="28" t="s">
        <v>278</v>
      </c>
      <c r="B752" s="29">
        <v>563</v>
      </c>
      <c r="C752" s="53" t="s">
        <v>27</v>
      </c>
      <c r="D752" s="31">
        <v>3861</v>
      </c>
      <c r="E752" s="32" t="s">
        <v>282</v>
      </c>
      <c r="F752" s="32"/>
      <c r="G752" s="54"/>
      <c r="H752" s="54"/>
      <c r="I752" s="54"/>
      <c r="J752" s="59"/>
      <c r="K752" s="54"/>
      <c r="L752" s="33" t="str">
        <f t="shared" si="372"/>
        <v>-</v>
      </c>
      <c r="M752" s="54"/>
      <c r="N752" s="54"/>
      <c r="O752" s="54"/>
      <c r="P752" s="59"/>
      <c r="Q752" s="54"/>
      <c r="R752" s="54"/>
      <c r="S752" s="59"/>
      <c r="T752" s="54"/>
      <c r="U752" s="59"/>
      <c r="V752" s="21"/>
      <c r="W752" s="21"/>
      <c r="X752" s="21"/>
      <c r="Y752" s="132"/>
    </row>
    <row r="753" spans="1:25" s="23" customFormat="1" ht="94.5">
      <c r="A753" s="319" t="s">
        <v>514</v>
      </c>
      <c r="B753" s="320"/>
      <c r="C753" s="320"/>
      <c r="D753" s="320"/>
      <c r="E753" s="20" t="s">
        <v>359</v>
      </c>
      <c r="F753" s="20" t="s">
        <v>251</v>
      </c>
      <c r="G753" s="55">
        <f>G754+G756+G758</f>
        <v>500000</v>
      </c>
      <c r="H753" s="55">
        <f t="shared" ref="H753:U753" si="392">H754+H756+H758</f>
        <v>500000</v>
      </c>
      <c r="I753" s="55">
        <f t="shared" si="392"/>
        <v>500000</v>
      </c>
      <c r="J753" s="55">
        <f t="shared" si="392"/>
        <v>500000</v>
      </c>
      <c r="K753" s="55">
        <f t="shared" si="392"/>
        <v>500000</v>
      </c>
      <c r="L753" s="22">
        <f t="shared" si="372"/>
        <v>100</v>
      </c>
      <c r="M753" s="55">
        <f t="shared" si="392"/>
        <v>20000000</v>
      </c>
      <c r="N753" s="55">
        <f t="shared" si="392"/>
        <v>20000000</v>
      </c>
      <c r="O753" s="55">
        <f t="shared" si="392"/>
        <v>0</v>
      </c>
      <c r="P753" s="55">
        <f t="shared" si="392"/>
        <v>0</v>
      </c>
      <c r="Q753" s="55">
        <f t="shared" si="392"/>
        <v>85000000</v>
      </c>
      <c r="R753" s="55">
        <f t="shared" si="392"/>
        <v>0</v>
      </c>
      <c r="S753" s="55">
        <f t="shared" si="392"/>
        <v>0</v>
      </c>
      <c r="T753" s="55">
        <f t="shared" si="392"/>
        <v>0</v>
      </c>
      <c r="U753" s="55">
        <f t="shared" si="392"/>
        <v>0</v>
      </c>
      <c r="V753" s="57"/>
      <c r="W753" s="57"/>
      <c r="X753" s="57"/>
      <c r="Y753" s="12"/>
    </row>
    <row r="754" spans="1:25" s="36" customFormat="1" ht="15.75" hidden="1">
      <c r="A754" s="25" t="s">
        <v>277</v>
      </c>
      <c r="B754" s="28">
        <v>11</v>
      </c>
      <c r="C754" s="53" t="s">
        <v>25</v>
      </c>
      <c r="D754" s="42">
        <v>386</v>
      </c>
      <c r="E754" s="20"/>
      <c r="F754" s="20"/>
      <c r="G754" s="55">
        <f>SUM(G755)</f>
        <v>500000</v>
      </c>
      <c r="H754" s="55">
        <f t="shared" ref="H754:U754" si="393">SUM(H755)</f>
        <v>500000</v>
      </c>
      <c r="I754" s="55">
        <f t="shared" si="393"/>
        <v>500000</v>
      </c>
      <c r="J754" s="55">
        <f t="shared" si="393"/>
        <v>500000</v>
      </c>
      <c r="K754" s="55">
        <f t="shared" si="393"/>
        <v>500000</v>
      </c>
      <c r="L754" s="22">
        <f t="shared" si="372"/>
        <v>100</v>
      </c>
      <c r="M754" s="55">
        <f t="shared" si="393"/>
        <v>20000000</v>
      </c>
      <c r="N754" s="55">
        <f t="shared" si="393"/>
        <v>20000000</v>
      </c>
      <c r="O754" s="55">
        <f t="shared" si="393"/>
        <v>0</v>
      </c>
      <c r="P754" s="55">
        <f t="shared" si="393"/>
        <v>0</v>
      </c>
      <c r="Q754" s="55">
        <f t="shared" si="393"/>
        <v>85000000</v>
      </c>
      <c r="R754" s="55">
        <f t="shared" si="393"/>
        <v>0</v>
      </c>
      <c r="S754" s="55">
        <f t="shared" si="393"/>
        <v>0</v>
      </c>
      <c r="T754" s="55">
        <f t="shared" si="393"/>
        <v>0</v>
      </c>
      <c r="U754" s="55">
        <f t="shared" si="393"/>
        <v>0</v>
      </c>
      <c r="V754" s="21"/>
      <c r="W754" s="21"/>
      <c r="X754" s="21"/>
      <c r="Y754" s="132"/>
    </row>
    <row r="755" spans="1:25" s="35" customFormat="1" ht="45" hidden="1">
      <c r="A755" s="29" t="s">
        <v>277</v>
      </c>
      <c r="B755" s="28">
        <v>11</v>
      </c>
      <c r="C755" s="53" t="s">
        <v>25</v>
      </c>
      <c r="D755" s="56">
        <v>3861</v>
      </c>
      <c r="E755" s="32" t="s">
        <v>282</v>
      </c>
      <c r="F755" s="20"/>
      <c r="G755" s="54">
        <v>500000</v>
      </c>
      <c r="H755" s="54">
        <v>500000</v>
      </c>
      <c r="I755" s="54">
        <v>500000</v>
      </c>
      <c r="J755" s="54">
        <v>500000</v>
      </c>
      <c r="K755" s="54">
        <v>500000</v>
      </c>
      <c r="L755" s="33">
        <f t="shared" si="372"/>
        <v>100</v>
      </c>
      <c r="M755" s="54">
        <v>20000000</v>
      </c>
      <c r="N755" s="54">
        <v>20000000</v>
      </c>
      <c r="O755" s="54"/>
      <c r="P755" s="54">
        <f>O755</f>
        <v>0</v>
      </c>
      <c r="Q755" s="54">
        <v>85000000</v>
      </c>
      <c r="R755" s="54"/>
      <c r="S755" s="54">
        <f>R755</f>
        <v>0</v>
      </c>
      <c r="T755" s="54"/>
      <c r="U755" s="54">
        <f>T755</f>
        <v>0</v>
      </c>
      <c r="V755" s="1"/>
      <c r="W755" s="1"/>
      <c r="X755" s="1"/>
      <c r="Y755" s="74"/>
    </row>
    <row r="756" spans="1:25" s="36" customFormat="1" ht="15.75" hidden="1">
      <c r="A756" s="25" t="s">
        <v>277</v>
      </c>
      <c r="B756" s="24">
        <v>12</v>
      </c>
      <c r="C756" s="52" t="s">
        <v>25</v>
      </c>
      <c r="D756" s="42">
        <v>386</v>
      </c>
      <c r="E756" s="20"/>
      <c r="F756" s="20"/>
      <c r="G756" s="55">
        <f>SUM(G757)</f>
        <v>0</v>
      </c>
      <c r="H756" s="55">
        <f t="shared" ref="H756:U756" si="394">SUM(H757)</f>
        <v>0</v>
      </c>
      <c r="I756" s="55">
        <f t="shared" si="394"/>
        <v>0</v>
      </c>
      <c r="J756" s="55">
        <f t="shared" si="394"/>
        <v>0</v>
      </c>
      <c r="K756" s="55">
        <f t="shared" si="394"/>
        <v>0</v>
      </c>
      <c r="L756" s="22" t="str">
        <f t="shared" si="372"/>
        <v>-</v>
      </c>
      <c r="M756" s="55">
        <f t="shared" si="394"/>
        <v>0</v>
      </c>
      <c r="N756" s="55">
        <f t="shared" si="394"/>
        <v>0</v>
      </c>
      <c r="O756" s="55">
        <f t="shared" si="394"/>
        <v>0</v>
      </c>
      <c r="P756" s="55">
        <f t="shared" si="394"/>
        <v>0</v>
      </c>
      <c r="Q756" s="55">
        <f t="shared" si="394"/>
        <v>0</v>
      </c>
      <c r="R756" s="55">
        <f t="shared" si="394"/>
        <v>0</v>
      </c>
      <c r="S756" s="55">
        <f t="shared" si="394"/>
        <v>0</v>
      </c>
      <c r="T756" s="55">
        <f t="shared" si="394"/>
        <v>0</v>
      </c>
      <c r="U756" s="55">
        <f t="shared" si="394"/>
        <v>0</v>
      </c>
      <c r="V756" s="21"/>
      <c r="W756" s="21"/>
      <c r="X756" s="21"/>
      <c r="Y756" s="132"/>
    </row>
    <row r="757" spans="1:25" s="35" customFormat="1" ht="45" hidden="1">
      <c r="A757" s="29" t="s">
        <v>277</v>
      </c>
      <c r="B757" s="28">
        <v>12</v>
      </c>
      <c r="C757" s="53" t="s">
        <v>25</v>
      </c>
      <c r="D757" s="56">
        <v>3861</v>
      </c>
      <c r="E757" s="32" t="s">
        <v>282</v>
      </c>
      <c r="F757" s="20"/>
      <c r="G757" s="54"/>
      <c r="H757" s="54"/>
      <c r="I757" s="54"/>
      <c r="J757" s="54"/>
      <c r="K757" s="54"/>
      <c r="L757" s="33" t="str">
        <f t="shared" si="372"/>
        <v>-</v>
      </c>
      <c r="M757" s="54"/>
      <c r="N757" s="54"/>
      <c r="O757" s="54">
        <v>0</v>
      </c>
      <c r="P757" s="54">
        <f>O757</f>
        <v>0</v>
      </c>
      <c r="Q757" s="54"/>
      <c r="R757" s="54"/>
      <c r="S757" s="54">
        <f>R757</f>
        <v>0</v>
      </c>
      <c r="T757" s="54">
        <v>0</v>
      </c>
      <c r="U757" s="54">
        <f>T757</f>
        <v>0</v>
      </c>
      <c r="V757" s="1"/>
      <c r="W757" s="1"/>
      <c r="X757" s="1"/>
      <c r="Y757" s="74"/>
    </row>
    <row r="758" spans="1:25" s="36" customFormat="1" ht="15.75" hidden="1">
      <c r="A758" s="25" t="s">
        <v>277</v>
      </c>
      <c r="B758" s="24">
        <v>51</v>
      </c>
      <c r="C758" s="52" t="s">
        <v>25</v>
      </c>
      <c r="D758" s="42">
        <v>386</v>
      </c>
      <c r="E758" s="20"/>
      <c r="F758" s="20"/>
      <c r="G758" s="55">
        <f>SUM(G759)</f>
        <v>0</v>
      </c>
      <c r="H758" s="55">
        <f t="shared" ref="H758:U758" si="395">SUM(H759)</f>
        <v>0</v>
      </c>
      <c r="I758" s="55">
        <f t="shared" si="395"/>
        <v>0</v>
      </c>
      <c r="J758" s="55">
        <f t="shared" si="395"/>
        <v>0</v>
      </c>
      <c r="K758" s="55">
        <f t="shared" si="395"/>
        <v>0</v>
      </c>
      <c r="L758" s="22" t="str">
        <f t="shared" si="372"/>
        <v>-</v>
      </c>
      <c r="M758" s="55">
        <f t="shared" si="395"/>
        <v>0</v>
      </c>
      <c r="N758" s="55">
        <f t="shared" si="395"/>
        <v>0</v>
      </c>
      <c r="O758" s="55">
        <f t="shared" si="395"/>
        <v>0</v>
      </c>
      <c r="P758" s="55">
        <f t="shared" si="395"/>
        <v>0</v>
      </c>
      <c r="Q758" s="55">
        <f t="shared" si="395"/>
        <v>0</v>
      </c>
      <c r="R758" s="55">
        <f t="shared" si="395"/>
        <v>0</v>
      </c>
      <c r="S758" s="55">
        <f t="shared" si="395"/>
        <v>0</v>
      </c>
      <c r="T758" s="55">
        <f t="shared" si="395"/>
        <v>0</v>
      </c>
      <c r="U758" s="55">
        <f t="shared" si="395"/>
        <v>0</v>
      </c>
      <c r="V758" s="21"/>
      <c r="W758" s="21"/>
      <c r="X758" s="21"/>
      <c r="Y758" s="132"/>
    </row>
    <row r="759" spans="1:25" s="35" customFormat="1" ht="45" hidden="1">
      <c r="A759" s="29" t="s">
        <v>277</v>
      </c>
      <c r="B759" s="28">
        <v>51</v>
      </c>
      <c r="C759" s="53" t="s">
        <v>25</v>
      </c>
      <c r="D759" s="56">
        <v>3861</v>
      </c>
      <c r="E759" s="32" t="s">
        <v>282</v>
      </c>
      <c r="F759" s="20"/>
      <c r="G759" s="54"/>
      <c r="H759" s="54"/>
      <c r="I759" s="54"/>
      <c r="J759" s="59"/>
      <c r="K759" s="54"/>
      <c r="L759" s="33" t="str">
        <f t="shared" si="372"/>
        <v>-</v>
      </c>
      <c r="M759" s="54"/>
      <c r="N759" s="54"/>
      <c r="O759" s="54">
        <v>0</v>
      </c>
      <c r="P759" s="59"/>
      <c r="Q759" s="54"/>
      <c r="R759" s="54"/>
      <c r="S759" s="59"/>
      <c r="T759" s="54">
        <v>0</v>
      </c>
      <c r="U759" s="59"/>
      <c r="V759" s="1"/>
      <c r="W759" s="1"/>
      <c r="X759" s="1"/>
      <c r="Y759" s="74"/>
    </row>
    <row r="760" spans="1:25" ht="94.5">
      <c r="A760" s="319" t="s">
        <v>515</v>
      </c>
      <c r="B760" s="320"/>
      <c r="C760" s="320"/>
      <c r="D760" s="320"/>
      <c r="E760" s="20" t="s">
        <v>350</v>
      </c>
      <c r="F760" s="20" t="s">
        <v>251</v>
      </c>
      <c r="G760" s="55">
        <f>G761+G763+G765</f>
        <v>1000000</v>
      </c>
      <c r="H760" s="55">
        <f t="shared" ref="H760:U760" si="396">H761+H763+H765</f>
        <v>1000000</v>
      </c>
      <c r="I760" s="55">
        <f t="shared" si="396"/>
        <v>1000000</v>
      </c>
      <c r="J760" s="55">
        <f t="shared" si="396"/>
        <v>1000000</v>
      </c>
      <c r="K760" s="55">
        <f t="shared" si="396"/>
        <v>1000000</v>
      </c>
      <c r="L760" s="22">
        <f t="shared" si="372"/>
        <v>100</v>
      </c>
      <c r="M760" s="55">
        <f t="shared" si="396"/>
        <v>25000000</v>
      </c>
      <c r="N760" s="55">
        <f t="shared" si="396"/>
        <v>25000000</v>
      </c>
      <c r="O760" s="55">
        <f t="shared" si="396"/>
        <v>0</v>
      </c>
      <c r="P760" s="55">
        <f t="shared" si="396"/>
        <v>0</v>
      </c>
      <c r="Q760" s="55">
        <f t="shared" si="396"/>
        <v>120000000</v>
      </c>
      <c r="R760" s="55">
        <f t="shared" si="396"/>
        <v>0</v>
      </c>
      <c r="S760" s="55">
        <f t="shared" si="396"/>
        <v>0</v>
      </c>
      <c r="T760" s="55">
        <f t="shared" si="396"/>
        <v>0</v>
      </c>
      <c r="U760" s="55">
        <f t="shared" si="396"/>
        <v>0</v>
      </c>
    </row>
    <row r="761" spans="1:25" s="36" customFormat="1" ht="15.75" hidden="1">
      <c r="A761" s="24" t="s">
        <v>276</v>
      </c>
      <c r="B761" s="25">
        <v>11</v>
      </c>
      <c r="C761" s="52" t="s">
        <v>27</v>
      </c>
      <c r="D761" s="42">
        <v>386</v>
      </c>
      <c r="E761" s="20"/>
      <c r="F761" s="20"/>
      <c r="G761" s="55">
        <f>SUM(G762)</f>
        <v>1000000</v>
      </c>
      <c r="H761" s="55">
        <f t="shared" ref="H761:U761" si="397">SUM(H762)</f>
        <v>1000000</v>
      </c>
      <c r="I761" s="55">
        <f t="shared" si="397"/>
        <v>1000000</v>
      </c>
      <c r="J761" s="55">
        <f t="shared" si="397"/>
        <v>1000000</v>
      </c>
      <c r="K761" s="55">
        <f t="shared" si="397"/>
        <v>1000000</v>
      </c>
      <c r="L761" s="22">
        <f t="shared" si="372"/>
        <v>100</v>
      </c>
      <c r="M761" s="55">
        <f t="shared" si="397"/>
        <v>25000000</v>
      </c>
      <c r="N761" s="55">
        <f t="shared" si="397"/>
        <v>25000000</v>
      </c>
      <c r="O761" s="55">
        <f t="shared" si="397"/>
        <v>0</v>
      </c>
      <c r="P761" s="55">
        <f t="shared" si="397"/>
        <v>0</v>
      </c>
      <c r="Q761" s="55">
        <f t="shared" si="397"/>
        <v>120000000</v>
      </c>
      <c r="R761" s="55">
        <f t="shared" si="397"/>
        <v>0</v>
      </c>
      <c r="S761" s="55">
        <f t="shared" si="397"/>
        <v>0</v>
      </c>
      <c r="T761" s="55">
        <f t="shared" si="397"/>
        <v>0</v>
      </c>
      <c r="U761" s="55">
        <f t="shared" si="397"/>
        <v>0</v>
      </c>
      <c r="V761" s="21"/>
      <c r="W761" s="21"/>
      <c r="X761" s="21"/>
      <c r="Y761" s="132"/>
    </row>
    <row r="762" spans="1:25" s="35" customFormat="1" ht="45" hidden="1">
      <c r="A762" s="28" t="s">
        <v>276</v>
      </c>
      <c r="B762" s="29">
        <v>11</v>
      </c>
      <c r="C762" s="53" t="s">
        <v>27</v>
      </c>
      <c r="D762" s="31">
        <v>3861</v>
      </c>
      <c r="E762" s="32" t="s">
        <v>282</v>
      </c>
      <c r="F762" s="20"/>
      <c r="G762" s="54">
        <v>1000000</v>
      </c>
      <c r="H762" s="54">
        <v>1000000</v>
      </c>
      <c r="I762" s="54">
        <v>1000000</v>
      </c>
      <c r="J762" s="54">
        <v>1000000</v>
      </c>
      <c r="K762" s="54">
        <v>1000000</v>
      </c>
      <c r="L762" s="33">
        <f t="shared" si="372"/>
        <v>100</v>
      </c>
      <c r="M762" s="54">
        <v>25000000</v>
      </c>
      <c r="N762" s="54">
        <v>25000000</v>
      </c>
      <c r="O762" s="54"/>
      <c r="P762" s="54">
        <f>O762</f>
        <v>0</v>
      </c>
      <c r="Q762" s="54">
        <v>120000000</v>
      </c>
      <c r="R762" s="54"/>
      <c r="S762" s="54">
        <f>R762</f>
        <v>0</v>
      </c>
      <c r="T762" s="54">
        <v>0</v>
      </c>
      <c r="U762" s="54">
        <f>T762</f>
        <v>0</v>
      </c>
      <c r="V762" s="1"/>
      <c r="W762" s="1"/>
      <c r="X762" s="1"/>
      <c r="Y762" s="74"/>
    </row>
    <row r="763" spans="1:25" s="36" customFormat="1" ht="15.75" hidden="1">
      <c r="A763" s="24" t="s">
        <v>276</v>
      </c>
      <c r="B763" s="25">
        <v>12</v>
      </c>
      <c r="C763" s="52" t="s">
        <v>27</v>
      </c>
      <c r="D763" s="27">
        <v>386</v>
      </c>
      <c r="E763" s="20"/>
      <c r="F763" s="20"/>
      <c r="G763" s="55">
        <f>SUM(G764)</f>
        <v>0</v>
      </c>
      <c r="H763" s="55">
        <f t="shared" ref="H763:U763" si="398">SUM(H764)</f>
        <v>0</v>
      </c>
      <c r="I763" s="55">
        <f t="shared" si="398"/>
        <v>0</v>
      </c>
      <c r="J763" s="55">
        <f t="shared" si="398"/>
        <v>0</v>
      </c>
      <c r="K763" s="55">
        <f t="shared" si="398"/>
        <v>0</v>
      </c>
      <c r="L763" s="22" t="str">
        <f t="shared" si="372"/>
        <v>-</v>
      </c>
      <c r="M763" s="55">
        <f t="shared" si="398"/>
        <v>0</v>
      </c>
      <c r="N763" s="55">
        <f t="shared" si="398"/>
        <v>0</v>
      </c>
      <c r="O763" s="55">
        <f t="shared" si="398"/>
        <v>0</v>
      </c>
      <c r="P763" s="55">
        <f t="shared" si="398"/>
        <v>0</v>
      </c>
      <c r="Q763" s="55">
        <f t="shared" si="398"/>
        <v>0</v>
      </c>
      <c r="R763" s="55">
        <f t="shared" si="398"/>
        <v>0</v>
      </c>
      <c r="S763" s="55">
        <f t="shared" si="398"/>
        <v>0</v>
      </c>
      <c r="T763" s="55">
        <f t="shared" si="398"/>
        <v>0</v>
      </c>
      <c r="U763" s="55">
        <f t="shared" si="398"/>
        <v>0</v>
      </c>
      <c r="V763" s="21"/>
      <c r="W763" s="21"/>
      <c r="X763" s="21"/>
      <c r="Y763" s="132"/>
    </row>
    <row r="764" spans="1:25" s="35" customFormat="1" ht="45" hidden="1">
      <c r="A764" s="28" t="s">
        <v>276</v>
      </c>
      <c r="B764" s="29">
        <v>12</v>
      </c>
      <c r="C764" s="53" t="s">
        <v>27</v>
      </c>
      <c r="D764" s="31">
        <v>3861</v>
      </c>
      <c r="E764" s="32" t="s">
        <v>282</v>
      </c>
      <c r="F764" s="20"/>
      <c r="G764" s="54"/>
      <c r="H764" s="54"/>
      <c r="I764" s="54"/>
      <c r="J764" s="54"/>
      <c r="K764" s="54"/>
      <c r="L764" s="33" t="str">
        <f t="shared" si="372"/>
        <v>-</v>
      </c>
      <c r="M764" s="54"/>
      <c r="N764" s="54"/>
      <c r="O764" s="54">
        <v>0</v>
      </c>
      <c r="P764" s="54">
        <f>O764</f>
        <v>0</v>
      </c>
      <c r="Q764" s="54"/>
      <c r="R764" s="54"/>
      <c r="S764" s="54">
        <f>R764</f>
        <v>0</v>
      </c>
      <c r="T764" s="54">
        <v>0</v>
      </c>
      <c r="U764" s="54">
        <f>T764</f>
        <v>0</v>
      </c>
      <c r="V764" s="1"/>
      <c r="W764" s="1"/>
      <c r="X764" s="1"/>
      <c r="Y764" s="74"/>
    </row>
    <row r="765" spans="1:25" s="36" customFormat="1" ht="15.75" hidden="1">
      <c r="A765" s="24" t="s">
        <v>276</v>
      </c>
      <c r="B765" s="25">
        <v>51</v>
      </c>
      <c r="C765" s="52" t="s">
        <v>27</v>
      </c>
      <c r="D765" s="27">
        <v>386</v>
      </c>
      <c r="E765" s="20"/>
      <c r="F765" s="20"/>
      <c r="G765" s="55">
        <f>SUM(G766)</f>
        <v>0</v>
      </c>
      <c r="H765" s="55">
        <f t="shared" ref="H765:U765" si="399">SUM(H766)</f>
        <v>0</v>
      </c>
      <c r="I765" s="55">
        <f t="shared" si="399"/>
        <v>0</v>
      </c>
      <c r="J765" s="55">
        <f t="shared" si="399"/>
        <v>0</v>
      </c>
      <c r="K765" s="55">
        <f t="shared" si="399"/>
        <v>0</v>
      </c>
      <c r="L765" s="22" t="str">
        <f t="shared" si="372"/>
        <v>-</v>
      </c>
      <c r="M765" s="55">
        <f t="shared" si="399"/>
        <v>0</v>
      </c>
      <c r="N765" s="55">
        <f t="shared" si="399"/>
        <v>0</v>
      </c>
      <c r="O765" s="55">
        <f t="shared" si="399"/>
        <v>0</v>
      </c>
      <c r="P765" s="55">
        <f t="shared" si="399"/>
        <v>0</v>
      </c>
      <c r="Q765" s="55">
        <f t="shared" si="399"/>
        <v>0</v>
      </c>
      <c r="R765" s="55">
        <f t="shared" si="399"/>
        <v>0</v>
      </c>
      <c r="S765" s="55">
        <f t="shared" si="399"/>
        <v>0</v>
      </c>
      <c r="T765" s="55">
        <f t="shared" si="399"/>
        <v>0</v>
      </c>
      <c r="U765" s="55">
        <f t="shared" si="399"/>
        <v>0</v>
      </c>
      <c r="V765" s="21"/>
      <c r="W765" s="21"/>
      <c r="X765" s="21"/>
      <c r="Y765" s="132"/>
    </row>
    <row r="766" spans="1:25" s="35" customFormat="1" ht="45" hidden="1">
      <c r="A766" s="28" t="s">
        <v>276</v>
      </c>
      <c r="B766" s="29">
        <v>51</v>
      </c>
      <c r="C766" s="53" t="s">
        <v>27</v>
      </c>
      <c r="D766" s="31">
        <v>3861</v>
      </c>
      <c r="E766" s="32" t="s">
        <v>282</v>
      </c>
      <c r="F766" s="20"/>
      <c r="G766" s="54"/>
      <c r="H766" s="54"/>
      <c r="I766" s="54"/>
      <c r="J766" s="59"/>
      <c r="K766" s="54"/>
      <c r="L766" s="33" t="str">
        <f t="shared" si="372"/>
        <v>-</v>
      </c>
      <c r="M766" s="54"/>
      <c r="N766" s="54"/>
      <c r="O766" s="54">
        <v>0</v>
      </c>
      <c r="P766" s="59"/>
      <c r="Q766" s="54"/>
      <c r="R766" s="54"/>
      <c r="S766" s="59"/>
      <c r="T766" s="54">
        <v>0</v>
      </c>
      <c r="U766" s="59"/>
      <c r="V766" s="1"/>
      <c r="W766" s="1"/>
      <c r="X766" s="1"/>
      <c r="Y766" s="74"/>
    </row>
    <row r="767" spans="1:25" s="23" customFormat="1" ht="31.5">
      <c r="A767" s="336" t="s">
        <v>415</v>
      </c>
      <c r="B767" s="336"/>
      <c r="C767" s="336"/>
      <c r="D767" s="336"/>
      <c r="E767" s="40" t="s">
        <v>416</v>
      </c>
      <c r="F767" s="20"/>
      <c r="G767" s="55">
        <f>G768+G770+G772</f>
        <v>0</v>
      </c>
      <c r="H767" s="55">
        <f t="shared" ref="H767:U767" si="400">H768+H770+H772</f>
        <v>0</v>
      </c>
      <c r="I767" s="55">
        <f t="shared" si="400"/>
        <v>0</v>
      </c>
      <c r="J767" s="55">
        <f t="shared" si="400"/>
        <v>0</v>
      </c>
      <c r="K767" s="55">
        <f t="shared" si="400"/>
        <v>0</v>
      </c>
      <c r="L767" s="22" t="str">
        <f t="shared" si="372"/>
        <v>-</v>
      </c>
      <c r="M767" s="55">
        <f t="shared" si="400"/>
        <v>0</v>
      </c>
      <c r="N767" s="55">
        <f t="shared" si="400"/>
        <v>0</v>
      </c>
      <c r="O767" s="55">
        <f t="shared" si="400"/>
        <v>0</v>
      </c>
      <c r="P767" s="55">
        <f t="shared" si="400"/>
        <v>0</v>
      </c>
      <c r="Q767" s="55">
        <f t="shared" si="400"/>
        <v>0</v>
      </c>
      <c r="R767" s="55">
        <f t="shared" si="400"/>
        <v>0</v>
      </c>
      <c r="S767" s="55">
        <f t="shared" si="400"/>
        <v>0</v>
      </c>
      <c r="T767" s="55">
        <f t="shared" si="400"/>
        <v>0</v>
      </c>
      <c r="U767" s="55">
        <f t="shared" si="400"/>
        <v>0</v>
      </c>
      <c r="V767" s="57"/>
      <c r="W767" s="57"/>
      <c r="X767" s="57"/>
      <c r="Y767" s="12"/>
    </row>
    <row r="768" spans="1:25" s="23" customFormat="1" ht="15.75" hidden="1">
      <c r="A768" s="24"/>
      <c r="B768" s="25">
        <v>11</v>
      </c>
      <c r="C768" s="52" t="s">
        <v>27</v>
      </c>
      <c r="D768" s="27">
        <v>386</v>
      </c>
      <c r="E768" s="20"/>
      <c r="F768" s="20"/>
      <c r="G768" s="55">
        <f>SUM(G769)</f>
        <v>0</v>
      </c>
      <c r="H768" s="55">
        <f t="shared" ref="H768:U768" si="401">SUM(H769)</f>
        <v>0</v>
      </c>
      <c r="I768" s="55">
        <f t="shared" si="401"/>
        <v>0</v>
      </c>
      <c r="J768" s="55">
        <f t="shared" si="401"/>
        <v>0</v>
      </c>
      <c r="K768" s="55">
        <f t="shared" si="401"/>
        <v>0</v>
      </c>
      <c r="L768" s="22" t="str">
        <f t="shared" si="372"/>
        <v>-</v>
      </c>
      <c r="M768" s="55">
        <f t="shared" si="401"/>
        <v>0</v>
      </c>
      <c r="N768" s="55">
        <f t="shared" si="401"/>
        <v>0</v>
      </c>
      <c r="O768" s="55">
        <f t="shared" si="401"/>
        <v>0</v>
      </c>
      <c r="P768" s="55">
        <f t="shared" si="401"/>
        <v>0</v>
      </c>
      <c r="Q768" s="55">
        <f t="shared" si="401"/>
        <v>0</v>
      </c>
      <c r="R768" s="55">
        <f t="shared" si="401"/>
        <v>0</v>
      </c>
      <c r="S768" s="55">
        <f t="shared" si="401"/>
        <v>0</v>
      </c>
      <c r="T768" s="55">
        <f t="shared" si="401"/>
        <v>0</v>
      </c>
      <c r="U768" s="55">
        <f t="shared" si="401"/>
        <v>0</v>
      </c>
      <c r="V768" s="57"/>
      <c r="W768" s="57"/>
      <c r="X768" s="57"/>
      <c r="Y768" s="12"/>
    </row>
    <row r="769" spans="1:25" ht="15.75" hidden="1">
      <c r="A769" s="43"/>
      <c r="B769" s="44">
        <v>11</v>
      </c>
      <c r="C769" s="63" t="s">
        <v>27</v>
      </c>
      <c r="D769" s="46" t="s">
        <v>430</v>
      </c>
      <c r="E769" s="38"/>
      <c r="F769" s="20"/>
      <c r="G769" s="54"/>
      <c r="H769" s="54"/>
      <c r="I769" s="54"/>
      <c r="J769" s="54"/>
      <c r="K769" s="54"/>
      <c r="L769" s="33" t="str">
        <f t="shared" si="372"/>
        <v>-</v>
      </c>
      <c r="M769" s="54"/>
      <c r="N769" s="54"/>
      <c r="O769" s="54">
        <v>0</v>
      </c>
      <c r="P769" s="54">
        <f>O769</f>
        <v>0</v>
      </c>
      <c r="Q769" s="54"/>
      <c r="R769" s="54"/>
      <c r="S769" s="54">
        <f>R769</f>
        <v>0</v>
      </c>
      <c r="T769" s="54"/>
      <c r="U769" s="54">
        <f>T769</f>
        <v>0</v>
      </c>
    </row>
    <row r="770" spans="1:25" s="23" customFormat="1" ht="15.75" hidden="1">
      <c r="A770" s="24"/>
      <c r="B770" s="25">
        <v>12</v>
      </c>
      <c r="C770" s="52" t="s">
        <v>27</v>
      </c>
      <c r="D770" s="27">
        <v>386</v>
      </c>
      <c r="E770" s="20"/>
      <c r="F770" s="20"/>
      <c r="G770" s="55">
        <f>SUM(G771)</f>
        <v>0</v>
      </c>
      <c r="H770" s="55">
        <f t="shared" ref="H770:U770" si="402">SUM(H771)</f>
        <v>0</v>
      </c>
      <c r="I770" s="55">
        <f t="shared" si="402"/>
        <v>0</v>
      </c>
      <c r="J770" s="55">
        <f t="shared" si="402"/>
        <v>0</v>
      </c>
      <c r="K770" s="55">
        <f t="shared" si="402"/>
        <v>0</v>
      </c>
      <c r="L770" s="22" t="str">
        <f t="shared" si="372"/>
        <v>-</v>
      </c>
      <c r="M770" s="55">
        <f t="shared" si="402"/>
        <v>0</v>
      </c>
      <c r="N770" s="55">
        <f t="shared" si="402"/>
        <v>0</v>
      </c>
      <c r="O770" s="55">
        <f t="shared" si="402"/>
        <v>0</v>
      </c>
      <c r="P770" s="55">
        <f t="shared" si="402"/>
        <v>0</v>
      </c>
      <c r="Q770" s="55">
        <f t="shared" si="402"/>
        <v>0</v>
      </c>
      <c r="R770" s="55">
        <f t="shared" si="402"/>
        <v>0</v>
      </c>
      <c r="S770" s="55">
        <f t="shared" si="402"/>
        <v>0</v>
      </c>
      <c r="T770" s="55">
        <f t="shared" si="402"/>
        <v>0</v>
      </c>
      <c r="U770" s="55">
        <f t="shared" si="402"/>
        <v>0</v>
      </c>
      <c r="V770" s="57"/>
      <c r="W770" s="57"/>
      <c r="X770" s="57"/>
      <c r="Y770" s="12"/>
    </row>
    <row r="771" spans="1:25" ht="15.75" hidden="1">
      <c r="A771" s="43"/>
      <c r="B771" s="44">
        <v>12</v>
      </c>
      <c r="C771" s="63" t="s">
        <v>27</v>
      </c>
      <c r="D771" s="46" t="s">
        <v>430</v>
      </c>
      <c r="E771" s="38"/>
      <c r="F771" s="20"/>
      <c r="G771" s="54"/>
      <c r="H771" s="54"/>
      <c r="I771" s="54"/>
      <c r="J771" s="54"/>
      <c r="K771" s="54"/>
      <c r="L771" s="33" t="str">
        <f t="shared" si="372"/>
        <v>-</v>
      </c>
      <c r="M771" s="54"/>
      <c r="N771" s="54"/>
      <c r="O771" s="54"/>
      <c r="P771" s="54">
        <f>O771</f>
        <v>0</v>
      </c>
      <c r="Q771" s="54"/>
      <c r="R771" s="54"/>
      <c r="S771" s="54">
        <f>R771</f>
        <v>0</v>
      </c>
      <c r="T771" s="54"/>
      <c r="U771" s="54">
        <f>T771</f>
        <v>0</v>
      </c>
    </row>
    <row r="772" spans="1:25" s="23" customFormat="1" ht="15.75" hidden="1">
      <c r="A772" s="24"/>
      <c r="B772" s="25">
        <v>51</v>
      </c>
      <c r="C772" s="52" t="s">
        <v>27</v>
      </c>
      <c r="D772" s="27">
        <v>386</v>
      </c>
      <c r="E772" s="20"/>
      <c r="F772" s="20"/>
      <c r="G772" s="55">
        <f>SUM(G773)</f>
        <v>0</v>
      </c>
      <c r="H772" s="55">
        <f t="shared" ref="H772:U772" si="403">SUM(H773)</f>
        <v>0</v>
      </c>
      <c r="I772" s="55">
        <f t="shared" si="403"/>
        <v>0</v>
      </c>
      <c r="J772" s="55">
        <f t="shared" si="403"/>
        <v>0</v>
      </c>
      <c r="K772" s="55">
        <f t="shared" si="403"/>
        <v>0</v>
      </c>
      <c r="L772" s="22" t="str">
        <f t="shared" si="372"/>
        <v>-</v>
      </c>
      <c r="M772" s="55">
        <f t="shared" si="403"/>
        <v>0</v>
      </c>
      <c r="N772" s="55">
        <f t="shared" si="403"/>
        <v>0</v>
      </c>
      <c r="O772" s="55">
        <f t="shared" si="403"/>
        <v>0</v>
      </c>
      <c r="P772" s="55">
        <f t="shared" si="403"/>
        <v>0</v>
      </c>
      <c r="Q772" s="55">
        <f t="shared" si="403"/>
        <v>0</v>
      </c>
      <c r="R772" s="55">
        <f t="shared" si="403"/>
        <v>0</v>
      </c>
      <c r="S772" s="55">
        <f t="shared" si="403"/>
        <v>0</v>
      </c>
      <c r="T772" s="55">
        <f t="shared" si="403"/>
        <v>0</v>
      </c>
      <c r="U772" s="55">
        <f t="shared" si="403"/>
        <v>0</v>
      </c>
      <c r="V772" s="57"/>
      <c r="W772" s="57"/>
      <c r="X772" s="57"/>
      <c r="Y772" s="12"/>
    </row>
    <row r="773" spans="1:25" ht="15.75" hidden="1">
      <c r="A773" s="43"/>
      <c r="B773" s="44">
        <v>51</v>
      </c>
      <c r="C773" s="63" t="s">
        <v>27</v>
      </c>
      <c r="D773" s="46" t="s">
        <v>430</v>
      </c>
      <c r="E773" s="38"/>
      <c r="F773" s="20"/>
      <c r="G773" s="54"/>
      <c r="H773" s="54"/>
      <c r="I773" s="54"/>
      <c r="J773" s="59"/>
      <c r="K773" s="54"/>
      <c r="L773" s="33" t="str">
        <f t="shared" si="372"/>
        <v>-</v>
      </c>
      <c r="M773" s="54"/>
      <c r="N773" s="54"/>
      <c r="O773" s="54"/>
      <c r="P773" s="59"/>
      <c r="Q773" s="54"/>
      <c r="R773" s="54"/>
      <c r="S773" s="59"/>
      <c r="T773" s="54"/>
      <c r="U773" s="59"/>
    </row>
    <row r="774" spans="1:25" s="23" customFormat="1" ht="48" customHeight="1">
      <c r="A774" s="336" t="s">
        <v>415</v>
      </c>
      <c r="B774" s="336"/>
      <c r="C774" s="336"/>
      <c r="D774" s="336"/>
      <c r="E774" s="40" t="s">
        <v>417</v>
      </c>
      <c r="F774" s="20"/>
      <c r="G774" s="55">
        <f>G775+G777</f>
        <v>0</v>
      </c>
      <c r="H774" s="55">
        <f t="shared" ref="H774:U774" si="404">H775+H777</f>
        <v>0</v>
      </c>
      <c r="I774" s="55">
        <f t="shared" si="404"/>
        <v>0</v>
      </c>
      <c r="J774" s="55">
        <f t="shared" si="404"/>
        <v>0</v>
      </c>
      <c r="K774" s="55">
        <f t="shared" si="404"/>
        <v>0</v>
      </c>
      <c r="L774" s="22" t="str">
        <f t="shared" si="372"/>
        <v>-</v>
      </c>
      <c r="M774" s="55">
        <f t="shared" si="404"/>
        <v>0</v>
      </c>
      <c r="N774" s="55">
        <f t="shared" si="404"/>
        <v>0</v>
      </c>
      <c r="O774" s="55">
        <f t="shared" si="404"/>
        <v>0</v>
      </c>
      <c r="P774" s="55">
        <f t="shared" si="404"/>
        <v>0</v>
      </c>
      <c r="Q774" s="55">
        <f t="shared" si="404"/>
        <v>0</v>
      </c>
      <c r="R774" s="55">
        <f t="shared" si="404"/>
        <v>0</v>
      </c>
      <c r="S774" s="55">
        <f t="shared" si="404"/>
        <v>0</v>
      </c>
      <c r="T774" s="55">
        <f t="shared" si="404"/>
        <v>0</v>
      </c>
      <c r="U774" s="55">
        <f t="shared" si="404"/>
        <v>0</v>
      </c>
      <c r="V774" s="57"/>
      <c r="W774" s="57"/>
      <c r="X774" s="57"/>
      <c r="Y774" s="12"/>
    </row>
    <row r="775" spans="1:25" s="23" customFormat="1" ht="15.75" hidden="1">
      <c r="A775" s="24"/>
      <c r="B775" s="25">
        <v>12</v>
      </c>
      <c r="C775" s="52" t="s">
        <v>27</v>
      </c>
      <c r="D775" s="27">
        <v>386</v>
      </c>
      <c r="E775" s="20"/>
      <c r="F775" s="20"/>
      <c r="G775" s="55">
        <f>SUM(G776)</f>
        <v>0</v>
      </c>
      <c r="H775" s="55">
        <f t="shared" ref="H775:U775" si="405">SUM(H776)</f>
        <v>0</v>
      </c>
      <c r="I775" s="55">
        <f t="shared" si="405"/>
        <v>0</v>
      </c>
      <c r="J775" s="55">
        <f t="shared" si="405"/>
        <v>0</v>
      </c>
      <c r="K775" s="55">
        <f t="shared" si="405"/>
        <v>0</v>
      </c>
      <c r="L775" s="22" t="str">
        <f t="shared" si="372"/>
        <v>-</v>
      </c>
      <c r="M775" s="55">
        <f t="shared" si="405"/>
        <v>0</v>
      </c>
      <c r="N775" s="55">
        <f t="shared" si="405"/>
        <v>0</v>
      </c>
      <c r="O775" s="55">
        <f t="shared" si="405"/>
        <v>0</v>
      </c>
      <c r="P775" s="55">
        <f t="shared" si="405"/>
        <v>0</v>
      </c>
      <c r="Q775" s="55">
        <f t="shared" si="405"/>
        <v>0</v>
      </c>
      <c r="R775" s="55">
        <f t="shared" si="405"/>
        <v>0</v>
      </c>
      <c r="S775" s="55">
        <f t="shared" si="405"/>
        <v>0</v>
      </c>
      <c r="T775" s="55">
        <f t="shared" si="405"/>
        <v>0</v>
      </c>
      <c r="U775" s="55">
        <f t="shared" si="405"/>
        <v>0</v>
      </c>
      <c r="V775" s="57"/>
      <c r="W775" s="57"/>
      <c r="X775" s="57"/>
      <c r="Y775" s="12"/>
    </row>
    <row r="776" spans="1:25" ht="15.75" hidden="1">
      <c r="A776" s="43"/>
      <c r="B776" s="44">
        <v>12</v>
      </c>
      <c r="C776" s="63" t="s">
        <v>27</v>
      </c>
      <c r="D776" s="46" t="s">
        <v>430</v>
      </c>
      <c r="E776" s="38"/>
      <c r="F776" s="20"/>
      <c r="G776" s="54"/>
      <c r="H776" s="54"/>
      <c r="I776" s="54"/>
      <c r="J776" s="54"/>
      <c r="K776" s="54"/>
      <c r="L776" s="33" t="str">
        <f t="shared" si="372"/>
        <v>-</v>
      </c>
      <c r="M776" s="54"/>
      <c r="N776" s="54"/>
      <c r="O776" s="54">
        <v>0</v>
      </c>
      <c r="P776" s="54">
        <f>O776</f>
        <v>0</v>
      </c>
      <c r="Q776" s="54"/>
      <c r="R776" s="54"/>
      <c r="S776" s="54">
        <f>R776</f>
        <v>0</v>
      </c>
      <c r="T776" s="54"/>
      <c r="U776" s="54">
        <f>T776</f>
        <v>0</v>
      </c>
    </row>
    <row r="777" spans="1:25" s="23" customFormat="1" ht="15.75" hidden="1">
      <c r="A777" s="24"/>
      <c r="B777" s="25">
        <v>51</v>
      </c>
      <c r="C777" s="52" t="s">
        <v>27</v>
      </c>
      <c r="D777" s="27">
        <v>386</v>
      </c>
      <c r="E777" s="20"/>
      <c r="F777" s="20"/>
      <c r="G777" s="55">
        <f>SUM(G778)</f>
        <v>0</v>
      </c>
      <c r="H777" s="55">
        <f t="shared" ref="H777:U777" si="406">SUM(H778)</f>
        <v>0</v>
      </c>
      <c r="I777" s="55">
        <f t="shared" si="406"/>
        <v>0</v>
      </c>
      <c r="J777" s="55">
        <f t="shared" si="406"/>
        <v>0</v>
      </c>
      <c r="K777" s="55">
        <f t="shared" si="406"/>
        <v>0</v>
      </c>
      <c r="L777" s="22" t="str">
        <f t="shared" si="372"/>
        <v>-</v>
      </c>
      <c r="M777" s="55">
        <f t="shared" si="406"/>
        <v>0</v>
      </c>
      <c r="N777" s="55">
        <f t="shared" si="406"/>
        <v>0</v>
      </c>
      <c r="O777" s="55">
        <f t="shared" si="406"/>
        <v>0</v>
      </c>
      <c r="P777" s="55">
        <f t="shared" si="406"/>
        <v>0</v>
      </c>
      <c r="Q777" s="55">
        <f t="shared" si="406"/>
        <v>0</v>
      </c>
      <c r="R777" s="55">
        <f t="shared" si="406"/>
        <v>0</v>
      </c>
      <c r="S777" s="55">
        <f t="shared" si="406"/>
        <v>0</v>
      </c>
      <c r="T777" s="55">
        <f t="shared" si="406"/>
        <v>0</v>
      </c>
      <c r="U777" s="55">
        <f t="shared" si="406"/>
        <v>0</v>
      </c>
      <c r="V777" s="57"/>
      <c r="W777" s="57"/>
      <c r="X777" s="57"/>
      <c r="Y777" s="12"/>
    </row>
    <row r="778" spans="1:25" ht="15.75" hidden="1">
      <c r="A778" s="43"/>
      <c r="B778" s="44">
        <v>51</v>
      </c>
      <c r="C778" s="63" t="s">
        <v>27</v>
      </c>
      <c r="D778" s="46" t="s">
        <v>430</v>
      </c>
      <c r="E778" s="38"/>
      <c r="F778" s="20"/>
      <c r="G778" s="54"/>
      <c r="H778" s="54"/>
      <c r="I778" s="54"/>
      <c r="J778" s="59"/>
      <c r="K778" s="54"/>
      <c r="L778" s="33" t="str">
        <f t="shared" si="372"/>
        <v>-</v>
      </c>
      <c r="M778" s="54"/>
      <c r="N778" s="54"/>
      <c r="O778" s="54">
        <v>0</v>
      </c>
      <c r="P778" s="59"/>
      <c r="Q778" s="54"/>
      <c r="R778" s="54"/>
      <c r="S778" s="59"/>
      <c r="T778" s="54"/>
      <c r="U778" s="59"/>
    </row>
    <row r="779" spans="1:25" s="23" customFormat="1" ht="31.5">
      <c r="A779" s="336" t="s">
        <v>415</v>
      </c>
      <c r="B779" s="336"/>
      <c r="C779" s="336"/>
      <c r="D779" s="336"/>
      <c r="E779" s="40" t="s">
        <v>418</v>
      </c>
      <c r="F779" s="20"/>
      <c r="G779" s="55">
        <f>G780+G782</f>
        <v>0</v>
      </c>
      <c r="H779" s="55">
        <f t="shared" ref="H779:U779" si="407">H780+H782</f>
        <v>0</v>
      </c>
      <c r="I779" s="55">
        <f t="shared" si="407"/>
        <v>0</v>
      </c>
      <c r="J779" s="55">
        <f t="shared" si="407"/>
        <v>0</v>
      </c>
      <c r="K779" s="55">
        <f t="shared" si="407"/>
        <v>0</v>
      </c>
      <c r="L779" s="22" t="str">
        <f t="shared" si="372"/>
        <v>-</v>
      </c>
      <c r="M779" s="55">
        <f t="shared" si="407"/>
        <v>0</v>
      </c>
      <c r="N779" s="55">
        <f t="shared" si="407"/>
        <v>0</v>
      </c>
      <c r="O779" s="55">
        <f t="shared" si="407"/>
        <v>0</v>
      </c>
      <c r="P779" s="55">
        <f t="shared" si="407"/>
        <v>0</v>
      </c>
      <c r="Q779" s="55">
        <f t="shared" si="407"/>
        <v>0</v>
      </c>
      <c r="R779" s="55">
        <f t="shared" si="407"/>
        <v>0</v>
      </c>
      <c r="S779" s="55">
        <f t="shared" si="407"/>
        <v>0</v>
      </c>
      <c r="T779" s="55">
        <f t="shared" si="407"/>
        <v>0</v>
      </c>
      <c r="U779" s="55">
        <f t="shared" si="407"/>
        <v>0</v>
      </c>
      <c r="V779" s="57"/>
      <c r="W779" s="57"/>
      <c r="X779" s="57"/>
      <c r="Y779" s="12"/>
    </row>
    <row r="780" spans="1:25" s="23" customFormat="1" ht="15.75" hidden="1">
      <c r="A780" s="24"/>
      <c r="B780" s="25">
        <v>12</v>
      </c>
      <c r="C780" s="52" t="s">
        <v>27</v>
      </c>
      <c r="D780" s="27">
        <v>386</v>
      </c>
      <c r="E780" s="20"/>
      <c r="F780" s="20"/>
      <c r="G780" s="55">
        <f>SUM(G781)</f>
        <v>0</v>
      </c>
      <c r="H780" s="55">
        <f t="shared" ref="H780:U780" si="408">SUM(H781)</f>
        <v>0</v>
      </c>
      <c r="I780" s="55">
        <f t="shared" si="408"/>
        <v>0</v>
      </c>
      <c r="J780" s="55">
        <f t="shared" si="408"/>
        <v>0</v>
      </c>
      <c r="K780" s="55">
        <f t="shared" si="408"/>
        <v>0</v>
      </c>
      <c r="L780" s="22" t="str">
        <f t="shared" si="372"/>
        <v>-</v>
      </c>
      <c r="M780" s="55">
        <f t="shared" si="408"/>
        <v>0</v>
      </c>
      <c r="N780" s="55">
        <f t="shared" si="408"/>
        <v>0</v>
      </c>
      <c r="O780" s="55">
        <f t="shared" si="408"/>
        <v>0</v>
      </c>
      <c r="P780" s="55">
        <f t="shared" si="408"/>
        <v>0</v>
      </c>
      <c r="Q780" s="55">
        <f t="shared" si="408"/>
        <v>0</v>
      </c>
      <c r="R780" s="55">
        <f t="shared" si="408"/>
        <v>0</v>
      </c>
      <c r="S780" s="55">
        <f t="shared" si="408"/>
        <v>0</v>
      </c>
      <c r="T780" s="55">
        <f t="shared" si="408"/>
        <v>0</v>
      </c>
      <c r="U780" s="55">
        <f t="shared" si="408"/>
        <v>0</v>
      </c>
      <c r="V780" s="57"/>
      <c r="W780" s="57"/>
      <c r="X780" s="57"/>
      <c r="Y780" s="12"/>
    </row>
    <row r="781" spans="1:25" ht="15.75" hidden="1">
      <c r="A781" s="43"/>
      <c r="B781" s="44">
        <v>12</v>
      </c>
      <c r="C781" s="63" t="s">
        <v>27</v>
      </c>
      <c r="D781" s="46" t="s">
        <v>430</v>
      </c>
      <c r="E781" s="38"/>
      <c r="F781" s="20"/>
      <c r="G781" s="54"/>
      <c r="H781" s="54"/>
      <c r="I781" s="54"/>
      <c r="J781" s="54"/>
      <c r="K781" s="54"/>
      <c r="L781" s="33" t="str">
        <f t="shared" si="372"/>
        <v>-</v>
      </c>
      <c r="M781" s="54"/>
      <c r="N781" s="54"/>
      <c r="O781" s="54">
        <v>0</v>
      </c>
      <c r="P781" s="54">
        <f>O781</f>
        <v>0</v>
      </c>
      <c r="Q781" s="54"/>
      <c r="R781" s="54"/>
      <c r="S781" s="54">
        <f>R781</f>
        <v>0</v>
      </c>
      <c r="T781" s="54"/>
      <c r="U781" s="54">
        <f>T781</f>
        <v>0</v>
      </c>
    </row>
    <row r="782" spans="1:25" s="23" customFormat="1" ht="15.75" hidden="1">
      <c r="A782" s="24"/>
      <c r="B782" s="25">
        <v>51</v>
      </c>
      <c r="C782" s="52" t="s">
        <v>27</v>
      </c>
      <c r="D782" s="27">
        <v>386</v>
      </c>
      <c r="E782" s="20"/>
      <c r="F782" s="20"/>
      <c r="G782" s="55">
        <f>SUM(G783)</f>
        <v>0</v>
      </c>
      <c r="H782" s="55">
        <f t="shared" ref="H782:U782" si="409">SUM(H783)</f>
        <v>0</v>
      </c>
      <c r="I782" s="55">
        <f t="shared" si="409"/>
        <v>0</v>
      </c>
      <c r="J782" s="55">
        <f t="shared" si="409"/>
        <v>0</v>
      </c>
      <c r="K782" s="55">
        <f t="shared" si="409"/>
        <v>0</v>
      </c>
      <c r="L782" s="22" t="str">
        <f t="shared" si="372"/>
        <v>-</v>
      </c>
      <c r="M782" s="55">
        <f t="shared" si="409"/>
        <v>0</v>
      </c>
      <c r="N782" s="55">
        <f t="shared" si="409"/>
        <v>0</v>
      </c>
      <c r="O782" s="55">
        <f t="shared" si="409"/>
        <v>0</v>
      </c>
      <c r="P782" s="55">
        <f t="shared" si="409"/>
        <v>0</v>
      </c>
      <c r="Q782" s="55">
        <f t="shared" si="409"/>
        <v>0</v>
      </c>
      <c r="R782" s="55">
        <f t="shared" si="409"/>
        <v>0</v>
      </c>
      <c r="S782" s="55">
        <f t="shared" si="409"/>
        <v>0</v>
      </c>
      <c r="T782" s="55">
        <f t="shared" si="409"/>
        <v>0</v>
      </c>
      <c r="U782" s="55">
        <f t="shared" si="409"/>
        <v>0</v>
      </c>
      <c r="V782" s="57"/>
      <c r="W782" s="57"/>
      <c r="X782" s="57"/>
      <c r="Y782" s="12"/>
    </row>
    <row r="783" spans="1:25" ht="15.75" hidden="1">
      <c r="A783" s="43"/>
      <c r="B783" s="44">
        <v>51</v>
      </c>
      <c r="C783" s="63" t="s">
        <v>27</v>
      </c>
      <c r="D783" s="46" t="s">
        <v>430</v>
      </c>
      <c r="E783" s="38"/>
      <c r="F783" s="20"/>
      <c r="G783" s="54"/>
      <c r="H783" s="54"/>
      <c r="I783" s="54"/>
      <c r="J783" s="59"/>
      <c r="K783" s="54"/>
      <c r="L783" s="33" t="str">
        <f t="shared" si="372"/>
        <v>-</v>
      </c>
      <c r="M783" s="54"/>
      <c r="N783" s="54"/>
      <c r="O783" s="54">
        <v>0</v>
      </c>
      <c r="P783" s="59"/>
      <c r="Q783" s="54"/>
      <c r="R783" s="54"/>
      <c r="S783" s="59"/>
      <c r="T783" s="54"/>
      <c r="U783" s="59"/>
    </row>
    <row r="784" spans="1:25" s="23" customFormat="1" ht="65.25" customHeight="1">
      <c r="A784" s="319" t="s">
        <v>51</v>
      </c>
      <c r="B784" s="319"/>
      <c r="C784" s="319"/>
      <c r="D784" s="319"/>
      <c r="E784" s="20" t="s">
        <v>45</v>
      </c>
      <c r="F784" s="20" t="s">
        <v>253</v>
      </c>
      <c r="G784" s="21">
        <f>SUM(G785)</f>
        <v>285000</v>
      </c>
      <c r="H784" s="21">
        <f t="shared" ref="H784:U785" si="410">SUM(H785)</f>
        <v>285000</v>
      </c>
      <c r="I784" s="21">
        <f t="shared" si="410"/>
        <v>285000</v>
      </c>
      <c r="J784" s="21">
        <f t="shared" si="410"/>
        <v>285000</v>
      </c>
      <c r="K784" s="21">
        <f t="shared" si="410"/>
        <v>134079.69</v>
      </c>
      <c r="L784" s="22">
        <f t="shared" si="372"/>
        <v>47.045505263157892</v>
      </c>
      <c r="M784" s="21">
        <f t="shared" si="410"/>
        <v>0</v>
      </c>
      <c r="N784" s="21">
        <f t="shared" si="410"/>
        <v>0</v>
      </c>
      <c r="O784" s="21">
        <f t="shared" si="410"/>
        <v>0</v>
      </c>
      <c r="P784" s="21">
        <f t="shared" si="410"/>
        <v>0</v>
      </c>
      <c r="Q784" s="21">
        <f t="shared" si="410"/>
        <v>0</v>
      </c>
      <c r="R784" s="21">
        <f t="shared" si="410"/>
        <v>0</v>
      </c>
      <c r="S784" s="21">
        <f t="shared" si="410"/>
        <v>0</v>
      </c>
      <c r="T784" s="21">
        <f t="shared" si="410"/>
        <v>0</v>
      </c>
      <c r="U784" s="21">
        <f t="shared" si="410"/>
        <v>0</v>
      </c>
      <c r="V784" s="57"/>
      <c r="W784" s="57"/>
      <c r="X784" s="57"/>
      <c r="Y784" s="12"/>
    </row>
    <row r="785" spans="1:25" s="23" customFormat="1" ht="15.75" hidden="1">
      <c r="A785" s="24" t="s">
        <v>51</v>
      </c>
      <c r="B785" s="25">
        <v>11</v>
      </c>
      <c r="C785" s="52" t="s">
        <v>28</v>
      </c>
      <c r="D785" s="42">
        <v>329</v>
      </c>
      <c r="E785" s="20"/>
      <c r="F785" s="20"/>
      <c r="G785" s="21">
        <f>SUM(G786)</f>
        <v>285000</v>
      </c>
      <c r="H785" s="21">
        <f t="shared" si="410"/>
        <v>285000</v>
      </c>
      <c r="I785" s="21">
        <f t="shared" si="410"/>
        <v>285000</v>
      </c>
      <c r="J785" s="21">
        <f t="shared" si="410"/>
        <v>285000</v>
      </c>
      <c r="K785" s="21">
        <f t="shared" si="410"/>
        <v>134079.69</v>
      </c>
      <c r="L785" s="22">
        <f t="shared" si="372"/>
        <v>47.045505263157892</v>
      </c>
      <c r="M785" s="21">
        <f t="shared" si="410"/>
        <v>0</v>
      </c>
      <c r="N785" s="21">
        <f t="shared" si="410"/>
        <v>0</v>
      </c>
      <c r="O785" s="21">
        <f t="shared" si="410"/>
        <v>0</v>
      </c>
      <c r="P785" s="21">
        <f t="shared" si="410"/>
        <v>0</v>
      </c>
      <c r="Q785" s="21">
        <f t="shared" si="410"/>
        <v>0</v>
      </c>
      <c r="R785" s="21">
        <f t="shared" si="410"/>
        <v>0</v>
      </c>
      <c r="S785" s="21">
        <f t="shared" si="410"/>
        <v>0</v>
      </c>
      <c r="T785" s="21">
        <f t="shared" si="410"/>
        <v>0</v>
      </c>
      <c r="U785" s="21">
        <f t="shared" si="410"/>
        <v>0</v>
      </c>
      <c r="V785" s="57"/>
      <c r="W785" s="57"/>
      <c r="X785" s="57"/>
      <c r="Y785" s="12"/>
    </row>
    <row r="786" spans="1:25" hidden="1">
      <c r="A786" s="28" t="s">
        <v>51</v>
      </c>
      <c r="B786" s="29">
        <v>11</v>
      </c>
      <c r="C786" s="53" t="s">
        <v>28</v>
      </c>
      <c r="D786" s="56">
        <v>3294</v>
      </c>
      <c r="E786" s="32" t="s">
        <v>37</v>
      </c>
      <c r="F786" s="32"/>
      <c r="G786" s="1">
        <v>285000</v>
      </c>
      <c r="H786" s="1">
        <v>285000</v>
      </c>
      <c r="I786" s="1">
        <v>285000</v>
      </c>
      <c r="J786" s="1">
        <v>285000</v>
      </c>
      <c r="K786" s="1">
        <v>134079.69</v>
      </c>
      <c r="L786" s="33">
        <f t="shared" si="372"/>
        <v>47.045505263157892</v>
      </c>
      <c r="M786" s="1">
        <v>0</v>
      </c>
      <c r="N786" s="1">
        <v>0</v>
      </c>
      <c r="O786" s="1"/>
      <c r="P786" s="1">
        <f>O786</f>
        <v>0</v>
      </c>
      <c r="Q786" s="1">
        <v>0</v>
      </c>
      <c r="R786" s="1"/>
      <c r="S786" s="1">
        <f>R786</f>
        <v>0</v>
      </c>
      <c r="T786" s="1"/>
      <c r="U786" s="1">
        <f>T786</f>
        <v>0</v>
      </c>
    </row>
    <row r="787" spans="1:25" ht="78.75">
      <c r="A787" s="319" t="s">
        <v>516</v>
      </c>
      <c r="B787" s="319"/>
      <c r="C787" s="319"/>
      <c r="D787" s="319"/>
      <c r="E787" s="20" t="s">
        <v>349</v>
      </c>
      <c r="F787" s="20" t="s">
        <v>253</v>
      </c>
      <c r="G787" s="21">
        <f>G788+G790+G792+G794+G796</f>
        <v>5300000</v>
      </c>
      <c r="H787" s="21">
        <f>H788+H790+H792+H794+H796</f>
        <v>965000</v>
      </c>
      <c r="I787" s="21">
        <f>I788+I790+I792+I794+I796+I798+I800</f>
        <v>5300000</v>
      </c>
      <c r="J787" s="21">
        <f t="shared" ref="J787:U787" si="411">J788+J790+J792+J794+J796+J798+J800</f>
        <v>965000</v>
      </c>
      <c r="K787" s="21">
        <f t="shared" si="411"/>
        <v>1498084.2200000002</v>
      </c>
      <c r="L787" s="22">
        <f t="shared" si="372"/>
        <v>28.265740000000005</v>
      </c>
      <c r="M787" s="21">
        <f t="shared" si="411"/>
        <v>1208000</v>
      </c>
      <c r="N787" s="21">
        <f t="shared" si="411"/>
        <v>181200</v>
      </c>
      <c r="O787" s="21">
        <f t="shared" si="411"/>
        <v>0</v>
      </c>
      <c r="P787" s="21">
        <f t="shared" si="411"/>
        <v>0</v>
      </c>
      <c r="Q787" s="21">
        <f t="shared" si="411"/>
        <v>3624000</v>
      </c>
      <c r="R787" s="21">
        <f t="shared" si="411"/>
        <v>0</v>
      </c>
      <c r="S787" s="21">
        <f t="shared" si="411"/>
        <v>0</v>
      </c>
      <c r="T787" s="21">
        <f t="shared" si="411"/>
        <v>0</v>
      </c>
      <c r="U787" s="21">
        <f t="shared" si="411"/>
        <v>0</v>
      </c>
    </row>
    <row r="788" spans="1:25" s="36" customFormat="1" ht="15.75" hidden="1">
      <c r="A788" s="25" t="s">
        <v>217</v>
      </c>
      <c r="B788" s="25">
        <v>11</v>
      </c>
      <c r="C788" s="52" t="s">
        <v>28</v>
      </c>
      <c r="D788" s="27">
        <v>323</v>
      </c>
      <c r="E788" s="20"/>
      <c r="F788" s="20"/>
      <c r="G788" s="21">
        <f>SUM(G789)</f>
        <v>200000</v>
      </c>
      <c r="H788" s="21">
        <f t="shared" ref="H788:U788" si="412">SUM(H789)</f>
        <v>200000</v>
      </c>
      <c r="I788" s="21">
        <f t="shared" si="412"/>
        <v>200000</v>
      </c>
      <c r="J788" s="21">
        <f t="shared" si="412"/>
        <v>200000</v>
      </c>
      <c r="K788" s="21">
        <f t="shared" si="412"/>
        <v>0</v>
      </c>
      <c r="L788" s="22">
        <f t="shared" si="372"/>
        <v>0</v>
      </c>
      <c r="M788" s="21">
        <f t="shared" si="412"/>
        <v>0</v>
      </c>
      <c r="N788" s="21">
        <f t="shared" si="412"/>
        <v>0</v>
      </c>
      <c r="O788" s="21">
        <f t="shared" si="412"/>
        <v>0</v>
      </c>
      <c r="P788" s="21">
        <f t="shared" si="412"/>
        <v>0</v>
      </c>
      <c r="Q788" s="21">
        <f t="shared" si="412"/>
        <v>0</v>
      </c>
      <c r="R788" s="21">
        <f t="shared" si="412"/>
        <v>0</v>
      </c>
      <c r="S788" s="21">
        <f t="shared" si="412"/>
        <v>0</v>
      </c>
      <c r="T788" s="21">
        <f t="shared" si="412"/>
        <v>0</v>
      </c>
      <c r="U788" s="21">
        <f t="shared" si="412"/>
        <v>0</v>
      </c>
      <c r="V788" s="21"/>
      <c r="W788" s="21"/>
      <c r="X788" s="21"/>
      <c r="Y788" s="132"/>
    </row>
    <row r="789" spans="1:25" s="36" customFormat="1" ht="15.75" hidden="1">
      <c r="A789" s="29" t="s">
        <v>217</v>
      </c>
      <c r="B789" s="29">
        <v>11</v>
      </c>
      <c r="C789" s="53" t="s">
        <v>28</v>
      </c>
      <c r="D789" s="56">
        <v>3237</v>
      </c>
      <c r="E789" s="32" t="s">
        <v>36</v>
      </c>
      <c r="F789" s="32"/>
      <c r="G789" s="1">
        <v>200000</v>
      </c>
      <c r="H789" s="1">
        <v>200000</v>
      </c>
      <c r="I789" s="1">
        <v>200000</v>
      </c>
      <c r="J789" s="1">
        <v>200000</v>
      </c>
      <c r="K789" s="1">
        <v>0</v>
      </c>
      <c r="L789" s="33">
        <f t="shared" ref="L789:L866" si="413">IF(I789=0, "-", K789/I789*100)</f>
        <v>0</v>
      </c>
      <c r="M789" s="1">
        <v>0</v>
      </c>
      <c r="N789" s="1">
        <v>0</v>
      </c>
      <c r="O789" s="1"/>
      <c r="P789" s="1">
        <f>O789</f>
        <v>0</v>
      </c>
      <c r="Q789" s="1">
        <v>0</v>
      </c>
      <c r="R789" s="1"/>
      <c r="S789" s="1">
        <f>R789</f>
        <v>0</v>
      </c>
      <c r="T789" s="1"/>
      <c r="U789" s="1">
        <f>T789</f>
        <v>0</v>
      </c>
      <c r="V789" s="21"/>
      <c r="W789" s="21"/>
      <c r="X789" s="21"/>
      <c r="Y789" s="132"/>
    </row>
    <row r="790" spans="1:25" s="36" customFormat="1" ht="15.75" hidden="1">
      <c r="A790" s="25" t="s">
        <v>217</v>
      </c>
      <c r="B790" s="25">
        <v>12</v>
      </c>
      <c r="C790" s="52" t="s">
        <v>28</v>
      </c>
      <c r="D790" s="42">
        <v>323</v>
      </c>
      <c r="E790" s="20"/>
      <c r="F790" s="20"/>
      <c r="G790" s="21">
        <f>SUM(G791)</f>
        <v>90000</v>
      </c>
      <c r="H790" s="21">
        <f t="shared" ref="H790:U790" si="414">SUM(H791)</f>
        <v>90000</v>
      </c>
      <c r="I790" s="21">
        <f t="shared" si="414"/>
        <v>90000</v>
      </c>
      <c r="J790" s="21">
        <f t="shared" si="414"/>
        <v>90000</v>
      </c>
      <c r="K790" s="21">
        <f t="shared" si="414"/>
        <v>0</v>
      </c>
      <c r="L790" s="22">
        <f t="shared" si="413"/>
        <v>0</v>
      </c>
      <c r="M790" s="21">
        <f t="shared" si="414"/>
        <v>0</v>
      </c>
      <c r="N790" s="21">
        <f t="shared" si="414"/>
        <v>0</v>
      </c>
      <c r="O790" s="21">
        <f t="shared" si="414"/>
        <v>0</v>
      </c>
      <c r="P790" s="21">
        <f t="shared" si="414"/>
        <v>0</v>
      </c>
      <c r="Q790" s="21">
        <f t="shared" si="414"/>
        <v>0</v>
      </c>
      <c r="R790" s="21">
        <f t="shared" si="414"/>
        <v>0</v>
      </c>
      <c r="S790" s="21">
        <f t="shared" si="414"/>
        <v>0</v>
      </c>
      <c r="T790" s="21">
        <f t="shared" si="414"/>
        <v>0</v>
      </c>
      <c r="U790" s="21">
        <f t="shared" si="414"/>
        <v>0</v>
      </c>
      <c r="V790" s="21"/>
      <c r="W790" s="21"/>
      <c r="X790" s="21"/>
      <c r="Y790" s="132"/>
    </row>
    <row r="791" spans="1:25" s="35" customFormat="1" hidden="1">
      <c r="A791" s="29" t="s">
        <v>217</v>
      </c>
      <c r="B791" s="29">
        <v>12</v>
      </c>
      <c r="C791" s="53" t="s">
        <v>28</v>
      </c>
      <c r="D791" s="56">
        <v>3237</v>
      </c>
      <c r="E791" s="32" t="s">
        <v>36</v>
      </c>
      <c r="F791" s="32"/>
      <c r="G791" s="1">
        <v>90000</v>
      </c>
      <c r="H791" s="1">
        <v>90000</v>
      </c>
      <c r="I791" s="1">
        <v>90000</v>
      </c>
      <c r="J791" s="1">
        <v>90000</v>
      </c>
      <c r="K791" s="1">
        <v>0</v>
      </c>
      <c r="L791" s="33">
        <f t="shared" si="413"/>
        <v>0</v>
      </c>
      <c r="M791" s="1">
        <v>0</v>
      </c>
      <c r="N791" s="1">
        <v>0</v>
      </c>
      <c r="O791" s="1"/>
      <c r="P791" s="1">
        <f>O791</f>
        <v>0</v>
      </c>
      <c r="Q791" s="1">
        <v>0</v>
      </c>
      <c r="R791" s="1"/>
      <c r="S791" s="1">
        <f>R791</f>
        <v>0</v>
      </c>
      <c r="T791" s="1"/>
      <c r="U791" s="1">
        <f>T791</f>
        <v>0</v>
      </c>
      <c r="V791" s="1"/>
      <c r="W791" s="1"/>
      <c r="X791" s="1"/>
      <c r="Y791" s="74"/>
    </row>
    <row r="792" spans="1:25" s="36" customFormat="1" ht="15.75" hidden="1">
      <c r="A792" s="25" t="s">
        <v>217</v>
      </c>
      <c r="B792" s="25">
        <v>12</v>
      </c>
      <c r="C792" s="52" t="s">
        <v>28</v>
      </c>
      <c r="D792" s="42">
        <v>412</v>
      </c>
      <c r="E792" s="20"/>
      <c r="F792" s="20"/>
      <c r="G792" s="21">
        <f>SUM(G793)</f>
        <v>675000</v>
      </c>
      <c r="H792" s="21">
        <f t="shared" ref="H792:U792" si="415">SUM(H793)</f>
        <v>675000</v>
      </c>
      <c r="I792" s="21">
        <f t="shared" si="415"/>
        <v>675000</v>
      </c>
      <c r="J792" s="21">
        <f t="shared" si="415"/>
        <v>675000</v>
      </c>
      <c r="K792" s="21">
        <f t="shared" si="415"/>
        <v>224712.63</v>
      </c>
      <c r="L792" s="22">
        <f t="shared" si="413"/>
        <v>33.290760000000006</v>
      </c>
      <c r="M792" s="21">
        <f t="shared" si="415"/>
        <v>181200</v>
      </c>
      <c r="N792" s="21">
        <f t="shared" si="415"/>
        <v>181200</v>
      </c>
      <c r="O792" s="21">
        <f t="shared" si="415"/>
        <v>0</v>
      </c>
      <c r="P792" s="21">
        <f t="shared" si="415"/>
        <v>0</v>
      </c>
      <c r="Q792" s="21">
        <f t="shared" si="415"/>
        <v>543600</v>
      </c>
      <c r="R792" s="21">
        <f t="shared" si="415"/>
        <v>0</v>
      </c>
      <c r="S792" s="21">
        <f t="shared" si="415"/>
        <v>0</v>
      </c>
      <c r="T792" s="21">
        <f t="shared" si="415"/>
        <v>0</v>
      </c>
      <c r="U792" s="21">
        <f t="shared" si="415"/>
        <v>0</v>
      </c>
      <c r="V792" s="21"/>
      <c r="W792" s="21"/>
      <c r="X792" s="21"/>
      <c r="Y792" s="132"/>
    </row>
    <row r="793" spans="1:25" s="35" customFormat="1" hidden="1">
      <c r="A793" s="29" t="s">
        <v>217</v>
      </c>
      <c r="B793" s="29">
        <v>12</v>
      </c>
      <c r="C793" s="53" t="s">
        <v>28</v>
      </c>
      <c r="D793" s="56">
        <v>4126</v>
      </c>
      <c r="E793" s="32" t="s">
        <v>4</v>
      </c>
      <c r="F793" s="32"/>
      <c r="G793" s="1">
        <v>675000</v>
      </c>
      <c r="H793" s="1">
        <v>675000</v>
      </c>
      <c r="I793" s="1">
        <v>675000</v>
      </c>
      <c r="J793" s="1">
        <v>675000</v>
      </c>
      <c r="K793" s="1">
        <v>224712.63</v>
      </c>
      <c r="L793" s="33">
        <f t="shared" si="413"/>
        <v>33.290760000000006</v>
      </c>
      <c r="M793" s="1">
        <v>181200</v>
      </c>
      <c r="N793" s="1">
        <v>181200</v>
      </c>
      <c r="O793" s="1"/>
      <c r="P793" s="1">
        <f>O793</f>
        <v>0</v>
      </c>
      <c r="Q793" s="1">
        <v>543600</v>
      </c>
      <c r="R793" s="1"/>
      <c r="S793" s="1">
        <f>R793</f>
        <v>0</v>
      </c>
      <c r="T793" s="1"/>
      <c r="U793" s="1">
        <f>T793</f>
        <v>0</v>
      </c>
      <c r="V793" s="1"/>
      <c r="W793" s="1"/>
      <c r="X793" s="1"/>
      <c r="Y793" s="74"/>
    </row>
    <row r="794" spans="1:25" s="36" customFormat="1" ht="15.75" hidden="1">
      <c r="A794" s="25" t="s">
        <v>217</v>
      </c>
      <c r="B794" s="25">
        <v>51</v>
      </c>
      <c r="C794" s="52" t="s">
        <v>28</v>
      </c>
      <c r="D794" s="42">
        <v>323</v>
      </c>
      <c r="E794" s="20"/>
      <c r="F794" s="20"/>
      <c r="G794" s="21">
        <f>SUM(G795)</f>
        <v>510000</v>
      </c>
      <c r="H794" s="21">
        <f t="shared" ref="H794:U794" si="416">SUM(H795)</f>
        <v>0</v>
      </c>
      <c r="I794" s="21">
        <f t="shared" si="416"/>
        <v>510000</v>
      </c>
      <c r="J794" s="21">
        <f t="shared" si="416"/>
        <v>0</v>
      </c>
      <c r="K794" s="21">
        <f t="shared" si="416"/>
        <v>0</v>
      </c>
      <c r="L794" s="22">
        <f t="shared" si="413"/>
        <v>0</v>
      </c>
      <c r="M794" s="21">
        <f t="shared" si="416"/>
        <v>0</v>
      </c>
      <c r="N794" s="21">
        <f t="shared" si="416"/>
        <v>0</v>
      </c>
      <c r="O794" s="21">
        <f t="shared" si="416"/>
        <v>0</v>
      </c>
      <c r="P794" s="21">
        <f t="shared" si="416"/>
        <v>0</v>
      </c>
      <c r="Q794" s="21">
        <f t="shared" si="416"/>
        <v>0</v>
      </c>
      <c r="R794" s="21">
        <f t="shared" si="416"/>
        <v>0</v>
      </c>
      <c r="S794" s="21">
        <f t="shared" si="416"/>
        <v>0</v>
      </c>
      <c r="T794" s="21">
        <f t="shared" si="416"/>
        <v>0</v>
      </c>
      <c r="U794" s="21">
        <f t="shared" si="416"/>
        <v>0</v>
      </c>
      <c r="V794" s="21"/>
      <c r="W794" s="21"/>
      <c r="X794" s="21"/>
      <c r="Y794" s="132"/>
    </row>
    <row r="795" spans="1:25" s="35" customFormat="1" hidden="1">
      <c r="A795" s="29" t="s">
        <v>217</v>
      </c>
      <c r="B795" s="29">
        <v>51</v>
      </c>
      <c r="C795" s="53" t="s">
        <v>28</v>
      </c>
      <c r="D795" s="56">
        <v>3237</v>
      </c>
      <c r="E795" s="32" t="s">
        <v>36</v>
      </c>
      <c r="F795" s="32"/>
      <c r="G795" s="1">
        <v>510000</v>
      </c>
      <c r="H795" s="59"/>
      <c r="I795" s="1">
        <v>510000</v>
      </c>
      <c r="J795" s="59"/>
      <c r="K795" s="1">
        <v>0</v>
      </c>
      <c r="L795" s="33">
        <f t="shared" si="413"/>
        <v>0</v>
      </c>
      <c r="M795" s="1">
        <v>0</v>
      </c>
      <c r="N795" s="59"/>
      <c r="O795" s="1"/>
      <c r="P795" s="59"/>
      <c r="Q795" s="1">
        <v>0</v>
      </c>
      <c r="R795" s="1"/>
      <c r="S795" s="59"/>
      <c r="T795" s="1"/>
      <c r="U795" s="59"/>
      <c r="V795" s="1"/>
      <c r="W795" s="1"/>
      <c r="X795" s="1"/>
      <c r="Y795" s="74"/>
    </row>
    <row r="796" spans="1:25" s="36" customFormat="1" ht="15.75" hidden="1">
      <c r="A796" s="25" t="s">
        <v>217</v>
      </c>
      <c r="B796" s="25">
        <v>51</v>
      </c>
      <c r="C796" s="52" t="s">
        <v>28</v>
      </c>
      <c r="D796" s="42">
        <v>412</v>
      </c>
      <c r="E796" s="20"/>
      <c r="F796" s="20"/>
      <c r="G796" s="21">
        <f>SUM(G797)</f>
        <v>3825000</v>
      </c>
      <c r="H796" s="21">
        <f t="shared" ref="H796:U796" si="417">SUM(H797)</f>
        <v>0</v>
      </c>
      <c r="I796" s="21">
        <f t="shared" si="417"/>
        <v>3825000</v>
      </c>
      <c r="J796" s="21">
        <f t="shared" si="417"/>
        <v>0</v>
      </c>
      <c r="K796" s="21">
        <f t="shared" si="417"/>
        <v>1273371.5900000001</v>
      </c>
      <c r="L796" s="22">
        <f t="shared" si="413"/>
        <v>33.290760522875814</v>
      </c>
      <c r="M796" s="21">
        <f t="shared" si="417"/>
        <v>1026800</v>
      </c>
      <c r="N796" s="21">
        <f t="shared" si="417"/>
        <v>0</v>
      </c>
      <c r="O796" s="21">
        <f t="shared" si="417"/>
        <v>0</v>
      </c>
      <c r="P796" s="21">
        <f t="shared" si="417"/>
        <v>0</v>
      </c>
      <c r="Q796" s="21">
        <f t="shared" si="417"/>
        <v>3080400</v>
      </c>
      <c r="R796" s="21">
        <f t="shared" si="417"/>
        <v>0</v>
      </c>
      <c r="S796" s="21">
        <f t="shared" si="417"/>
        <v>0</v>
      </c>
      <c r="T796" s="21">
        <f t="shared" si="417"/>
        <v>0</v>
      </c>
      <c r="U796" s="21">
        <f t="shared" si="417"/>
        <v>0</v>
      </c>
      <c r="V796" s="21"/>
      <c r="W796" s="21"/>
      <c r="X796" s="21"/>
      <c r="Y796" s="132"/>
    </row>
    <row r="797" spans="1:25" s="36" customFormat="1" ht="15.75" hidden="1">
      <c r="A797" s="29" t="s">
        <v>217</v>
      </c>
      <c r="B797" s="29">
        <v>51</v>
      </c>
      <c r="C797" s="53" t="s">
        <v>28</v>
      </c>
      <c r="D797" s="56">
        <v>4126</v>
      </c>
      <c r="E797" s="32" t="s">
        <v>4</v>
      </c>
      <c r="F797" s="32"/>
      <c r="G797" s="1">
        <v>3825000</v>
      </c>
      <c r="H797" s="59"/>
      <c r="I797" s="1">
        <v>3825000</v>
      </c>
      <c r="J797" s="59"/>
      <c r="K797" s="1">
        <v>1273371.5900000001</v>
      </c>
      <c r="L797" s="33">
        <f t="shared" si="413"/>
        <v>33.290760522875814</v>
      </c>
      <c r="M797" s="1">
        <v>1026800</v>
      </c>
      <c r="N797" s="59"/>
      <c r="O797" s="1"/>
      <c r="P797" s="59"/>
      <c r="Q797" s="1">
        <v>3080400</v>
      </c>
      <c r="R797" s="1"/>
      <c r="S797" s="59"/>
      <c r="T797" s="1"/>
      <c r="U797" s="59"/>
      <c r="V797" s="21"/>
      <c r="W797" s="21"/>
      <c r="X797" s="21"/>
      <c r="Y797" s="132"/>
    </row>
    <row r="798" spans="1:25" s="36" customFormat="1" ht="15.75" hidden="1">
      <c r="A798" s="25" t="s">
        <v>217</v>
      </c>
      <c r="B798" s="25">
        <v>563</v>
      </c>
      <c r="C798" s="52" t="s">
        <v>28</v>
      </c>
      <c r="D798" s="42">
        <v>323</v>
      </c>
      <c r="E798" s="20"/>
      <c r="F798" s="20"/>
      <c r="G798" s="21"/>
      <c r="H798" s="21"/>
      <c r="I798" s="21">
        <f>I799</f>
        <v>0</v>
      </c>
      <c r="J798" s="21">
        <f t="shared" ref="J798:U798" si="418">J799</f>
        <v>0</v>
      </c>
      <c r="K798" s="21">
        <f t="shared" si="418"/>
        <v>0</v>
      </c>
      <c r="L798" s="22" t="str">
        <f t="shared" si="413"/>
        <v>-</v>
      </c>
      <c r="M798" s="21">
        <f t="shared" si="418"/>
        <v>0</v>
      </c>
      <c r="N798" s="21">
        <f t="shared" si="418"/>
        <v>0</v>
      </c>
      <c r="O798" s="21">
        <f t="shared" si="418"/>
        <v>0</v>
      </c>
      <c r="P798" s="21">
        <f t="shared" si="418"/>
        <v>0</v>
      </c>
      <c r="Q798" s="21">
        <f t="shared" si="418"/>
        <v>0</v>
      </c>
      <c r="R798" s="21">
        <f t="shared" si="418"/>
        <v>0</v>
      </c>
      <c r="S798" s="21">
        <f t="shared" si="418"/>
        <v>0</v>
      </c>
      <c r="T798" s="21">
        <f t="shared" si="418"/>
        <v>0</v>
      </c>
      <c r="U798" s="21">
        <f t="shared" si="418"/>
        <v>0</v>
      </c>
      <c r="V798" s="21"/>
      <c r="W798" s="21"/>
      <c r="X798" s="21"/>
      <c r="Y798" s="132"/>
    </row>
    <row r="799" spans="1:25" s="36" customFormat="1" ht="15.75" hidden="1">
      <c r="A799" s="29" t="s">
        <v>217</v>
      </c>
      <c r="B799" s="29">
        <v>563</v>
      </c>
      <c r="C799" s="53" t="s">
        <v>28</v>
      </c>
      <c r="D799" s="56">
        <v>3237</v>
      </c>
      <c r="E799" s="32" t="s">
        <v>36</v>
      </c>
      <c r="F799" s="32"/>
      <c r="G799" s="1"/>
      <c r="H799" s="1"/>
      <c r="I799" s="1"/>
      <c r="J799" s="59"/>
      <c r="K799" s="1"/>
      <c r="L799" s="33" t="str">
        <f t="shared" si="413"/>
        <v>-</v>
      </c>
      <c r="M799" s="1"/>
      <c r="N799" s="1"/>
      <c r="O799" s="1"/>
      <c r="P799" s="59"/>
      <c r="Q799" s="1"/>
      <c r="R799" s="1"/>
      <c r="S799" s="59"/>
      <c r="T799" s="1"/>
      <c r="U799" s="59"/>
      <c r="V799" s="21"/>
      <c r="W799" s="21"/>
      <c r="X799" s="21"/>
      <c r="Y799" s="132"/>
    </row>
    <row r="800" spans="1:25" s="36" customFormat="1" ht="15.75" hidden="1">
      <c r="A800" s="25" t="s">
        <v>217</v>
      </c>
      <c r="B800" s="25">
        <v>563</v>
      </c>
      <c r="C800" s="52" t="s">
        <v>28</v>
      </c>
      <c r="D800" s="42">
        <v>412</v>
      </c>
      <c r="E800" s="20"/>
      <c r="F800" s="20"/>
      <c r="G800" s="21"/>
      <c r="H800" s="21"/>
      <c r="I800" s="21">
        <f>I801</f>
        <v>0</v>
      </c>
      <c r="J800" s="21">
        <f t="shared" ref="J800:U800" si="419">J801</f>
        <v>0</v>
      </c>
      <c r="K800" s="21">
        <f t="shared" si="419"/>
        <v>0</v>
      </c>
      <c r="L800" s="22" t="str">
        <f t="shared" si="413"/>
        <v>-</v>
      </c>
      <c r="M800" s="21">
        <f t="shared" si="419"/>
        <v>0</v>
      </c>
      <c r="N800" s="21">
        <f t="shared" si="419"/>
        <v>0</v>
      </c>
      <c r="O800" s="21">
        <f t="shared" si="419"/>
        <v>0</v>
      </c>
      <c r="P800" s="21">
        <f t="shared" si="419"/>
        <v>0</v>
      </c>
      <c r="Q800" s="21">
        <f t="shared" si="419"/>
        <v>0</v>
      </c>
      <c r="R800" s="21">
        <f t="shared" si="419"/>
        <v>0</v>
      </c>
      <c r="S800" s="21">
        <f t="shared" si="419"/>
        <v>0</v>
      </c>
      <c r="T800" s="21">
        <f t="shared" si="419"/>
        <v>0</v>
      </c>
      <c r="U800" s="21">
        <f t="shared" si="419"/>
        <v>0</v>
      </c>
      <c r="V800" s="21"/>
      <c r="W800" s="21"/>
      <c r="X800" s="21"/>
      <c r="Y800" s="132"/>
    </row>
    <row r="801" spans="1:25" s="36" customFormat="1" ht="15.75" hidden="1">
      <c r="A801" s="29" t="s">
        <v>217</v>
      </c>
      <c r="B801" s="29">
        <v>563</v>
      </c>
      <c r="C801" s="53" t="s">
        <v>28</v>
      </c>
      <c r="D801" s="56">
        <v>4126</v>
      </c>
      <c r="E801" s="32" t="s">
        <v>4</v>
      </c>
      <c r="F801" s="32"/>
      <c r="G801" s="1"/>
      <c r="H801" s="1"/>
      <c r="I801" s="1"/>
      <c r="J801" s="59"/>
      <c r="K801" s="1"/>
      <c r="L801" s="33" t="str">
        <f t="shared" si="413"/>
        <v>-</v>
      </c>
      <c r="M801" s="1"/>
      <c r="N801" s="1"/>
      <c r="O801" s="1"/>
      <c r="P801" s="59"/>
      <c r="Q801" s="1"/>
      <c r="R801" s="1"/>
      <c r="S801" s="59"/>
      <c r="T801" s="1"/>
      <c r="U801" s="59"/>
      <c r="V801" s="21"/>
      <c r="W801" s="21"/>
      <c r="X801" s="21"/>
      <c r="Y801" s="132"/>
    </row>
    <row r="802" spans="1:25" ht="90.75" customHeight="1">
      <c r="A802" s="319" t="s">
        <v>517</v>
      </c>
      <c r="B802" s="319"/>
      <c r="C802" s="319"/>
      <c r="D802" s="319"/>
      <c r="E802" s="20" t="s">
        <v>358</v>
      </c>
      <c r="F802" s="20" t="s">
        <v>251</v>
      </c>
      <c r="G802" s="21">
        <f>G803+G805+G807</f>
        <v>8600000</v>
      </c>
      <c r="H802" s="21">
        <f t="shared" ref="H802:U802" si="420">H803+H805+H807</f>
        <v>4885000</v>
      </c>
      <c r="I802" s="21">
        <f t="shared" si="420"/>
        <v>3985876</v>
      </c>
      <c r="J802" s="21">
        <f t="shared" si="420"/>
        <v>3985876</v>
      </c>
      <c r="K802" s="21">
        <f t="shared" si="420"/>
        <v>700000</v>
      </c>
      <c r="L802" s="22">
        <f t="shared" si="413"/>
        <v>17.562011462473993</v>
      </c>
      <c r="M802" s="21">
        <f t="shared" si="420"/>
        <v>44148000</v>
      </c>
      <c r="N802" s="21">
        <f t="shared" si="420"/>
        <v>44148000</v>
      </c>
      <c r="O802" s="21">
        <f t="shared" si="420"/>
        <v>0</v>
      </c>
      <c r="P802" s="21">
        <f t="shared" si="420"/>
        <v>0</v>
      </c>
      <c r="Q802" s="21">
        <f t="shared" si="420"/>
        <v>77882000</v>
      </c>
      <c r="R802" s="21">
        <f t="shared" si="420"/>
        <v>0</v>
      </c>
      <c r="S802" s="21">
        <f t="shared" si="420"/>
        <v>0</v>
      </c>
      <c r="T802" s="21">
        <f t="shared" si="420"/>
        <v>0</v>
      </c>
      <c r="U802" s="21">
        <f t="shared" si="420"/>
        <v>0</v>
      </c>
    </row>
    <row r="803" spans="1:25" s="36" customFormat="1" ht="15.75" hidden="1">
      <c r="A803" s="25" t="s">
        <v>306</v>
      </c>
      <c r="B803" s="25">
        <v>11</v>
      </c>
      <c r="C803" s="52" t="s">
        <v>27</v>
      </c>
      <c r="D803" s="27">
        <v>386</v>
      </c>
      <c r="E803" s="20"/>
      <c r="F803" s="20"/>
      <c r="G803" s="21">
        <f>SUM(G804)</f>
        <v>700000</v>
      </c>
      <c r="H803" s="21">
        <f t="shared" ref="H803:U803" si="421">SUM(H804)</f>
        <v>700000</v>
      </c>
      <c r="I803" s="21">
        <f t="shared" si="421"/>
        <v>700000</v>
      </c>
      <c r="J803" s="21">
        <f t="shared" si="421"/>
        <v>700000</v>
      </c>
      <c r="K803" s="21">
        <f t="shared" si="421"/>
        <v>700000</v>
      </c>
      <c r="L803" s="22">
        <f t="shared" si="413"/>
        <v>100</v>
      </c>
      <c r="M803" s="21">
        <f t="shared" si="421"/>
        <v>44148000</v>
      </c>
      <c r="N803" s="21">
        <f t="shared" si="421"/>
        <v>44148000</v>
      </c>
      <c r="O803" s="21">
        <f t="shared" si="421"/>
        <v>0</v>
      </c>
      <c r="P803" s="21">
        <f t="shared" si="421"/>
        <v>0</v>
      </c>
      <c r="Q803" s="21">
        <f t="shared" si="421"/>
        <v>77882000</v>
      </c>
      <c r="R803" s="21">
        <f t="shared" si="421"/>
        <v>0</v>
      </c>
      <c r="S803" s="21">
        <f t="shared" si="421"/>
        <v>0</v>
      </c>
      <c r="T803" s="21">
        <f t="shared" si="421"/>
        <v>0</v>
      </c>
      <c r="U803" s="21">
        <f t="shared" si="421"/>
        <v>0</v>
      </c>
      <c r="V803" s="21"/>
      <c r="W803" s="21"/>
      <c r="X803" s="21"/>
      <c r="Y803" s="132"/>
    </row>
    <row r="804" spans="1:25" s="35" customFormat="1" ht="45.75" hidden="1" customHeight="1">
      <c r="A804" s="29" t="s">
        <v>306</v>
      </c>
      <c r="B804" s="29">
        <v>11</v>
      </c>
      <c r="C804" s="53" t="s">
        <v>27</v>
      </c>
      <c r="D804" s="31">
        <v>3861</v>
      </c>
      <c r="E804" s="32" t="s">
        <v>282</v>
      </c>
      <c r="F804" s="32"/>
      <c r="G804" s="1">
        <v>700000</v>
      </c>
      <c r="H804" s="1">
        <v>700000</v>
      </c>
      <c r="I804" s="1">
        <v>700000</v>
      </c>
      <c r="J804" s="1">
        <v>700000</v>
      </c>
      <c r="K804" s="1">
        <v>700000</v>
      </c>
      <c r="L804" s="33">
        <f t="shared" si="413"/>
        <v>100</v>
      </c>
      <c r="M804" s="1">
        <v>44148000</v>
      </c>
      <c r="N804" s="1">
        <v>44148000</v>
      </c>
      <c r="O804" s="1"/>
      <c r="P804" s="1">
        <f>O804</f>
        <v>0</v>
      </c>
      <c r="Q804" s="1">
        <v>77882000</v>
      </c>
      <c r="R804" s="1"/>
      <c r="S804" s="1">
        <f>R804</f>
        <v>0</v>
      </c>
      <c r="T804" s="1"/>
      <c r="U804" s="1">
        <f>T804</f>
        <v>0</v>
      </c>
      <c r="V804" s="1"/>
      <c r="W804" s="1"/>
      <c r="X804" s="1"/>
      <c r="Y804" s="74"/>
    </row>
    <row r="805" spans="1:25" s="36" customFormat="1" ht="15.75" hidden="1">
      <c r="A805" s="25" t="s">
        <v>306</v>
      </c>
      <c r="B805" s="25">
        <v>12</v>
      </c>
      <c r="C805" s="52" t="s">
        <v>27</v>
      </c>
      <c r="D805" s="27">
        <v>386</v>
      </c>
      <c r="E805" s="20"/>
      <c r="F805" s="20"/>
      <c r="G805" s="21">
        <f>SUM(G806)</f>
        <v>4185000</v>
      </c>
      <c r="H805" s="21">
        <f t="shared" ref="H805:U805" si="422">SUM(H806)</f>
        <v>4185000</v>
      </c>
      <c r="I805" s="21">
        <f t="shared" si="422"/>
        <v>3285876</v>
      </c>
      <c r="J805" s="21">
        <f t="shared" si="422"/>
        <v>3285876</v>
      </c>
      <c r="K805" s="21">
        <f t="shared" si="422"/>
        <v>0</v>
      </c>
      <c r="L805" s="22">
        <f t="shared" si="413"/>
        <v>0</v>
      </c>
      <c r="M805" s="21">
        <f t="shared" si="422"/>
        <v>0</v>
      </c>
      <c r="N805" s="21">
        <f t="shared" si="422"/>
        <v>0</v>
      </c>
      <c r="O805" s="21">
        <f t="shared" si="422"/>
        <v>0</v>
      </c>
      <c r="P805" s="21">
        <f t="shared" si="422"/>
        <v>0</v>
      </c>
      <c r="Q805" s="21">
        <f t="shared" si="422"/>
        <v>0</v>
      </c>
      <c r="R805" s="21">
        <f t="shared" si="422"/>
        <v>0</v>
      </c>
      <c r="S805" s="21">
        <f t="shared" si="422"/>
        <v>0</v>
      </c>
      <c r="T805" s="21">
        <f t="shared" si="422"/>
        <v>0</v>
      </c>
      <c r="U805" s="21">
        <f t="shared" si="422"/>
        <v>0</v>
      </c>
      <c r="V805" s="21"/>
      <c r="W805" s="21"/>
      <c r="X805" s="21"/>
      <c r="Y805" s="132"/>
    </row>
    <row r="806" spans="1:25" s="35" customFormat="1" ht="47.25" hidden="1" customHeight="1">
      <c r="A806" s="29" t="s">
        <v>306</v>
      </c>
      <c r="B806" s="29">
        <v>12</v>
      </c>
      <c r="C806" s="53" t="s">
        <v>27</v>
      </c>
      <c r="D806" s="31">
        <v>3861</v>
      </c>
      <c r="E806" s="32" t="s">
        <v>282</v>
      </c>
      <c r="F806" s="32"/>
      <c r="G806" s="1">
        <v>4185000</v>
      </c>
      <c r="H806" s="1">
        <v>4185000</v>
      </c>
      <c r="I806" s="1">
        <v>3285876</v>
      </c>
      <c r="J806" s="1">
        <v>3285876</v>
      </c>
      <c r="K806" s="1"/>
      <c r="L806" s="33">
        <f t="shared" si="413"/>
        <v>0</v>
      </c>
      <c r="M806" s="1">
        <v>0</v>
      </c>
      <c r="N806" s="1">
        <v>0</v>
      </c>
      <c r="O806" s="1">
        <v>0</v>
      </c>
      <c r="P806" s="1">
        <f>O806</f>
        <v>0</v>
      </c>
      <c r="Q806" s="1">
        <v>0</v>
      </c>
      <c r="R806" s="1">
        <v>0</v>
      </c>
      <c r="S806" s="1">
        <f>R806</f>
        <v>0</v>
      </c>
      <c r="T806" s="1"/>
      <c r="U806" s="1">
        <f>T806</f>
        <v>0</v>
      </c>
      <c r="V806" s="1"/>
      <c r="W806" s="1"/>
      <c r="X806" s="1"/>
      <c r="Y806" s="74"/>
    </row>
    <row r="807" spans="1:25" s="36" customFormat="1" ht="15.75" hidden="1">
      <c r="A807" s="25" t="s">
        <v>306</v>
      </c>
      <c r="B807" s="25">
        <v>51</v>
      </c>
      <c r="C807" s="52" t="s">
        <v>27</v>
      </c>
      <c r="D807" s="27">
        <v>386</v>
      </c>
      <c r="E807" s="20"/>
      <c r="F807" s="20"/>
      <c r="G807" s="21">
        <f>SUM(G808)</f>
        <v>3715000</v>
      </c>
      <c r="H807" s="21">
        <f t="shared" ref="H807:U807" si="423">SUM(H808)</f>
        <v>0</v>
      </c>
      <c r="I807" s="21">
        <f t="shared" si="423"/>
        <v>0</v>
      </c>
      <c r="J807" s="21">
        <f t="shared" si="423"/>
        <v>0</v>
      </c>
      <c r="K807" s="21">
        <f t="shared" si="423"/>
        <v>0</v>
      </c>
      <c r="L807" s="22" t="str">
        <f t="shared" si="413"/>
        <v>-</v>
      </c>
      <c r="M807" s="21">
        <f t="shared" si="423"/>
        <v>0</v>
      </c>
      <c r="N807" s="21">
        <f t="shared" si="423"/>
        <v>0</v>
      </c>
      <c r="O807" s="21">
        <f t="shared" si="423"/>
        <v>0</v>
      </c>
      <c r="P807" s="21">
        <f t="shared" si="423"/>
        <v>0</v>
      </c>
      <c r="Q807" s="21">
        <f t="shared" si="423"/>
        <v>0</v>
      </c>
      <c r="R807" s="21">
        <f t="shared" si="423"/>
        <v>0</v>
      </c>
      <c r="S807" s="21">
        <f t="shared" si="423"/>
        <v>0</v>
      </c>
      <c r="T807" s="21">
        <f t="shared" si="423"/>
        <v>0</v>
      </c>
      <c r="U807" s="21">
        <f t="shared" si="423"/>
        <v>0</v>
      </c>
      <c r="V807" s="21"/>
      <c r="W807" s="21"/>
      <c r="X807" s="21"/>
      <c r="Y807" s="132"/>
    </row>
    <row r="808" spans="1:25" s="36" customFormat="1" ht="45" hidden="1">
      <c r="A808" s="29" t="s">
        <v>306</v>
      </c>
      <c r="B808" s="29">
        <v>51</v>
      </c>
      <c r="C808" s="53" t="s">
        <v>27</v>
      </c>
      <c r="D808" s="31">
        <v>3861</v>
      </c>
      <c r="E808" s="32" t="s">
        <v>282</v>
      </c>
      <c r="F808" s="32"/>
      <c r="G808" s="1">
        <v>3715000</v>
      </c>
      <c r="H808" s="59"/>
      <c r="I808" s="1">
        <v>0</v>
      </c>
      <c r="J808" s="59"/>
      <c r="K808" s="1">
        <v>0</v>
      </c>
      <c r="L808" s="33" t="str">
        <f t="shared" si="413"/>
        <v>-</v>
      </c>
      <c r="M808" s="1">
        <v>0</v>
      </c>
      <c r="N808" s="59"/>
      <c r="O808" s="1">
        <v>0</v>
      </c>
      <c r="P808" s="59"/>
      <c r="Q808" s="1">
        <v>0</v>
      </c>
      <c r="R808" s="1">
        <v>0</v>
      </c>
      <c r="S808" s="59"/>
      <c r="T808" s="1"/>
      <c r="U808" s="59"/>
      <c r="V808" s="21"/>
      <c r="W808" s="21"/>
      <c r="X808" s="21"/>
      <c r="Y808" s="132"/>
    </row>
    <row r="809" spans="1:25" ht="94.5">
      <c r="A809" s="319" t="s">
        <v>518</v>
      </c>
      <c r="B809" s="319"/>
      <c r="C809" s="319"/>
      <c r="D809" s="319"/>
      <c r="E809" s="20" t="s">
        <v>357</v>
      </c>
      <c r="F809" s="20" t="s">
        <v>251</v>
      </c>
      <c r="G809" s="21">
        <f>G810+G812+G814</f>
        <v>78072050</v>
      </c>
      <c r="H809" s="21">
        <f t="shared" ref="H809:U809" si="424">H810+H812+H814</f>
        <v>78072050</v>
      </c>
      <c r="I809" s="21">
        <f t="shared" si="424"/>
        <v>22000000</v>
      </c>
      <c r="J809" s="21">
        <f t="shared" si="424"/>
        <v>22000000</v>
      </c>
      <c r="K809" s="21">
        <f t="shared" si="424"/>
        <v>22000000</v>
      </c>
      <c r="L809" s="22">
        <f t="shared" si="413"/>
        <v>100</v>
      </c>
      <c r="M809" s="21">
        <f t="shared" si="424"/>
        <v>293900000</v>
      </c>
      <c r="N809" s="21">
        <f t="shared" si="424"/>
        <v>53000000</v>
      </c>
      <c r="O809" s="21">
        <f t="shared" si="424"/>
        <v>0</v>
      </c>
      <c r="P809" s="21">
        <f t="shared" si="424"/>
        <v>0</v>
      </c>
      <c r="Q809" s="21">
        <f t="shared" si="424"/>
        <v>496400000</v>
      </c>
      <c r="R809" s="21">
        <f t="shared" si="424"/>
        <v>0</v>
      </c>
      <c r="S809" s="21">
        <f t="shared" si="424"/>
        <v>0</v>
      </c>
      <c r="T809" s="21">
        <f t="shared" si="424"/>
        <v>0</v>
      </c>
      <c r="U809" s="21">
        <f t="shared" si="424"/>
        <v>0</v>
      </c>
    </row>
    <row r="810" spans="1:25" s="23" customFormat="1" ht="15.75" hidden="1">
      <c r="A810" s="25" t="s">
        <v>307</v>
      </c>
      <c r="B810" s="25">
        <v>11</v>
      </c>
      <c r="C810" s="52" t="s">
        <v>27</v>
      </c>
      <c r="D810" s="27">
        <v>386</v>
      </c>
      <c r="E810" s="20"/>
      <c r="F810" s="20"/>
      <c r="G810" s="21">
        <f>SUM(G811)</f>
        <v>78072050</v>
      </c>
      <c r="H810" s="21">
        <f t="shared" ref="H810:U810" si="425">SUM(H811)</f>
        <v>78072050</v>
      </c>
      <c r="I810" s="21">
        <f t="shared" si="425"/>
        <v>22000000</v>
      </c>
      <c r="J810" s="21">
        <f t="shared" si="425"/>
        <v>22000000</v>
      </c>
      <c r="K810" s="21">
        <f t="shared" si="425"/>
        <v>22000000</v>
      </c>
      <c r="L810" s="22">
        <f t="shared" si="413"/>
        <v>100</v>
      </c>
      <c r="M810" s="21">
        <f t="shared" si="425"/>
        <v>10500000</v>
      </c>
      <c r="N810" s="21">
        <f t="shared" si="425"/>
        <v>10500000</v>
      </c>
      <c r="O810" s="21">
        <f t="shared" si="425"/>
        <v>0</v>
      </c>
      <c r="P810" s="21">
        <f t="shared" si="425"/>
        <v>0</v>
      </c>
      <c r="Q810" s="21">
        <f t="shared" si="425"/>
        <v>3500000</v>
      </c>
      <c r="R810" s="21">
        <f t="shared" si="425"/>
        <v>0</v>
      </c>
      <c r="S810" s="21">
        <f t="shared" si="425"/>
        <v>0</v>
      </c>
      <c r="T810" s="21">
        <f t="shared" si="425"/>
        <v>0</v>
      </c>
      <c r="U810" s="21">
        <f t="shared" si="425"/>
        <v>0</v>
      </c>
      <c r="V810" s="57"/>
      <c r="W810" s="57"/>
      <c r="X810" s="57"/>
      <c r="Y810" s="12"/>
    </row>
    <row r="811" spans="1:25" ht="45" hidden="1">
      <c r="A811" s="29" t="s">
        <v>307</v>
      </c>
      <c r="B811" s="29">
        <v>11</v>
      </c>
      <c r="C811" s="53" t="s">
        <v>27</v>
      </c>
      <c r="D811" s="31">
        <v>3861</v>
      </c>
      <c r="E811" s="32" t="s">
        <v>282</v>
      </c>
      <c r="F811" s="32"/>
      <c r="G811" s="1">
        <v>78072050</v>
      </c>
      <c r="H811" s="1">
        <v>78072050</v>
      </c>
      <c r="I811" s="1">
        <v>22000000</v>
      </c>
      <c r="J811" s="1">
        <v>22000000</v>
      </c>
      <c r="K811" s="1">
        <v>22000000</v>
      </c>
      <c r="L811" s="33">
        <f t="shared" si="413"/>
        <v>100</v>
      </c>
      <c r="M811" s="1">
        <v>10500000</v>
      </c>
      <c r="N811" s="1">
        <v>10500000</v>
      </c>
      <c r="O811" s="1"/>
      <c r="P811" s="1">
        <f>O811</f>
        <v>0</v>
      </c>
      <c r="Q811" s="1">
        <v>3500000</v>
      </c>
      <c r="R811" s="1"/>
      <c r="S811" s="1">
        <f>R811</f>
        <v>0</v>
      </c>
      <c r="T811" s="1"/>
      <c r="U811" s="1">
        <f>T811</f>
        <v>0</v>
      </c>
    </row>
    <row r="812" spans="1:25" s="23" customFormat="1" ht="15.75" hidden="1">
      <c r="A812" s="25" t="s">
        <v>307</v>
      </c>
      <c r="B812" s="25">
        <v>12</v>
      </c>
      <c r="C812" s="52" t="s">
        <v>27</v>
      </c>
      <c r="D812" s="27">
        <v>386</v>
      </c>
      <c r="E812" s="20"/>
      <c r="F812" s="20"/>
      <c r="G812" s="21">
        <f>SUM(G813)</f>
        <v>0</v>
      </c>
      <c r="H812" s="21">
        <f t="shared" ref="H812:U812" si="426">SUM(H813)</f>
        <v>0</v>
      </c>
      <c r="I812" s="21">
        <f t="shared" si="426"/>
        <v>0</v>
      </c>
      <c r="J812" s="21">
        <f t="shared" si="426"/>
        <v>0</v>
      </c>
      <c r="K812" s="21">
        <f t="shared" si="426"/>
        <v>0</v>
      </c>
      <c r="L812" s="22" t="str">
        <f t="shared" si="413"/>
        <v>-</v>
      </c>
      <c r="M812" s="21">
        <f t="shared" si="426"/>
        <v>42500000</v>
      </c>
      <c r="N812" s="21">
        <f t="shared" si="426"/>
        <v>42500000</v>
      </c>
      <c r="O812" s="21">
        <f t="shared" si="426"/>
        <v>0</v>
      </c>
      <c r="P812" s="21">
        <f t="shared" si="426"/>
        <v>0</v>
      </c>
      <c r="Q812" s="21">
        <f t="shared" si="426"/>
        <v>73900000</v>
      </c>
      <c r="R812" s="21">
        <f t="shared" si="426"/>
        <v>0</v>
      </c>
      <c r="S812" s="21">
        <f t="shared" si="426"/>
        <v>0</v>
      </c>
      <c r="T812" s="21">
        <f t="shared" si="426"/>
        <v>0</v>
      </c>
      <c r="U812" s="21">
        <f t="shared" si="426"/>
        <v>0</v>
      </c>
      <c r="V812" s="57"/>
      <c r="W812" s="57"/>
      <c r="X812" s="57"/>
      <c r="Y812" s="12"/>
    </row>
    <row r="813" spans="1:25" ht="45" hidden="1">
      <c r="A813" s="29" t="s">
        <v>307</v>
      </c>
      <c r="B813" s="29">
        <v>12</v>
      </c>
      <c r="C813" s="53" t="s">
        <v>27</v>
      </c>
      <c r="D813" s="31">
        <v>3861</v>
      </c>
      <c r="E813" s="32" t="s">
        <v>282</v>
      </c>
      <c r="F813" s="32"/>
      <c r="G813" s="1"/>
      <c r="H813" s="1"/>
      <c r="I813" s="1"/>
      <c r="J813" s="1"/>
      <c r="K813" s="1"/>
      <c r="L813" s="33" t="str">
        <f t="shared" si="413"/>
        <v>-</v>
      </c>
      <c r="M813" s="1">
        <v>42500000</v>
      </c>
      <c r="N813" s="1">
        <v>42500000</v>
      </c>
      <c r="O813" s="1"/>
      <c r="P813" s="1">
        <f>O813</f>
        <v>0</v>
      </c>
      <c r="Q813" s="1">
        <v>73900000</v>
      </c>
      <c r="R813" s="1"/>
      <c r="S813" s="1">
        <f>R813</f>
        <v>0</v>
      </c>
      <c r="T813" s="1"/>
      <c r="U813" s="1">
        <f>T813</f>
        <v>0</v>
      </c>
    </row>
    <row r="814" spans="1:25" s="23" customFormat="1" ht="15.75" hidden="1">
      <c r="A814" s="25" t="s">
        <v>307</v>
      </c>
      <c r="B814" s="25">
        <v>51</v>
      </c>
      <c r="C814" s="52" t="s">
        <v>27</v>
      </c>
      <c r="D814" s="27">
        <v>386</v>
      </c>
      <c r="E814" s="20"/>
      <c r="F814" s="20"/>
      <c r="G814" s="21">
        <f>SUM(G815)</f>
        <v>0</v>
      </c>
      <c r="H814" s="21">
        <f t="shared" ref="H814:U814" si="427">SUM(H815)</f>
        <v>0</v>
      </c>
      <c r="I814" s="21">
        <f t="shared" si="427"/>
        <v>0</v>
      </c>
      <c r="J814" s="21">
        <f t="shared" si="427"/>
        <v>0</v>
      </c>
      <c r="K814" s="21">
        <f t="shared" si="427"/>
        <v>0</v>
      </c>
      <c r="L814" s="22" t="str">
        <f t="shared" si="413"/>
        <v>-</v>
      </c>
      <c r="M814" s="21">
        <f t="shared" si="427"/>
        <v>240900000</v>
      </c>
      <c r="N814" s="21">
        <f t="shared" si="427"/>
        <v>0</v>
      </c>
      <c r="O814" s="21">
        <f t="shared" si="427"/>
        <v>0</v>
      </c>
      <c r="P814" s="21">
        <f t="shared" si="427"/>
        <v>0</v>
      </c>
      <c r="Q814" s="21">
        <f t="shared" si="427"/>
        <v>419000000</v>
      </c>
      <c r="R814" s="21">
        <f t="shared" si="427"/>
        <v>0</v>
      </c>
      <c r="S814" s="21">
        <f t="shared" si="427"/>
        <v>0</v>
      </c>
      <c r="T814" s="21">
        <f t="shared" si="427"/>
        <v>0</v>
      </c>
      <c r="U814" s="21">
        <f t="shared" si="427"/>
        <v>0</v>
      </c>
      <c r="V814" s="57"/>
      <c r="W814" s="57"/>
      <c r="X814" s="57"/>
      <c r="Y814" s="12"/>
    </row>
    <row r="815" spans="1:25" ht="45" hidden="1">
      <c r="A815" s="29" t="s">
        <v>307</v>
      </c>
      <c r="B815" s="29">
        <v>51</v>
      </c>
      <c r="C815" s="53" t="s">
        <v>27</v>
      </c>
      <c r="D815" s="31">
        <v>3861</v>
      </c>
      <c r="E815" s="32" t="s">
        <v>282</v>
      </c>
      <c r="F815" s="32"/>
      <c r="G815" s="1"/>
      <c r="H815" s="59"/>
      <c r="I815" s="1"/>
      <c r="J815" s="59"/>
      <c r="K815" s="1"/>
      <c r="L815" s="33" t="str">
        <f t="shared" si="413"/>
        <v>-</v>
      </c>
      <c r="M815" s="1">
        <v>240900000</v>
      </c>
      <c r="N815" s="59"/>
      <c r="O815" s="1"/>
      <c r="P815" s="59"/>
      <c r="Q815" s="1">
        <v>419000000</v>
      </c>
      <c r="R815" s="1"/>
      <c r="S815" s="59"/>
      <c r="T815" s="1"/>
      <c r="U815" s="59"/>
    </row>
    <row r="816" spans="1:25" ht="78.75">
      <c r="A816" s="319" t="s">
        <v>519</v>
      </c>
      <c r="B816" s="319"/>
      <c r="C816" s="319"/>
      <c r="D816" s="319"/>
      <c r="E816" s="20" t="s">
        <v>325</v>
      </c>
      <c r="F816" s="20" t="s">
        <v>253</v>
      </c>
      <c r="G816" s="21">
        <f>G817+G819+G821</f>
        <v>4840000</v>
      </c>
      <c r="H816" s="21">
        <f t="shared" ref="H816:U816" si="428">H817+H819+H821</f>
        <v>4840000</v>
      </c>
      <c r="I816" s="21">
        <f t="shared" si="428"/>
        <v>9840000</v>
      </c>
      <c r="J816" s="21">
        <f t="shared" si="428"/>
        <v>9840000</v>
      </c>
      <c r="K816" s="21">
        <f t="shared" si="428"/>
        <v>1409000</v>
      </c>
      <c r="L816" s="22">
        <f t="shared" si="413"/>
        <v>14.31910569105691</v>
      </c>
      <c r="M816" s="21">
        <f t="shared" si="428"/>
        <v>0</v>
      </c>
      <c r="N816" s="21">
        <f t="shared" si="428"/>
        <v>0</v>
      </c>
      <c r="O816" s="21">
        <f t="shared" si="428"/>
        <v>0</v>
      </c>
      <c r="P816" s="21">
        <f t="shared" si="428"/>
        <v>0</v>
      </c>
      <c r="Q816" s="21">
        <f t="shared" si="428"/>
        <v>0</v>
      </c>
      <c r="R816" s="21">
        <f t="shared" si="428"/>
        <v>0</v>
      </c>
      <c r="S816" s="21">
        <f t="shared" si="428"/>
        <v>0</v>
      </c>
      <c r="T816" s="21">
        <f t="shared" si="428"/>
        <v>0</v>
      </c>
      <c r="U816" s="21">
        <f t="shared" si="428"/>
        <v>0</v>
      </c>
    </row>
    <row r="817" spans="1:25" s="23" customFormat="1" ht="15.75" hidden="1">
      <c r="A817" s="25" t="s">
        <v>341</v>
      </c>
      <c r="B817" s="25">
        <v>11</v>
      </c>
      <c r="C817" s="52" t="s">
        <v>28</v>
      </c>
      <c r="D817" s="27">
        <v>323</v>
      </c>
      <c r="E817" s="20"/>
      <c r="F817" s="20"/>
      <c r="G817" s="21">
        <f>SUM(G818)</f>
        <v>1840000</v>
      </c>
      <c r="H817" s="21">
        <f t="shared" ref="H817:U817" si="429">SUM(H818)</f>
        <v>1840000</v>
      </c>
      <c r="I817" s="21">
        <f t="shared" si="429"/>
        <v>3840000</v>
      </c>
      <c r="J817" s="21">
        <f t="shared" si="429"/>
        <v>3840000</v>
      </c>
      <c r="K817" s="21">
        <f t="shared" si="429"/>
        <v>59000</v>
      </c>
      <c r="L817" s="22">
        <f t="shared" si="413"/>
        <v>1.5364583333333333</v>
      </c>
      <c r="M817" s="21">
        <f t="shared" si="429"/>
        <v>0</v>
      </c>
      <c r="N817" s="21">
        <f t="shared" si="429"/>
        <v>0</v>
      </c>
      <c r="O817" s="21">
        <f t="shared" si="429"/>
        <v>0</v>
      </c>
      <c r="P817" s="21">
        <f t="shared" si="429"/>
        <v>0</v>
      </c>
      <c r="Q817" s="21">
        <f t="shared" si="429"/>
        <v>0</v>
      </c>
      <c r="R817" s="21">
        <f t="shared" si="429"/>
        <v>0</v>
      </c>
      <c r="S817" s="21">
        <f t="shared" si="429"/>
        <v>0</v>
      </c>
      <c r="T817" s="21">
        <f t="shared" si="429"/>
        <v>0</v>
      </c>
      <c r="U817" s="21">
        <f t="shared" si="429"/>
        <v>0</v>
      </c>
      <c r="V817" s="57"/>
      <c r="W817" s="57"/>
      <c r="X817" s="57"/>
      <c r="Y817" s="12"/>
    </row>
    <row r="818" spans="1:25" hidden="1">
      <c r="A818" s="29" t="s">
        <v>341</v>
      </c>
      <c r="B818" s="29">
        <v>11</v>
      </c>
      <c r="C818" s="53" t="s">
        <v>28</v>
      </c>
      <c r="D818" s="31">
        <v>3237</v>
      </c>
      <c r="E818" s="32" t="s">
        <v>36</v>
      </c>
      <c r="F818" s="32"/>
      <c r="G818" s="1">
        <v>1840000</v>
      </c>
      <c r="H818" s="1">
        <v>1840000</v>
      </c>
      <c r="I818" s="1">
        <v>3840000</v>
      </c>
      <c r="J818" s="1">
        <v>3840000</v>
      </c>
      <c r="K818" s="1">
        <v>59000</v>
      </c>
      <c r="L818" s="33">
        <f t="shared" si="413"/>
        <v>1.5364583333333333</v>
      </c>
      <c r="M818" s="1">
        <v>0</v>
      </c>
      <c r="N818" s="1">
        <v>0</v>
      </c>
      <c r="O818" s="1"/>
      <c r="P818" s="1">
        <f>O818</f>
        <v>0</v>
      </c>
      <c r="Q818" s="1">
        <v>0</v>
      </c>
      <c r="R818" s="1"/>
      <c r="S818" s="1">
        <f>R818</f>
        <v>0</v>
      </c>
      <c r="T818" s="1"/>
      <c r="U818" s="1">
        <f>T818</f>
        <v>0</v>
      </c>
    </row>
    <row r="819" spans="1:25" s="23" customFormat="1" ht="15.75" hidden="1">
      <c r="A819" s="25" t="s">
        <v>341</v>
      </c>
      <c r="B819" s="25">
        <v>11</v>
      </c>
      <c r="C819" s="52" t="s">
        <v>28</v>
      </c>
      <c r="D819" s="27">
        <v>382</v>
      </c>
      <c r="E819" s="20"/>
      <c r="F819" s="20"/>
      <c r="G819" s="21">
        <f>SUM(G820)</f>
        <v>2000000</v>
      </c>
      <c r="H819" s="21">
        <f t="shared" ref="H819:U819" si="430">SUM(H820)</f>
        <v>2000000</v>
      </c>
      <c r="I819" s="21">
        <f t="shared" si="430"/>
        <v>4000000</v>
      </c>
      <c r="J819" s="21">
        <f t="shared" si="430"/>
        <v>4000000</v>
      </c>
      <c r="K819" s="21">
        <f t="shared" si="430"/>
        <v>1350000</v>
      </c>
      <c r="L819" s="22">
        <f t="shared" si="413"/>
        <v>33.75</v>
      </c>
      <c r="M819" s="21">
        <f t="shared" si="430"/>
        <v>0</v>
      </c>
      <c r="N819" s="21">
        <f t="shared" si="430"/>
        <v>0</v>
      </c>
      <c r="O819" s="21">
        <f t="shared" si="430"/>
        <v>0</v>
      </c>
      <c r="P819" s="21">
        <f t="shared" si="430"/>
        <v>0</v>
      </c>
      <c r="Q819" s="21">
        <f t="shared" si="430"/>
        <v>0</v>
      </c>
      <c r="R819" s="21">
        <f t="shared" si="430"/>
        <v>0</v>
      </c>
      <c r="S819" s="21">
        <f t="shared" si="430"/>
        <v>0</v>
      </c>
      <c r="T819" s="21">
        <f t="shared" si="430"/>
        <v>0</v>
      </c>
      <c r="U819" s="21">
        <f t="shared" si="430"/>
        <v>0</v>
      </c>
      <c r="V819" s="57"/>
      <c r="W819" s="57"/>
      <c r="X819" s="57"/>
      <c r="Y819" s="12"/>
    </row>
    <row r="820" spans="1:25" s="36" customFormat="1" ht="15.75" hidden="1">
      <c r="A820" s="29" t="s">
        <v>341</v>
      </c>
      <c r="B820" s="29">
        <v>11</v>
      </c>
      <c r="C820" s="53" t="s">
        <v>28</v>
      </c>
      <c r="D820" s="31">
        <v>3821</v>
      </c>
      <c r="E820" s="32" t="s">
        <v>38</v>
      </c>
      <c r="F820" s="32"/>
      <c r="G820" s="1">
        <v>2000000</v>
      </c>
      <c r="H820" s="1">
        <v>2000000</v>
      </c>
      <c r="I820" s="1">
        <v>4000000</v>
      </c>
      <c r="J820" s="1">
        <v>4000000</v>
      </c>
      <c r="K820" s="1">
        <v>1350000</v>
      </c>
      <c r="L820" s="33">
        <f t="shared" si="413"/>
        <v>33.75</v>
      </c>
      <c r="M820" s="1">
        <v>0</v>
      </c>
      <c r="N820" s="1">
        <v>0</v>
      </c>
      <c r="O820" s="1"/>
      <c r="P820" s="1">
        <f>O820</f>
        <v>0</v>
      </c>
      <c r="Q820" s="1">
        <v>0</v>
      </c>
      <c r="R820" s="1"/>
      <c r="S820" s="1">
        <f>R820</f>
        <v>0</v>
      </c>
      <c r="T820" s="1"/>
      <c r="U820" s="1">
        <f>T820</f>
        <v>0</v>
      </c>
      <c r="V820" s="21"/>
      <c r="W820" s="21"/>
      <c r="X820" s="21"/>
      <c r="Y820" s="132"/>
    </row>
    <row r="821" spans="1:25" s="36" customFormat="1" ht="15.75" hidden="1">
      <c r="A821" s="25" t="s">
        <v>341</v>
      </c>
      <c r="B821" s="25">
        <v>11</v>
      </c>
      <c r="C821" s="52" t="s">
        <v>28</v>
      </c>
      <c r="D821" s="27">
        <v>386</v>
      </c>
      <c r="E821" s="20"/>
      <c r="F821" s="20"/>
      <c r="G821" s="21">
        <f>SUM(G822)</f>
        <v>1000000</v>
      </c>
      <c r="H821" s="21">
        <f t="shared" ref="H821:U821" si="431">SUM(H822)</f>
        <v>1000000</v>
      </c>
      <c r="I821" s="21">
        <f t="shared" si="431"/>
        <v>2000000</v>
      </c>
      <c r="J821" s="21">
        <f t="shared" si="431"/>
        <v>2000000</v>
      </c>
      <c r="K821" s="21">
        <f t="shared" si="431"/>
        <v>0</v>
      </c>
      <c r="L821" s="22">
        <f t="shared" si="413"/>
        <v>0</v>
      </c>
      <c r="M821" s="21">
        <f t="shared" si="431"/>
        <v>0</v>
      </c>
      <c r="N821" s="21">
        <f t="shared" si="431"/>
        <v>0</v>
      </c>
      <c r="O821" s="21">
        <f t="shared" si="431"/>
        <v>0</v>
      </c>
      <c r="P821" s="21">
        <f t="shared" si="431"/>
        <v>0</v>
      </c>
      <c r="Q821" s="21">
        <f t="shared" si="431"/>
        <v>0</v>
      </c>
      <c r="R821" s="21">
        <f t="shared" si="431"/>
        <v>0</v>
      </c>
      <c r="S821" s="21">
        <f t="shared" si="431"/>
        <v>0</v>
      </c>
      <c r="T821" s="21">
        <f t="shared" si="431"/>
        <v>0</v>
      </c>
      <c r="U821" s="21">
        <f t="shared" si="431"/>
        <v>0</v>
      </c>
      <c r="V821" s="21"/>
      <c r="W821" s="21"/>
      <c r="X821" s="21"/>
      <c r="Y821" s="132"/>
    </row>
    <row r="822" spans="1:25" s="35" customFormat="1" ht="45" hidden="1">
      <c r="A822" s="29" t="s">
        <v>341</v>
      </c>
      <c r="B822" s="29">
        <v>11</v>
      </c>
      <c r="C822" s="53" t="s">
        <v>28</v>
      </c>
      <c r="D822" s="31">
        <v>3861</v>
      </c>
      <c r="E822" s="32" t="s">
        <v>282</v>
      </c>
      <c r="F822" s="32"/>
      <c r="G822" s="1">
        <v>1000000</v>
      </c>
      <c r="H822" s="1">
        <v>1000000</v>
      </c>
      <c r="I822" s="1">
        <v>2000000</v>
      </c>
      <c r="J822" s="1">
        <v>2000000</v>
      </c>
      <c r="K822" s="1">
        <v>0</v>
      </c>
      <c r="L822" s="33">
        <f t="shared" si="413"/>
        <v>0</v>
      </c>
      <c r="M822" s="1">
        <v>0</v>
      </c>
      <c r="N822" s="1">
        <v>0</v>
      </c>
      <c r="O822" s="1"/>
      <c r="P822" s="1">
        <f>O822</f>
        <v>0</v>
      </c>
      <c r="Q822" s="1">
        <v>0</v>
      </c>
      <c r="R822" s="1"/>
      <c r="S822" s="1">
        <f>R822</f>
        <v>0</v>
      </c>
      <c r="T822" s="1"/>
      <c r="U822" s="1">
        <f>T822</f>
        <v>0</v>
      </c>
      <c r="V822" s="1"/>
      <c r="W822" s="1"/>
      <c r="X822" s="1"/>
      <c r="Y822" s="74"/>
    </row>
    <row r="823" spans="1:25" s="35" customFormat="1" ht="78.75" customHeight="1">
      <c r="A823" s="319" t="s">
        <v>520</v>
      </c>
      <c r="B823" s="319"/>
      <c r="C823" s="319"/>
      <c r="D823" s="319"/>
      <c r="E823" s="20" t="s">
        <v>337</v>
      </c>
      <c r="F823" s="51" t="s">
        <v>546</v>
      </c>
      <c r="G823" s="21">
        <f>G824+G826</f>
        <v>1560000</v>
      </c>
      <c r="H823" s="21">
        <f t="shared" ref="H823:U823" si="432">H824+H826</f>
        <v>160000</v>
      </c>
      <c r="I823" s="21">
        <f t="shared" si="432"/>
        <v>1560000</v>
      </c>
      <c r="J823" s="21">
        <f t="shared" si="432"/>
        <v>160000</v>
      </c>
      <c r="K823" s="21">
        <f t="shared" si="432"/>
        <v>812711.24</v>
      </c>
      <c r="L823" s="22">
        <f t="shared" si="413"/>
        <v>52.096874358974354</v>
      </c>
      <c r="M823" s="21">
        <f t="shared" si="432"/>
        <v>0</v>
      </c>
      <c r="N823" s="21">
        <f t="shared" si="432"/>
        <v>0</v>
      </c>
      <c r="O823" s="21">
        <f t="shared" si="432"/>
        <v>0</v>
      </c>
      <c r="P823" s="21">
        <f t="shared" si="432"/>
        <v>0</v>
      </c>
      <c r="Q823" s="21">
        <f t="shared" si="432"/>
        <v>0</v>
      </c>
      <c r="R823" s="21">
        <f t="shared" si="432"/>
        <v>0</v>
      </c>
      <c r="S823" s="21">
        <f t="shared" si="432"/>
        <v>0</v>
      </c>
      <c r="T823" s="21">
        <f t="shared" si="432"/>
        <v>0</v>
      </c>
      <c r="U823" s="21">
        <f t="shared" si="432"/>
        <v>0</v>
      </c>
      <c r="V823" s="1"/>
      <c r="W823" s="1"/>
      <c r="X823" s="1"/>
      <c r="Y823" s="74"/>
    </row>
    <row r="824" spans="1:25" s="36" customFormat="1" ht="15.75" hidden="1">
      <c r="A824" s="25" t="s">
        <v>366</v>
      </c>
      <c r="B824" s="25">
        <v>12</v>
      </c>
      <c r="C824" s="52" t="s">
        <v>24</v>
      </c>
      <c r="D824" s="27">
        <v>412</v>
      </c>
      <c r="E824" s="20"/>
      <c r="F824" s="20"/>
      <c r="G824" s="21">
        <f>SUM(G825)</f>
        <v>160000</v>
      </c>
      <c r="H824" s="21">
        <f t="shared" ref="H824:U824" si="433">SUM(H825)</f>
        <v>160000</v>
      </c>
      <c r="I824" s="21">
        <f t="shared" si="433"/>
        <v>160000</v>
      </c>
      <c r="J824" s="21">
        <f t="shared" si="433"/>
        <v>160000</v>
      </c>
      <c r="K824" s="21">
        <f t="shared" si="433"/>
        <v>81231.58</v>
      </c>
      <c r="L824" s="22">
        <f t="shared" si="413"/>
        <v>50.769737499999998</v>
      </c>
      <c r="M824" s="21">
        <f t="shared" si="433"/>
        <v>0</v>
      </c>
      <c r="N824" s="21">
        <f t="shared" si="433"/>
        <v>0</v>
      </c>
      <c r="O824" s="21">
        <f t="shared" si="433"/>
        <v>0</v>
      </c>
      <c r="P824" s="21">
        <f t="shared" si="433"/>
        <v>0</v>
      </c>
      <c r="Q824" s="21">
        <f t="shared" si="433"/>
        <v>0</v>
      </c>
      <c r="R824" s="21">
        <f t="shared" si="433"/>
        <v>0</v>
      </c>
      <c r="S824" s="21">
        <f t="shared" si="433"/>
        <v>0</v>
      </c>
      <c r="T824" s="21">
        <f t="shared" si="433"/>
        <v>0</v>
      </c>
      <c r="U824" s="21">
        <f t="shared" si="433"/>
        <v>0</v>
      </c>
      <c r="V824" s="21"/>
      <c r="W824" s="21"/>
      <c r="X824" s="21"/>
      <c r="Y824" s="132"/>
    </row>
    <row r="825" spans="1:25" s="35" customFormat="1" hidden="1">
      <c r="A825" s="29" t="s">
        <v>366</v>
      </c>
      <c r="B825" s="29">
        <v>12</v>
      </c>
      <c r="C825" s="53" t="s">
        <v>24</v>
      </c>
      <c r="D825" s="31">
        <v>4126</v>
      </c>
      <c r="E825" s="32" t="s">
        <v>4</v>
      </c>
      <c r="F825" s="32"/>
      <c r="G825" s="1">
        <v>160000</v>
      </c>
      <c r="H825" s="1">
        <v>160000</v>
      </c>
      <c r="I825" s="1">
        <v>160000</v>
      </c>
      <c r="J825" s="1">
        <v>160000</v>
      </c>
      <c r="K825" s="1">
        <v>81231.58</v>
      </c>
      <c r="L825" s="33">
        <f t="shared" si="413"/>
        <v>50.769737499999998</v>
      </c>
      <c r="M825" s="1">
        <v>0</v>
      </c>
      <c r="N825" s="1">
        <v>0</v>
      </c>
      <c r="O825" s="1"/>
      <c r="P825" s="1">
        <f>O825</f>
        <v>0</v>
      </c>
      <c r="Q825" s="1">
        <v>0</v>
      </c>
      <c r="R825" s="1"/>
      <c r="S825" s="1">
        <f>R825</f>
        <v>0</v>
      </c>
      <c r="T825" s="1"/>
      <c r="U825" s="1">
        <f>T825</f>
        <v>0</v>
      </c>
      <c r="V825" s="1"/>
      <c r="W825" s="1"/>
      <c r="X825" s="1"/>
      <c r="Y825" s="74"/>
    </row>
    <row r="826" spans="1:25" s="36" customFormat="1" ht="15.75" hidden="1">
      <c r="A826" s="25" t="s">
        <v>366</v>
      </c>
      <c r="B826" s="25">
        <v>51</v>
      </c>
      <c r="C826" s="52" t="s">
        <v>24</v>
      </c>
      <c r="D826" s="27">
        <v>412</v>
      </c>
      <c r="E826" s="20"/>
      <c r="F826" s="20"/>
      <c r="G826" s="21">
        <f>SUM(G827)</f>
        <v>1400000</v>
      </c>
      <c r="H826" s="21">
        <f t="shared" ref="H826:U826" si="434">SUM(H827)</f>
        <v>0</v>
      </c>
      <c r="I826" s="21">
        <f t="shared" si="434"/>
        <v>1400000</v>
      </c>
      <c r="J826" s="21">
        <f t="shared" si="434"/>
        <v>0</v>
      </c>
      <c r="K826" s="21">
        <f t="shared" si="434"/>
        <v>731479.66</v>
      </c>
      <c r="L826" s="22">
        <f t="shared" si="413"/>
        <v>52.248547142857149</v>
      </c>
      <c r="M826" s="21">
        <f t="shared" si="434"/>
        <v>0</v>
      </c>
      <c r="N826" s="21">
        <f t="shared" si="434"/>
        <v>0</v>
      </c>
      <c r="O826" s="21">
        <f t="shared" si="434"/>
        <v>0</v>
      </c>
      <c r="P826" s="21">
        <f t="shared" si="434"/>
        <v>0</v>
      </c>
      <c r="Q826" s="21">
        <f t="shared" si="434"/>
        <v>0</v>
      </c>
      <c r="R826" s="21">
        <f t="shared" si="434"/>
        <v>0</v>
      </c>
      <c r="S826" s="21">
        <f t="shared" si="434"/>
        <v>0</v>
      </c>
      <c r="T826" s="21">
        <f t="shared" si="434"/>
        <v>0</v>
      </c>
      <c r="U826" s="21">
        <f t="shared" si="434"/>
        <v>0</v>
      </c>
      <c r="V826" s="21"/>
      <c r="W826" s="21"/>
      <c r="X826" s="21"/>
      <c r="Y826" s="132"/>
    </row>
    <row r="827" spans="1:25" s="36" customFormat="1" ht="15.75" hidden="1">
      <c r="A827" s="29" t="s">
        <v>366</v>
      </c>
      <c r="B827" s="29">
        <v>51</v>
      </c>
      <c r="C827" s="53" t="s">
        <v>24</v>
      </c>
      <c r="D827" s="31">
        <v>4126</v>
      </c>
      <c r="E827" s="32" t="s">
        <v>4</v>
      </c>
      <c r="F827" s="32"/>
      <c r="G827" s="1">
        <v>1400000</v>
      </c>
      <c r="H827" s="59"/>
      <c r="I827" s="1">
        <v>1400000</v>
      </c>
      <c r="J827" s="59"/>
      <c r="K827" s="1">
        <v>731479.66</v>
      </c>
      <c r="L827" s="33">
        <f t="shared" si="413"/>
        <v>52.248547142857149</v>
      </c>
      <c r="M827" s="1">
        <v>0</v>
      </c>
      <c r="N827" s="59"/>
      <c r="O827" s="1"/>
      <c r="P827" s="59"/>
      <c r="Q827" s="1">
        <v>0</v>
      </c>
      <c r="R827" s="1"/>
      <c r="S827" s="59"/>
      <c r="T827" s="1"/>
      <c r="U827" s="59"/>
      <c r="V827" s="21"/>
      <c r="W827" s="21"/>
      <c r="X827" s="21"/>
      <c r="Y827" s="132"/>
    </row>
    <row r="828" spans="1:25" s="36" customFormat="1" ht="78.2" customHeight="1">
      <c r="A828" s="319" t="s">
        <v>521</v>
      </c>
      <c r="B828" s="319"/>
      <c r="C828" s="319"/>
      <c r="D828" s="319"/>
      <c r="E828" s="20" t="s">
        <v>390</v>
      </c>
      <c r="F828" s="20" t="s">
        <v>253</v>
      </c>
      <c r="G828" s="21">
        <f>G829+G831</f>
        <v>0</v>
      </c>
      <c r="H828" s="21">
        <f>H829+H831</f>
        <v>0</v>
      </c>
      <c r="I828" s="21">
        <f>I829+I831+I833</f>
        <v>0</v>
      </c>
      <c r="J828" s="21">
        <f t="shared" ref="J828:U828" si="435">J829+J831+J833</f>
        <v>0</v>
      </c>
      <c r="K828" s="21">
        <f t="shared" si="435"/>
        <v>379520.69</v>
      </c>
      <c r="L828" s="22" t="str">
        <f t="shared" si="413"/>
        <v>-</v>
      </c>
      <c r="M828" s="21">
        <f t="shared" si="435"/>
        <v>0</v>
      </c>
      <c r="N828" s="21">
        <f t="shared" si="435"/>
        <v>0</v>
      </c>
      <c r="O828" s="21">
        <f t="shared" si="435"/>
        <v>0</v>
      </c>
      <c r="P828" s="21">
        <f t="shared" si="435"/>
        <v>0</v>
      </c>
      <c r="Q828" s="21">
        <f t="shared" si="435"/>
        <v>0</v>
      </c>
      <c r="R828" s="21">
        <f t="shared" si="435"/>
        <v>0</v>
      </c>
      <c r="S828" s="21">
        <f t="shared" si="435"/>
        <v>0</v>
      </c>
      <c r="T828" s="21">
        <f t="shared" si="435"/>
        <v>0</v>
      </c>
      <c r="U828" s="21">
        <f t="shared" si="435"/>
        <v>0</v>
      </c>
      <c r="V828" s="21"/>
      <c r="W828" s="21"/>
      <c r="X828" s="21"/>
      <c r="Y828" s="132"/>
    </row>
    <row r="829" spans="1:25" s="36" customFormat="1" ht="15.75" hidden="1">
      <c r="A829" s="25" t="s">
        <v>389</v>
      </c>
      <c r="B829" s="25">
        <v>14</v>
      </c>
      <c r="C829" s="52" t="s">
        <v>28</v>
      </c>
      <c r="D829" s="27">
        <v>386</v>
      </c>
      <c r="E829" s="20"/>
      <c r="F829" s="20"/>
      <c r="G829" s="21">
        <f>SUM(G830)</f>
        <v>0</v>
      </c>
      <c r="H829" s="21">
        <f t="shared" ref="H829:U829" si="436">SUM(H830)</f>
        <v>0</v>
      </c>
      <c r="I829" s="21">
        <f t="shared" si="436"/>
        <v>0</v>
      </c>
      <c r="J829" s="21">
        <f t="shared" si="436"/>
        <v>0</v>
      </c>
      <c r="K829" s="21">
        <f t="shared" si="436"/>
        <v>56928.12</v>
      </c>
      <c r="L829" s="22" t="str">
        <f t="shared" si="413"/>
        <v>-</v>
      </c>
      <c r="M829" s="21">
        <f t="shared" si="436"/>
        <v>0</v>
      </c>
      <c r="N829" s="21">
        <f t="shared" si="436"/>
        <v>0</v>
      </c>
      <c r="O829" s="21">
        <f t="shared" si="436"/>
        <v>0</v>
      </c>
      <c r="P829" s="21">
        <f t="shared" si="436"/>
        <v>0</v>
      </c>
      <c r="Q829" s="21">
        <f t="shared" si="436"/>
        <v>0</v>
      </c>
      <c r="R829" s="21">
        <f t="shared" si="436"/>
        <v>0</v>
      </c>
      <c r="S829" s="21">
        <f t="shared" si="436"/>
        <v>0</v>
      </c>
      <c r="T829" s="21">
        <f t="shared" si="436"/>
        <v>0</v>
      </c>
      <c r="U829" s="21">
        <f t="shared" si="436"/>
        <v>0</v>
      </c>
      <c r="V829" s="21"/>
      <c r="W829" s="21"/>
      <c r="X829" s="21"/>
      <c r="Y829" s="132"/>
    </row>
    <row r="830" spans="1:25" s="36" customFormat="1" ht="45" hidden="1">
      <c r="A830" s="29" t="s">
        <v>389</v>
      </c>
      <c r="B830" s="29">
        <v>14</v>
      </c>
      <c r="C830" s="53" t="s">
        <v>28</v>
      </c>
      <c r="D830" s="31">
        <v>3861</v>
      </c>
      <c r="E830" s="32" t="s">
        <v>282</v>
      </c>
      <c r="F830" s="32"/>
      <c r="G830" s="1">
        <v>0</v>
      </c>
      <c r="H830" s="59"/>
      <c r="I830" s="1">
        <v>0</v>
      </c>
      <c r="J830" s="59"/>
      <c r="K830" s="1">
        <v>56928.12</v>
      </c>
      <c r="L830" s="33" t="str">
        <f t="shared" si="413"/>
        <v>-</v>
      </c>
      <c r="M830" s="1">
        <v>0</v>
      </c>
      <c r="N830" s="59"/>
      <c r="O830" s="1"/>
      <c r="P830" s="59"/>
      <c r="Q830" s="1">
        <v>0</v>
      </c>
      <c r="R830" s="1"/>
      <c r="S830" s="59"/>
      <c r="T830" s="1"/>
      <c r="U830" s="59"/>
      <c r="V830" s="21"/>
      <c r="W830" s="21"/>
      <c r="X830" s="21"/>
      <c r="Y830" s="132"/>
    </row>
    <row r="831" spans="1:25" s="36" customFormat="1" ht="15.75" hidden="1">
      <c r="A831" s="25" t="s">
        <v>389</v>
      </c>
      <c r="B831" s="25">
        <v>51</v>
      </c>
      <c r="C831" s="52" t="s">
        <v>28</v>
      </c>
      <c r="D831" s="27">
        <v>386</v>
      </c>
      <c r="E831" s="20"/>
      <c r="F831" s="20"/>
      <c r="G831" s="21">
        <f>SUM(G832)</f>
        <v>0</v>
      </c>
      <c r="H831" s="21">
        <f t="shared" ref="H831:U831" si="437">SUM(H832)</f>
        <v>0</v>
      </c>
      <c r="I831" s="21">
        <f t="shared" si="437"/>
        <v>0</v>
      </c>
      <c r="J831" s="21">
        <f t="shared" si="437"/>
        <v>0</v>
      </c>
      <c r="K831" s="21">
        <f t="shared" si="437"/>
        <v>322592.57</v>
      </c>
      <c r="L831" s="22" t="str">
        <f t="shared" si="413"/>
        <v>-</v>
      </c>
      <c r="M831" s="21">
        <f t="shared" si="437"/>
        <v>0</v>
      </c>
      <c r="N831" s="21">
        <f t="shared" si="437"/>
        <v>0</v>
      </c>
      <c r="O831" s="21">
        <f t="shared" si="437"/>
        <v>0</v>
      </c>
      <c r="P831" s="21">
        <f t="shared" si="437"/>
        <v>0</v>
      </c>
      <c r="Q831" s="21">
        <f t="shared" si="437"/>
        <v>0</v>
      </c>
      <c r="R831" s="21">
        <f t="shared" si="437"/>
        <v>0</v>
      </c>
      <c r="S831" s="21">
        <f t="shared" si="437"/>
        <v>0</v>
      </c>
      <c r="T831" s="21">
        <f t="shared" si="437"/>
        <v>0</v>
      </c>
      <c r="U831" s="21">
        <f t="shared" si="437"/>
        <v>0</v>
      </c>
      <c r="V831" s="21"/>
      <c r="W831" s="21"/>
      <c r="X831" s="21"/>
      <c r="Y831" s="132"/>
    </row>
    <row r="832" spans="1:25" s="36" customFormat="1" ht="45" hidden="1">
      <c r="A832" s="29" t="s">
        <v>389</v>
      </c>
      <c r="B832" s="29">
        <v>51</v>
      </c>
      <c r="C832" s="53" t="s">
        <v>28</v>
      </c>
      <c r="D832" s="31">
        <v>3861</v>
      </c>
      <c r="E832" s="32" t="s">
        <v>282</v>
      </c>
      <c r="F832" s="32"/>
      <c r="G832" s="1">
        <v>0</v>
      </c>
      <c r="H832" s="59"/>
      <c r="I832" s="1">
        <v>0</v>
      </c>
      <c r="J832" s="59"/>
      <c r="K832" s="1">
        <v>322592.57</v>
      </c>
      <c r="L832" s="33" t="str">
        <f t="shared" si="413"/>
        <v>-</v>
      </c>
      <c r="M832" s="1">
        <v>0</v>
      </c>
      <c r="N832" s="59"/>
      <c r="O832" s="1"/>
      <c r="P832" s="59"/>
      <c r="Q832" s="1">
        <v>0</v>
      </c>
      <c r="R832" s="1"/>
      <c r="S832" s="59"/>
      <c r="T832" s="1"/>
      <c r="U832" s="59"/>
      <c r="V832" s="21"/>
      <c r="W832" s="21"/>
      <c r="X832" s="21"/>
      <c r="Y832" s="132"/>
    </row>
    <row r="833" spans="1:25" s="36" customFormat="1" ht="15.75" hidden="1">
      <c r="A833" s="25" t="s">
        <v>389</v>
      </c>
      <c r="B833" s="25">
        <v>563</v>
      </c>
      <c r="C833" s="52" t="s">
        <v>28</v>
      </c>
      <c r="D833" s="27">
        <v>386</v>
      </c>
      <c r="E833" s="20"/>
      <c r="F833" s="20"/>
      <c r="G833" s="21"/>
      <c r="H833" s="21"/>
      <c r="I833" s="21">
        <f>I834</f>
        <v>0</v>
      </c>
      <c r="J833" s="21">
        <f t="shared" ref="J833:U833" si="438">J834</f>
        <v>0</v>
      </c>
      <c r="K833" s="21">
        <f t="shared" si="438"/>
        <v>0</v>
      </c>
      <c r="L833" s="22" t="str">
        <f t="shared" si="413"/>
        <v>-</v>
      </c>
      <c r="M833" s="21">
        <f t="shared" si="438"/>
        <v>0</v>
      </c>
      <c r="N833" s="21">
        <f t="shared" si="438"/>
        <v>0</v>
      </c>
      <c r="O833" s="21">
        <f t="shared" si="438"/>
        <v>0</v>
      </c>
      <c r="P833" s="21">
        <f t="shared" si="438"/>
        <v>0</v>
      </c>
      <c r="Q833" s="21">
        <f t="shared" si="438"/>
        <v>0</v>
      </c>
      <c r="R833" s="21">
        <f t="shared" si="438"/>
        <v>0</v>
      </c>
      <c r="S833" s="21">
        <f t="shared" si="438"/>
        <v>0</v>
      </c>
      <c r="T833" s="21">
        <f t="shared" si="438"/>
        <v>0</v>
      </c>
      <c r="U833" s="21">
        <f t="shared" si="438"/>
        <v>0</v>
      </c>
      <c r="V833" s="21"/>
      <c r="W833" s="21"/>
      <c r="X833" s="21"/>
      <c r="Y833" s="132"/>
    </row>
    <row r="834" spans="1:25" s="36" customFormat="1" ht="45" hidden="1">
      <c r="A834" s="29" t="s">
        <v>389</v>
      </c>
      <c r="B834" s="29">
        <v>563</v>
      </c>
      <c r="C834" s="53" t="s">
        <v>28</v>
      </c>
      <c r="D834" s="31">
        <v>3861</v>
      </c>
      <c r="E834" s="32" t="s">
        <v>282</v>
      </c>
      <c r="F834" s="32"/>
      <c r="G834" s="1"/>
      <c r="H834" s="1"/>
      <c r="I834" s="1"/>
      <c r="J834" s="59"/>
      <c r="K834" s="1"/>
      <c r="L834" s="33" t="str">
        <f t="shared" si="413"/>
        <v>-</v>
      </c>
      <c r="M834" s="1"/>
      <c r="N834" s="1"/>
      <c r="O834" s="1"/>
      <c r="P834" s="59"/>
      <c r="Q834" s="1"/>
      <c r="R834" s="1"/>
      <c r="S834" s="59"/>
      <c r="T834" s="1"/>
      <c r="U834" s="59"/>
      <c r="V834" s="21"/>
      <c r="W834" s="21"/>
      <c r="X834" s="21"/>
      <c r="Y834" s="132"/>
    </row>
    <row r="835" spans="1:25" s="36" customFormat="1" ht="78.75">
      <c r="A835" s="319" t="s">
        <v>522</v>
      </c>
      <c r="B835" s="319"/>
      <c r="C835" s="319"/>
      <c r="D835" s="319"/>
      <c r="E835" s="20" t="s">
        <v>444</v>
      </c>
      <c r="F835" s="20" t="s">
        <v>253</v>
      </c>
      <c r="G835" s="21"/>
      <c r="H835" s="21"/>
      <c r="I835" s="21">
        <f>I836+I838</f>
        <v>0</v>
      </c>
      <c r="J835" s="21">
        <f>J836+J838</f>
        <v>0</v>
      </c>
      <c r="K835" s="21">
        <f>K836+K838</f>
        <v>372804.92</v>
      </c>
      <c r="L835" s="22" t="str">
        <f t="shared" si="413"/>
        <v>-</v>
      </c>
      <c r="M835" s="21"/>
      <c r="N835" s="21"/>
      <c r="O835" s="21">
        <f>O836+O838</f>
        <v>0</v>
      </c>
      <c r="P835" s="21">
        <f t="shared" ref="P835:U835" si="439">P836+P838</f>
        <v>0</v>
      </c>
      <c r="Q835" s="21">
        <f t="shared" si="439"/>
        <v>0</v>
      </c>
      <c r="R835" s="21">
        <f t="shared" si="439"/>
        <v>0</v>
      </c>
      <c r="S835" s="21">
        <f t="shared" si="439"/>
        <v>0</v>
      </c>
      <c r="T835" s="21">
        <f t="shared" si="439"/>
        <v>0</v>
      </c>
      <c r="U835" s="21">
        <f t="shared" si="439"/>
        <v>0</v>
      </c>
      <c r="V835" s="21"/>
      <c r="W835" s="21"/>
      <c r="X835" s="21"/>
      <c r="Y835" s="132"/>
    </row>
    <row r="836" spans="1:25" s="36" customFormat="1" ht="15.75" hidden="1">
      <c r="A836" s="25" t="s">
        <v>436</v>
      </c>
      <c r="B836" s="25">
        <v>12</v>
      </c>
      <c r="C836" s="52" t="s">
        <v>28</v>
      </c>
      <c r="D836" s="27">
        <v>412</v>
      </c>
      <c r="E836" s="20"/>
      <c r="F836" s="20"/>
      <c r="G836" s="21"/>
      <c r="H836" s="21"/>
      <c r="I836" s="21">
        <f>I837</f>
        <v>0</v>
      </c>
      <c r="J836" s="21">
        <f>J837</f>
        <v>0</v>
      </c>
      <c r="K836" s="21">
        <f>K837</f>
        <v>0</v>
      </c>
      <c r="L836" s="22" t="str">
        <f t="shared" si="413"/>
        <v>-</v>
      </c>
      <c r="M836" s="21"/>
      <c r="N836" s="21"/>
      <c r="O836" s="21">
        <f>O837</f>
        <v>0</v>
      </c>
      <c r="P836" s="21">
        <f t="shared" ref="P836:U836" si="440">P837</f>
        <v>0</v>
      </c>
      <c r="Q836" s="21">
        <f t="shared" si="440"/>
        <v>0</v>
      </c>
      <c r="R836" s="21">
        <f t="shared" si="440"/>
        <v>0</v>
      </c>
      <c r="S836" s="21">
        <f t="shared" si="440"/>
        <v>0</v>
      </c>
      <c r="T836" s="21">
        <f t="shared" si="440"/>
        <v>0</v>
      </c>
      <c r="U836" s="21">
        <f t="shared" si="440"/>
        <v>0</v>
      </c>
      <c r="V836" s="21"/>
      <c r="W836" s="21"/>
      <c r="X836" s="21"/>
      <c r="Y836" s="132"/>
    </row>
    <row r="837" spans="1:25" s="36" customFormat="1" ht="15.75" hidden="1">
      <c r="A837" s="29" t="s">
        <v>436</v>
      </c>
      <c r="B837" s="29">
        <v>12</v>
      </c>
      <c r="C837" s="53" t="s">
        <v>28</v>
      </c>
      <c r="D837" s="31">
        <v>4126</v>
      </c>
      <c r="E837" s="32" t="s">
        <v>4</v>
      </c>
      <c r="F837" s="32"/>
      <c r="G837" s="1"/>
      <c r="H837" s="1"/>
      <c r="I837" s="1">
        <v>0</v>
      </c>
      <c r="J837" s="1">
        <f>I837</f>
        <v>0</v>
      </c>
      <c r="K837" s="1">
        <v>0</v>
      </c>
      <c r="L837" s="33" t="str">
        <f t="shared" si="413"/>
        <v>-</v>
      </c>
      <c r="M837" s="1"/>
      <c r="N837" s="1"/>
      <c r="O837" s="1"/>
      <c r="P837" s="1">
        <f>O837</f>
        <v>0</v>
      </c>
      <c r="Q837" s="1"/>
      <c r="R837" s="1"/>
      <c r="S837" s="1">
        <f>R837</f>
        <v>0</v>
      </c>
      <c r="T837" s="1"/>
      <c r="U837" s="1">
        <f>T837</f>
        <v>0</v>
      </c>
      <c r="V837" s="21"/>
      <c r="W837" s="21"/>
      <c r="X837" s="21"/>
      <c r="Y837" s="132"/>
    </row>
    <row r="838" spans="1:25" s="36" customFormat="1" ht="15.75" hidden="1">
      <c r="A838" s="25" t="s">
        <v>436</v>
      </c>
      <c r="B838" s="25">
        <v>563</v>
      </c>
      <c r="C838" s="52" t="s">
        <v>28</v>
      </c>
      <c r="D838" s="27">
        <v>412</v>
      </c>
      <c r="E838" s="20"/>
      <c r="F838" s="20"/>
      <c r="G838" s="21"/>
      <c r="H838" s="21"/>
      <c r="I838" s="21">
        <f>I839</f>
        <v>0</v>
      </c>
      <c r="J838" s="21">
        <f>J839</f>
        <v>0</v>
      </c>
      <c r="K838" s="21">
        <f>K839</f>
        <v>372804.92</v>
      </c>
      <c r="L838" s="22" t="str">
        <f t="shared" si="413"/>
        <v>-</v>
      </c>
      <c r="M838" s="21"/>
      <c r="N838" s="21"/>
      <c r="O838" s="21">
        <f>O839</f>
        <v>0</v>
      </c>
      <c r="P838" s="21">
        <f t="shared" ref="P838:U838" si="441">P839</f>
        <v>0</v>
      </c>
      <c r="Q838" s="21">
        <f t="shared" si="441"/>
        <v>0</v>
      </c>
      <c r="R838" s="21">
        <f t="shared" si="441"/>
        <v>0</v>
      </c>
      <c r="S838" s="21">
        <f t="shared" si="441"/>
        <v>0</v>
      </c>
      <c r="T838" s="21">
        <f t="shared" si="441"/>
        <v>0</v>
      </c>
      <c r="U838" s="21">
        <f t="shared" si="441"/>
        <v>0</v>
      </c>
      <c r="V838" s="21"/>
      <c r="W838" s="21"/>
      <c r="X838" s="21"/>
      <c r="Y838" s="132"/>
    </row>
    <row r="839" spans="1:25" s="36" customFormat="1" ht="15.75" hidden="1">
      <c r="A839" s="29" t="s">
        <v>436</v>
      </c>
      <c r="B839" s="29">
        <v>563</v>
      </c>
      <c r="C839" s="53" t="s">
        <v>28</v>
      </c>
      <c r="D839" s="31">
        <v>4126</v>
      </c>
      <c r="E839" s="32" t="s">
        <v>4</v>
      </c>
      <c r="F839" s="32"/>
      <c r="G839" s="1"/>
      <c r="H839" s="1"/>
      <c r="I839" s="1">
        <v>0</v>
      </c>
      <c r="J839" s="59"/>
      <c r="K839" s="1">
        <v>372804.92</v>
      </c>
      <c r="L839" s="22" t="str">
        <f t="shared" si="413"/>
        <v>-</v>
      </c>
      <c r="M839" s="1"/>
      <c r="N839" s="1"/>
      <c r="O839" s="1"/>
      <c r="P839" s="59"/>
      <c r="Q839" s="1"/>
      <c r="R839" s="1"/>
      <c r="S839" s="59"/>
      <c r="T839" s="1"/>
      <c r="U839" s="59"/>
      <c r="V839" s="21"/>
      <c r="W839" s="21"/>
      <c r="X839" s="21"/>
      <c r="Y839" s="132"/>
    </row>
    <row r="840" spans="1:25" s="36" customFormat="1" ht="15.75" hidden="1">
      <c r="A840" s="335" t="s">
        <v>415</v>
      </c>
      <c r="B840" s="335"/>
      <c r="C840" s="335"/>
      <c r="D840" s="335"/>
      <c r="E840" s="40" t="s">
        <v>434</v>
      </c>
      <c r="F840" s="20"/>
      <c r="G840" s="21">
        <f>G841+G843+G845+G847+G849+G851</f>
        <v>0</v>
      </c>
      <c r="H840" s="21">
        <f t="shared" ref="H840:U840" si="442">H841+H843+H845+H847+H849+H851</f>
        <v>0</v>
      </c>
      <c r="I840" s="21">
        <f t="shared" si="442"/>
        <v>0</v>
      </c>
      <c r="J840" s="21">
        <f t="shared" si="442"/>
        <v>0</v>
      </c>
      <c r="K840" s="21">
        <f t="shared" si="442"/>
        <v>0</v>
      </c>
      <c r="L840" s="22" t="str">
        <f t="shared" si="413"/>
        <v>-</v>
      </c>
      <c r="M840" s="21">
        <f t="shared" si="442"/>
        <v>0</v>
      </c>
      <c r="N840" s="21">
        <f t="shared" si="442"/>
        <v>0</v>
      </c>
      <c r="O840" s="21">
        <f t="shared" si="442"/>
        <v>0</v>
      </c>
      <c r="P840" s="21">
        <f t="shared" si="442"/>
        <v>0</v>
      </c>
      <c r="Q840" s="21">
        <f t="shared" si="442"/>
        <v>0</v>
      </c>
      <c r="R840" s="21">
        <f t="shared" si="442"/>
        <v>0</v>
      </c>
      <c r="S840" s="21">
        <f t="shared" si="442"/>
        <v>0</v>
      </c>
      <c r="T840" s="21">
        <f t="shared" si="442"/>
        <v>0</v>
      </c>
      <c r="U840" s="21">
        <f t="shared" si="442"/>
        <v>0</v>
      </c>
      <c r="V840" s="21"/>
      <c r="W840" s="21"/>
      <c r="X840" s="21"/>
      <c r="Y840" s="132"/>
    </row>
    <row r="841" spans="1:25" s="36" customFormat="1" ht="15.75" hidden="1">
      <c r="A841" s="25"/>
      <c r="B841" s="25">
        <v>12</v>
      </c>
      <c r="C841" s="25"/>
      <c r="D841" s="27">
        <v>323</v>
      </c>
      <c r="E841" s="20"/>
      <c r="F841" s="20"/>
      <c r="G841" s="21">
        <f>SUM(G842)</f>
        <v>0</v>
      </c>
      <c r="H841" s="21">
        <f t="shared" ref="H841:U841" si="443">SUM(H842)</f>
        <v>0</v>
      </c>
      <c r="I841" s="21">
        <f t="shared" si="443"/>
        <v>0</v>
      </c>
      <c r="J841" s="21">
        <f t="shared" si="443"/>
        <v>0</v>
      </c>
      <c r="K841" s="21">
        <f t="shared" si="443"/>
        <v>0</v>
      </c>
      <c r="L841" s="22" t="str">
        <f t="shared" si="413"/>
        <v>-</v>
      </c>
      <c r="M841" s="21">
        <f t="shared" si="443"/>
        <v>0</v>
      </c>
      <c r="N841" s="21">
        <f t="shared" si="443"/>
        <v>0</v>
      </c>
      <c r="O841" s="21">
        <f t="shared" si="443"/>
        <v>0</v>
      </c>
      <c r="P841" s="21">
        <f t="shared" si="443"/>
        <v>0</v>
      </c>
      <c r="Q841" s="21">
        <f t="shared" si="443"/>
        <v>0</v>
      </c>
      <c r="R841" s="21">
        <f t="shared" si="443"/>
        <v>0</v>
      </c>
      <c r="S841" s="21">
        <f t="shared" si="443"/>
        <v>0</v>
      </c>
      <c r="T841" s="21">
        <f t="shared" si="443"/>
        <v>0</v>
      </c>
      <c r="U841" s="21">
        <f t="shared" si="443"/>
        <v>0</v>
      </c>
      <c r="V841" s="21"/>
      <c r="W841" s="21"/>
      <c r="X841" s="21"/>
      <c r="Y841" s="132"/>
    </row>
    <row r="842" spans="1:25" s="83" customFormat="1" hidden="1">
      <c r="A842" s="44"/>
      <c r="B842" s="44">
        <v>12</v>
      </c>
      <c r="C842" s="44"/>
      <c r="D842" s="46">
        <v>3237</v>
      </c>
      <c r="E842" s="38"/>
      <c r="F842" s="64"/>
      <c r="G842" s="65"/>
      <c r="H842" s="65"/>
      <c r="I842" s="65"/>
      <c r="J842" s="65"/>
      <c r="K842" s="65"/>
      <c r="L842" s="66" t="str">
        <f t="shared" si="413"/>
        <v>-</v>
      </c>
      <c r="M842" s="65"/>
      <c r="N842" s="65"/>
      <c r="O842" s="1"/>
      <c r="P842" s="1">
        <f>O842</f>
        <v>0</v>
      </c>
      <c r="Q842" s="1"/>
      <c r="R842" s="1"/>
      <c r="S842" s="1">
        <f>R842</f>
        <v>0</v>
      </c>
      <c r="T842" s="1"/>
      <c r="U842" s="1">
        <f>T842</f>
        <v>0</v>
      </c>
      <c r="V842" s="65"/>
      <c r="W842" s="65"/>
      <c r="X842" s="65"/>
      <c r="Y842" s="139"/>
    </row>
    <row r="843" spans="1:25" s="36" customFormat="1" ht="15.75" hidden="1">
      <c r="A843" s="25"/>
      <c r="B843" s="25">
        <v>12</v>
      </c>
      <c r="C843" s="52"/>
      <c r="D843" s="27">
        <v>422</v>
      </c>
      <c r="E843" s="20"/>
      <c r="F843" s="20"/>
      <c r="G843" s="21">
        <f>SUM(G844)</f>
        <v>0</v>
      </c>
      <c r="H843" s="21">
        <f t="shared" ref="H843:U843" si="444">SUM(H844)</f>
        <v>0</v>
      </c>
      <c r="I843" s="21">
        <f t="shared" si="444"/>
        <v>0</v>
      </c>
      <c r="J843" s="21">
        <f t="shared" si="444"/>
        <v>0</v>
      </c>
      <c r="K843" s="21">
        <f t="shared" si="444"/>
        <v>0</v>
      </c>
      <c r="L843" s="22" t="str">
        <f t="shared" si="413"/>
        <v>-</v>
      </c>
      <c r="M843" s="21">
        <f t="shared" si="444"/>
        <v>0</v>
      </c>
      <c r="N843" s="21">
        <f t="shared" si="444"/>
        <v>0</v>
      </c>
      <c r="O843" s="21">
        <f t="shared" si="444"/>
        <v>0</v>
      </c>
      <c r="P843" s="21">
        <f t="shared" si="444"/>
        <v>0</v>
      </c>
      <c r="Q843" s="21">
        <f t="shared" si="444"/>
        <v>0</v>
      </c>
      <c r="R843" s="21">
        <f t="shared" si="444"/>
        <v>0</v>
      </c>
      <c r="S843" s="21">
        <f t="shared" si="444"/>
        <v>0</v>
      </c>
      <c r="T843" s="21">
        <f t="shared" si="444"/>
        <v>0</v>
      </c>
      <c r="U843" s="21">
        <f t="shared" si="444"/>
        <v>0</v>
      </c>
      <c r="V843" s="21"/>
      <c r="W843" s="21"/>
      <c r="X843" s="21"/>
      <c r="Y843" s="132"/>
    </row>
    <row r="844" spans="1:25" s="36" customFormat="1" ht="15.75" hidden="1">
      <c r="A844" s="44"/>
      <c r="B844" s="44">
        <v>12</v>
      </c>
      <c r="C844" s="63"/>
      <c r="D844" s="46" t="s">
        <v>432</v>
      </c>
      <c r="E844" s="38"/>
      <c r="F844" s="32"/>
      <c r="G844" s="1"/>
      <c r="H844" s="1"/>
      <c r="I844" s="1"/>
      <c r="J844" s="1"/>
      <c r="K844" s="1"/>
      <c r="L844" s="33" t="str">
        <f t="shared" si="413"/>
        <v>-</v>
      </c>
      <c r="M844" s="1"/>
      <c r="N844" s="1"/>
      <c r="O844" s="1"/>
      <c r="P844" s="1">
        <f>O844</f>
        <v>0</v>
      </c>
      <c r="Q844" s="1"/>
      <c r="R844" s="1">
        <v>0</v>
      </c>
      <c r="S844" s="1">
        <f>R844</f>
        <v>0</v>
      </c>
      <c r="T844" s="1">
        <v>0</v>
      </c>
      <c r="U844" s="1">
        <f>T844</f>
        <v>0</v>
      </c>
      <c r="V844" s="21"/>
      <c r="W844" s="21"/>
      <c r="X844" s="21"/>
      <c r="Y844" s="132"/>
    </row>
    <row r="845" spans="1:25" s="36" customFormat="1" ht="15.75" hidden="1">
      <c r="A845" s="25"/>
      <c r="B845" s="25">
        <v>12</v>
      </c>
      <c r="C845" s="52"/>
      <c r="D845" s="27">
        <v>423</v>
      </c>
      <c r="E845" s="20"/>
      <c r="F845" s="20"/>
      <c r="G845" s="21">
        <f>SUM(G846)</f>
        <v>0</v>
      </c>
      <c r="H845" s="21">
        <f t="shared" ref="H845:U845" si="445">SUM(H846)</f>
        <v>0</v>
      </c>
      <c r="I845" s="21">
        <f t="shared" si="445"/>
        <v>0</v>
      </c>
      <c r="J845" s="21">
        <f t="shared" si="445"/>
        <v>0</v>
      </c>
      <c r="K845" s="21">
        <f t="shared" si="445"/>
        <v>0</v>
      </c>
      <c r="L845" s="22" t="str">
        <f t="shared" si="413"/>
        <v>-</v>
      </c>
      <c r="M845" s="21">
        <f t="shared" si="445"/>
        <v>0</v>
      </c>
      <c r="N845" s="21">
        <f t="shared" si="445"/>
        <v>0</v>
      </c>
      <c r="O845" s="21">
        <f t="shared" si="445"/>
        <v>0</v>
      </c>
      <c r="P845" s="21">
        <f t="shared" si="445"/>
        <v>0</v>
      </c>
      <c r="Q845" s="21">
        <f t="shared" si="445"/>
        <v>0</v>
      </c>
      <c r="R845" s="21">
        <f t="shared" si="445"/>
        <v>0</v>
      </c>
      <c r="S845" s="21">
        <f t="shared" si="445"/>
        <v>0</v>
      </c>
      <c r="T845" s="21">
        <f t="shared" si="445"/>
        <v>0</v>
      </c>
      <c r="U845" s="21">
        <f t="shared" si="445"/>
        <v>0</v>
      </c>
      <c r="V845" s="21"/>
      <c r="W845" s="21"/>
      <c r="X845" s="21"/>
      <c r="Y845" s="132"/>
    </row>
    <row r="846" spans="1:25" s="36" customFormat="1" ht="15.75" hidden="1">
      <c r="A846" s="44"/>
      <c r="B846" s="44">
        <v>12</v>
      </c>
      <c r="C846" s="63"/>
      <c r="D846" s="46" t="s">
        <v>433</v>
      </c>
      <c r="E846" s="38"/>
      <c r="F846" s="32"/>
      <c r="G846" s="1"/>
      <c r="H846" s="1"/>
      <c r="I846" s="1"/>
      <c r="J846" s="1"/>
      <c r="K846" s="1"/>
      <c r="L846" s="33" t="str">
        <f t="shared" si="413"/>
        <v>-</v>
      </c>
      <c r="M846" s="1"/>
      <c r="N846" s="1"/>
      <c r="O846" s="1"/>
      <c r="P846" s="1">
        <f>O846</f>
        <v>0</v>
      </c>
      <c r="Q846" s="1"/>
      <c r="R846" s="1">
        <v>0</v>
      </c>
      <c r="S846" s="1">
        <f>R846</f>
        <v>0</v>
      </c>
      <c r="T846" s="1">
        <v>0</v>
      </c>
      <c r="U846" s="1">
        <f>T846</f>
        <v>0</v>
      </c>
      <c r="V846" s="21"/>
      <c r="W846" s="21"/>
      <c r="X846" s="21"/>
      <c r="Y846" s="132"/>
    </row>
    <row r="847" spans="1:25" s="36" customFormat="1" ht="15.75" hidden="1">
      <c r="A847" s="142"/>
      <c r="B847" s="25">
        <v>51</v>
      </c>
      <c r="C847" s="52"/>
      <c r="D847" s="27">
        <v>323</v>
      </c>
      <c r="E847" s="40"/>
      <c r="F847" s="20"/>
      <c r="G847" s="21">
        <f>SUM(G848)</f>
        <v>0</v>
      </c>
      <c r="H847" s="21">
        <f t="shared" ref="H847:U847" si="446">SUM(H848)</f>
        <v>0</v>
      </c>
      <c r="I847" s="21">
        <f t="shared" si="446"/>
        <v>0</v>
      </c>
      <c r="J847" s="21">
        <f t="shared" si="446"/>
        <v>0</v>
      </c>
      <c r="K847" s="21">
        <f t="shared" si="446"/>
        <v>0</v>
      </c>
      <c r="L847" s="22" t="str">
        <f t="shared" si="413"/>
        <v>-</v>
      </c>
      <c r="M847" s="21">
        <f t="shared" si="446"/>
        <v>0</v>
      </c>
      <c r="N847" s="21">
        <f t="shared" si="446"/>
        <v>0</v>
      </c>
      <c r="O847" s="21">
        <f t="shared" si="446"/>
        <v>0</v>
      </c>
      <c r="P847" s="21">
        <f t="shared" si="446"/>
        <v>0</v>
      </c>
      <c r="Q847" s="21">
        <f t="shared" si="446"/>
        <v>0</v>
      </c>
      <c r="R847" s="21">
        <f t="shared" si="446"/>
        <v>0</v>
      </c>
      <c r="S847" s="21">
        <f t="shared" si="446"/>
        <v>0</v>
      </c>
      <c r="T847" s="21">
        <f t="shared" si="446"/>
        <v>0</v>
      </c>
      <c r="U847" s="21">
        <f t="shared" si="446"/>
        <v>0</v>
      </c>
      <c r="V847" s="21"/>
      <c r="W847" s="21"/>
      <c r="X847" s="21"/>
      <c r="Y847" s="132"/>
    </row>
    <row r="848" spans="1:25" s="36" customFormat="1" ht="15.75" hidden="1">
      <c r="A848" s="29"/>
      <c r="B848" s="29">
        <v>51</v>
      </c>
      <c r="C848" s="53"/>
      <c r="D848" s="31">
        <v>3237</v>
      </c>
      <c r="E848" s="32"/>
      <c r="F848" s="32"/>
      <c r="G848" s="1"/>
      <c r="H848" s="1"/>
      <c r="I848" s="1"/>
      <c r="J848" s="59"/>
      <c r="K848" s="1"/>
      <c r="L848" s="33" t="str">
        <f t="shared" si="413"/>
        <v>-</v>
      </c>
      <c r="M848" s="1"/>
      <c r="N848" s="1"/>
      <c r="O848" s="1"/>
      <c r="P848" s="59"/>
      <c r="Q848" s="1"/>
      <c r="R848" s="1"/>
      <c r="S848" s="59"/>
      <c r="T848" s="1"/>
      <c r="U848" s="59"/>
      <c r="V848" s="21"/>
      <c r="W848" s="21"/>
      <c r="X848" s="21"/>
      <c r="Y848" s="132"/>
    </row>
    <row r="849" spans="1:25" s="36" customFormat="1" ht="15.75" hidden="1">
      <c r="A849" s="25"/>
      <c r="B849" s="25">
        <v>51</v>
      </c>
      <c r="C849" s="52"/>
      <c r="D849" s="27">
        <v>422</v>
      </c>
      <c r="E849" s="20"/>
      <c r="F849" s="20"/>
      <c r="G849" s="21">
        <f>SUM(G850)</f>
        <v>0</v>
      </c>
      <c r="H849" s="21">
        <f t="shared" ref="H849:U849" si="447">SUM(H850)</f>
        <v>0</v>
      </c>
      <c r="I849" s="21">
        <f t="shared" si="447"/>
        <v>0</v>
      </c>
      <c r="J849" s="21">
        <f t="shared" si="447"/>
        <v>0</v>
      </c>
      <c r="K849" s="21">
        <f t="shared" si="447"/>
        <v>0</v>
      </c>
      <c r="L849" s="22" t="str">
        <f t="shared" si="413"/>
        <v>-</v>
      </c>
      <c r="M849" s="21">
        <f t="shared" si="447"/>
        <v>0</v>
      </c>
      <c r="N849" s="21">
        <f t="shared" si="447"/>
        <v>0</v>
      </c>
      <c r="O849" s="21">
        <f t="shared" si="447"/>
        <v>0</v>
      </c>
      <c r="P849" s="21">
        <f t="shared" si="447"/>
        <v>0</v>
      </c>
      <c r="Q849" s="21">
        <f t="shared" si="447"/>
        <v>0</v>
      </c>
      <c r="R849" s="21">
        <f t="shared" si="447"/>
        <v>0</v>
      </c>
      <c r="S849" s="21">
        <f t="shared" si="447"/>
        <v>0</v>
      </c>
      <c r="T849" s="21">
        <f t="shared" si="447"/>
        <v>0</v>
      </c>
      <c r="U849" s="21">
        <f t="shared" si="447"/>
        <v>0</v>
      </c>
      <c r="V849" s="21"/>
      <c r="W849" s="21"/>
      <c r="X849" s="21"/>
      <c r="Y849" s="132"/>
    </row>
    <row r="850" spans="1:25" s="36" customFormat="1" ht="15.75" hidden="1">
      <c r="A850" s="44"/>
      <c r="B850" s="44">
        <v>51</v>
      </c>
      <c r="C850" s="63"/>
      <c r="D850" s="46" t="s">
        <v>432</v>
      </c>
      <c r="E850" s="38"/>
      <c r="F850" s="32"/>
      <c r="G850" s="1"/>
      <c r="H850" s="1"/>
      <c r="I850" s="1"/>
      <c r="J850" s="59"/>
      <c r="K850" s="1"/>
      <c r="L850" s="33" t="str">
        <f t="shared" si="413"/>
        <v>-</v>
      </c>
      <c r="M850" s="1"/>
      <c r="N850" s="1"/>
      <c r="O850" s="1"/>
      <c r="P850" s="59"/>
      <c r="Q850" s="1"/>
      <c r="R850" s="1">
        <v>0</v>
      </c>
      <c r="S850" s="59"/>
      <c r="T850" s="1">
        <v>0</v>
      </c>
      <c r="U850" s="59"/>
      <c r="V850" s="21"/>
      <c r="W850" s="21"/>
      <c r="X850" s="21"/>
      <c r="Y850" s="132"/>
    </row>
    <row r="851" spans="1:25" s="36" customFormat="1" ht="15.75" hidden="1">
      <c r="A851" s="25"/>
      <c r="B851" s="25">
        <v>51</v>
      </c>
      <c r="C851" s="52"/>
      <c r="D851" s="27">
        <v>423</v>
      </c>
      <c r="E851" s="20"/>
      <c r="F851" s="20"/>
      <c r="G851" s="21">
        <f>SUM(G852)</f>
        <v>0</v>
      </c>
      <c r="H851" s="21">
        <f t="shared" ref="H851:U851" si="448">SUM(H852)</f>
        <v>0</v>
      </c>
      <c r="I851" s="21">
        <f t="shared" si="448"/>
        <v>0</v>
      </c>
      <c r="J851" s="21">
        <f t="shared" si="448"/>
        <v>0</v>
      </c>
      <c r="K851" s="21">
        <f t="shared" si="448"/>
        <v>0</v>
      </c>
      <c r="L851" s="22" t="str">
        <f t="shared" si="413"/>
        <v>-</v>
      </c>
      <c r="M851" s="21">
        <f t="shared" si="448"/>
        <v>0</v>
      </c>
      <c r="N851" s="21">
        <f t="shared" si="448"/>
        <v>0</v>
      </c>
      <c r="O851" s="21">
        <f t="shared" si="448"/>
        <v>0</v>
      </c>
      <c r="P851" s="21">
        <f t="shared" si="448"/>
        <v>0</v>
      </c>
      <c r="Q851" s="21">
        <f t="shared" si="448"/>
        <v>0</v>
      </c>
      <c r="R851" s="21">
        <f t="shared" si="448"/>
        <v>0</v>
      </c>
      <c r="S851" s="21">
        <f t="shared" si="448"/>
        <v>0</v>
      </c>
      <c r="T851" s="21">
        <f t="shared" si="448"/>
        <v>0</v>
      </c>
      <c r="U851" s="21">
        <f t="shared" si="448"/>
        <v>0</v>
      </c>
      <c r="V851" s="21"/>
      <c r="W851" s="21"/>
      <c r="X851" s="21"/>
      <c r="Y851" s="132"/>
    </row>
    <row r="852" spans="1:25" s="36" customFormat="1" ht="15.75" hidden="1">
      <c r="A852" s="44"/>
      <c r="B852" s="44">
        <v>51</v>
      </c>
      <c r="C852" s="63"/>
      <c r="D852" s="46" t="s">
        <v>433</v>
      </c>
      <c r="E852" s="38"/>
      <c r="F852" s="32"/>
      <c r="G852" s="1"/>
      <c r="H852" s="1"/>
      <c r="I852" s="1"/>
      <c r="J852" s="59"/>
      <c r="K852" s="1"/>
      <c r="L852" s="33" t="str">
        <f t="shared" si="413"/>
        <v>-</v>
      </c>
      <c r="M852" s="1"/>
      <c r="N852" s="1"/>
      <c r="O852" s="1"/>
      <c r="P852" s="59"/>
      <c r="Q852" s="1"/>
      <c r="R852" s="1">
        <v>0</v>
      </c>
      <c r="S852" s="59"/>
      <c r="T852" s="1">
        <v>0</v>
      </c>
      <c r="U852" s="59"/>
      <c r="V852" s="21"/>
      <c r="W852" s="21"/>
      <c r="X852" s="21"/>
      <c r="Y852" s="132"/>
    </row>
    <row r="853" spans="1:25" s="35" customFormat="1" ht="110.25">
      <c r="A853" s="319" t="s">
        <v>523</v>
      </c>
      <c r="B853" s="319"/>
      <c r="C853" s="319"/>
      <c r="D853" s="319"/>
      <c r="E853" s="20" t="s">
        <v>47</v>
      </c>
      <c r="F853" s="51" t="s">
        <v>546</v>
      </c>
      <c r="G853" s="21">
        <f>SUM(G854)</f>
        <v>1387872000</v>
      </c>
      <c r="H853" s="21">
        <f t="shared" ref="H853:U854" si="449">SUM(H854)</f>
        <v>1387872000</v>
      </c>
      <c r="I853" s="21">
        <f t="shared" si="449"/>
        <v>1387872000</v>
      </c>
      <c r="J853" s="21">
        <f t="shared" si="449"/>
        <v>1387872000</v>
      </c>
      <c r="K853" s="21">
        <f t="shared" si="449"/>
        <v>1122050852.01</v>
      </c>
      <c r="L853" s="22">
        <f t="shared" si="413"/>
        <v>80.846854177474583</v>
      </c>
      <c r="M853" s="21">
        <f t="shared" si="449"/>
        <v>1400000000</v>
      </c>
      <c r="N853" s="21">
        <f t="shared" si="449"/>
        <v>1400000000</v>
      </c>
      <c r="O853" s="21">
        <f t="shared" si="449"/>
        <v>466666667</v>
      </c>
      <c r="P853" s="21">
        <f t="shared" si="449"/>
        <v>466666667</v>
      </c>
      <c r="Q853" s="21">
        <f t="shared" si="449"/>
        <v>1400000000</v>
      </c>
      <c r="R853" s="21">
        <f t="shared" si="449"/>
        <v>466666667</v>
      </c>
      <c r="S853" s="21">
        <f t="shared" si="449"/>
        <v>466666667</v>
      </c>
      <c r="T853" s="21">
        <f t="shared" si="449"/>
        <v>466666667</v>
      </c>
      <c r="U853" s="21">
        <f t="shared" si="449"/>
        <v>466666667</v>
      </c>
      <c r="V853" s="1"/>
      <c r="W853" s="1"/>
      <c r="X853" s="1"/>
      <c r="Y853" s="74"/>
    </row>
    <row r="854" spans="1:25" s="36" customFormat="1" ht="15.75" hidden="1">
      <c r="A854" s="24" t="s">
        <v>52</v>
      </c>
      <c r="B854" s="25">
        <v>11</v>
      </c>
      <c r="C854" s="52" t="s">
        <v>24</v>
      </c>
      <c r="D854" s="42">
        <v>386</v>
      </c>
      <c r="E854" s="20"/>
      <c r="F854" s="20"/>
      <c r="G854" s="21">
        <f>SUM(G855)</f>
        <v>1387872000</v>
      </c>
      <c r="H854" s="21">
        <f t="shared" si="449"/>
        <v>1387872000</v>
      </c>
      <c r="I854" s="21">
        <f t="shared" si="449"/>
        <v>1387872000</v>
      </c>
      <c r="J854" s="21">
        <f t="shared" si="449"/>
        <v>1387872000</v>
      </c>
      <c r="K854" s="21">
        <f t="shared" si="449"/>
        <v>1122050852.01</v>
      </c>
      <c r="L854" s="22">
        <f t="shared" si="413"/>
        <v>80.846854177474583</v>
      </c>
      <c r="M854" s="21">
        <f t="shared" si="449"/>
        <v>1400000000</v>
      </c>
      <c r="N854" s="21">
        <f t="shared" si="449"/>
        <v>1400000000</v>
      </c>
      <c r="O854" s="21">
        <f t="shared" si="449"/>
        <v>466666667</v>
      </c>
      <c r="P854" s="21">
        <f t="shared" si="449"/>
        <v>466666667</v>
      </c>
      <c r="Q854" s="21">
        <f t="shared" si="449"/>
        <v>1400000000</v>
      </c>
      <c r="R854" s="21">
        <f t="shared" si="449"/>
        <v>466666667</v>
      </c>
      <c r="S854" s="21">
        <f t="shared" si="449"/>
        <v>466666667</v>
      </c>
      <c r="T854" s="21">
        <f t="shared" si="449"/>
        <v>466666667</v>
      </c>
      <c r="U854" s="21">
        <f t="shared" si="449"/>
        <v>466666667</v>
      </c>
      <c r="V854" s="21"/>
      <c r="W854" s="21"/>
      <c r="X854" s="21"/>
      <c r="Y854" s="132"/>
    </row>
    <row r="855" spans="1:25" s="35" customFormat="1" ht="45" hidden="1">
      <c r="A855" s="28" t="s">
        <v>52</v>
      </c>
      <c r="B855" s="29">
        <v>11</v>
      </c>
      <c r="C855" s="53" t="s">
        <v>24</v>
      </c>
      <c r="D855" s="56">
        <v>3861</v>
      </c>
      <c r="E855" s="32" t="s">
        <v>282</v>
      </c>
      <c r="F855" s="32"/>
      <c r="G855" s="1">
        <v>1387872000</v>
      </c>
      <c r="H855" s="1">
        <v>1387872000</v>
      </c>
      <c r="I855" s="1">
        <v>1387872000</v>
      </c>
      <c r="J855" s="1">
        <v>1387872000</v>
      </c>
      <c r="K855" s="1">
        <v>1122050852.01</v>
      </c>
      <c r="L855" s="33">
        <f t="shared" si="413"/>
        <v>80.846854177474583</v>
      </c>
      <c r="M855" s="1">
        <v>1400000000</v>
      </c>
      <c r="N855" s="1">
        <v>1400000000</v>
      </c>
      <c r="O855" s="1">
        <v>466666667</v>
      </c>
      <c r="P855" s="1">
        <f>O855</f>
        <v>466666667</v>
      </c>
      <c r="Q855" s="1">
        <v>1400000000</v>
      </c>
      <c r="R855" s="1">
        <v>466666667</v>
      </c>
      <c r="S855" s="1">
        <f>R855</f>
        <v>466666667</v>
      </c>
      <c r="T855" s="1">
        <v>466666667</v>
      </c>
      <c r="U855" s="1">
        <f>T855</f>
        <v>466666667</v>
      </c>
      <c r="V855" s="1"/>
      <c r="W855" s="1"/>
      <c r="X855" s="1"/>
      <c r="Y855" s="74"/>
    </row>
    <row r="856" spans="1:25" s="35" customFormat="1" ht="110.25">
      <c r="A856" s="319" t="s">
        <v>524</v>
      </c>
      <c r="B856" s="319"/>
      <c r="C856" s="319"/>
      <c r="D856" s="319"/>
      <c r="E856" s="20" t="s">
        <v>46</v>
      </c>
      <c r="F856" s="51" t="s">
        <v>546</v>
      </c>
      <c r="G856" s="21">
        <f>SUM(G857)</f>
        <v>1387872000</v>
      </c>
      <c r="H856" s="21">
        <f t="shared" ref="H856:U857" si="450">SUM(H857)</f>
        <v>1387872000</v>
      </c>
      <c r="I856" s="21">
        <f t="shared" si="450"/>
        <v>1387872000</v>
      </c>
      <c r="J856" s="21">
        <f t="shared" si="450"/>
        <v>1387872000</v>
      </c>
      <c r="K856" s="21">
        <f t="shared" si="450"/>
        <v>1122051353.23</v>
      </c>
      <c r="L856" s="22">
        <f t="shared" si="413"/>
        <v>80.846890291756011</v>
      </c>
      <c r="M856" s="21">
        <f t="shared" si="450"/>
        <v>1400000000</v>
      </c>
      <c r="N856" s="21">
        <f t="shared" si="450"/>
        <v>1400000000</v>
      </c>
      <c r="O856" s="21">
        <f t="shared" si="450"/>
        <v>1866666666</v>
      </c>
      <c r="P856" s="21">
        <f t="shared" si="450"/>
        <v>1866666666</v>
      </c>
      <c r="Q856" s="21">
        <f t="shared" si="450"/>
        <v>1400000000</v>
      </c>
      <c r="R856" s="21">
        <f t="shared" si="450"/>
        <v>1866666666</v>
      </c>
      <c r="S856" s="21">
        <f t="shared" si="450"/>
        <v>1866666666</v>
      </c>
      <c r="T856" s="21">
        <f t="shared" si="450"/>
        <v>1866666666</v>
      </c>
      <c r="U856" s="21">
        <f t="shared" si="450"/>
        <v>1866666666</v>
      </c>
      <c r="V856" s="1"/>
      <c r="W856" s="1"/>
      <c r="X856" s="1"/>
      <c r="Y856" s="74"/>
    </row>
    <row r="857" spans="1:25" s="36" customFormat="1" ht="15.75" hidden="1">
      <c r="A857" s="24" t="s">
        <v>53</v>
      </c>
      <c r="B857" s="25">
        <v>11</v>
      </c>
      <c r="C857" s="52" t="s">
        <v>24</v>
      </c>
      <c r="D857" s="42">
        <v>363</v>
      </c>
      <c r="E857" s="20"/>
      <c r="F857" s="20"/>
      <c r="G857" s="21">
        <f>SUM(G858)</f>
        <v>1387872000</v>
      </c>
      <c r="H857" s="21">
        <f t="shared" si="450"/>
        <v>1387872000</v>
      </c>
      <c r="I857" s="21">
        <f t="shared" si="450"/>
        <v>1387872000</v>
      </c>
      <c r="J857" s="21">
        <f t="shared" si="450"/>
        <v>1387872000</v>
      </c>
      <c r="K857" s="21">
        <f t="shared" si="450"/>
        <v>1122051353.23</v>
      </c>
      <c r="L857" s="22">
        <f t="shared" si="413"/>
        <v>80.846890291756011</v>
      </c>
      <c r="M857" s="21">
        <f t="shared" si="450"/>
        <v>1400000000</v>
      </c>
      <c r="N857" s="21">
        <f t="shared" si="450"/>
        <v>1400000000</v>
      </c>
      <c r="O857" s="21">
        <f t="shared" si="450"/>
        <v>1866666666</v>
      </c>
      <c r="P857" s="21">
        <f t="shared" si="450"/>
        <v>1866666666</v>
      </c>
      <c r="Q857" s="21">
        <f t="shared" si="450"/>
        <v>1400000000</v>
      </c>
      <c r="R857" s="21">
        <f t="shared" si="450"/>
        <v>1866666666</v>
      </c>
      <c r="S857" s="21">
        <f t="shared" si="450"/>
        <v>1866666666</v>
      </c>
      <c r="T857" s="21">
        <f t="shared" si="450"/>
        <v>1866666666</v>
      </c>
      <c r="U857" s="21">
        <f t="shared" si="450"/>
        <v>1866666666</v>
      </c>
      <c r="V857" s="21"/>
      <c r="W857" s="21"/>
      <c r="X857" s="21"/>
      <c r="Y857" s="132"/>
    </row>
    <row r="858" spans="1:25" s="35" customFormat="1" hidden="1">
      <c r="A858" s="28" t="s">
        <v>53</v>
      </c>
      <c r="B858" s="29">
        <v>11</v>
      </c>
      <c r="C858" s="53" t="s">
        <v>24</v>
      </c>
      <c r="D858" s="56">
        <v>3632</v>
      </c>
      <c r="E858" s="32" t="s">
        <v>244</v>
      </c>
      <c r="F858" s="32"/>
      <c r="G858" s="1">
        <v>1387872000</v>
      </c>
      <c r="H858" s="1">
        <v>1387872000</v>
      </c>
      <c r="I858" s="1">
        <v>1387872000</v>
      </c>
      <c r="J858" s="1">
        <v>1387872000</v>
      </c>
      <c r="K858" s="1">
        <v>1122051353.23</v>
      </c>
      <c r="L858" s="33">
        <f t="shared" si="413"/>
        <v>80.846890291756011</v>
      </c>
      <c r="M858" s="1">
        <v>1400000000</v>
      </c>
      <c r="N858" s="1">
        <v>1400000000</v>
      </c>
      <c r="O858" s="1">
        <v>1866666666</v>
      </c>
      <c r="P858" s="1">
        <f>O858</f>
        <v>1866666666</v>
      </c>
      <c r="Q858" s="1">
        <v>1400000000</v>
      </c>
      <c r="R858" s="1">
        <v>1866666666</v>
      </c>
      <c r="S858" s="1">
        <f>R858</f>
        <v>1866666666</v>
      </c>
      <c r="T858" s="1">
        <v>1866666666</v>
      </c>
      <c r="U858" s="1">
        <f>T858</f>
        <v>1866666666</v>
      </c>
      <c r="V858" s="1"/>
      <c r="W858" s="1"/>
      <c r="X858" s="1"/>
      <c r="Y858" s="74"/>
    </row>
    <row r="859" spans="1:25" s="36" customFormat="1" ht="110.25">
      <c r="A859" s="332" t="s">
        <v>412</v>
      </c>
      <c r="B859" s="333"/>
      <c r="C859" s="333"/>
      <c r="D859" s="334"/>
      <c r="E859" s="51" t="s">
        <v>564</v>
      </c>
      <c r="F859" s="51" t="s">
        <v>546</v>
      </c>
      <c r="G859" s="21"/>
      <c r="H859" s="21"/>
      <c r="I859" s="21">
        <f>I860</f>
        <v>0</v>
      </c>
      <c r="J859" s="21">
        <f t="shared" ref="J859:U860" si="451">J860</f>
        <v>0</v>
      </c>
      <c r="K859" s="21">
        <f t="shared" si="451"/>
        <v>0</v>
      </c>
      <c r="L859" s="22" t="str">
        <f t="shared" si="413"/>
        <v>-</v>
      </c>
      <c r="M859" s="21">
        <f t="shared" si="451"/>
        <v>0</v>
      </c>
      <c r="N859" s="21">
        <f t="shared" si="451"/>
        <v>0</v>
      </c>
      <c r="O859" s="21">
        <f t="shared" si="451"/>
        <v>466666667</v>
      </c>
      <c r="P859" s="21">
        <f t="shared" si="451"/>
        <v>466666667</v>
      </c>
      <c r="Q859" s="21">
        <f t="shared" si="451"/>
        <v>0</v>
      </c>
      <c r="R859" s="21">
        <f t="shared" si="451"/>
        <v>4666667</v>
      </c>
      <c r="S859" s="21">
        <f t="shared" si="451"/>
        <v>4666667</v>
      </c>
      <c r="T859" s="21">
        <f t="shared" si="451"/>
        <v>4666667</v>
      </c>
      <c r="U859" s="21">
        <f t="shared" si="451"/>
        <v>4666667</v>
      </c>
      <c r="V859" s="21"/>
      <c r="W859" s="21"/>
      <c r="X859" s="21"/>
      <c r="Y859" s="132"/>
    </row>
    <row r="860" spans="1:25" s="36" customFormat="1" ht="15.75" hidden="1">
      <c r="A860" s="24"/>
      <c r="B860" s="25">
        <v>11</v>
      </c>
      <c r="C860" s="52" t="s">
        <v>27</v>
      </c>
      <c r="D860" s="42">
        <v>386</v>
      </c>
      <c r="E860" s="20"/>
      <c r="F860" s="20"/>
      <c r="G860" s="21"/>
      <c r="H860" s="21"/>
      <c r="I860" s="21">
        <f>I861</f>
        <v>0</v>
      </c>
      <c r="J860" s="21">
        <f t="shared" si="451"/>
        <v>0</v>
      </c>
      <c r="K860" s="21">
        <f t="shared" si="451"/>
        <v>0</v>
      </c>
      <c r="L860" s="22" t="str">
        <f t="shared" si="413"/>
        <v>-</v>
      </c>
      <c r="M860" s="21">
        <f t="shared" si="451"/>
        <v>0</v>
      </c>
      <c r="N860" s="21">
        <f t="shared" si="451"/>
        <v>0</v>
      </c>
      <c r="O860" s="21">
        <f t="shared" si="451"/>
        <v>466666667</v>
      </c>
      <c r="P860" s="21">
        <f t="shared" si="451"/>
        <v>466666667</v>
      </c>
      <c r="Q860" s="21">
        <f t="shared" si="451"/>
        <v>0</v>
      </c>
      <c r="R860" s="21">
        <f t="shared" si="451"/>
        <v>4666667</v>
      </c>
      <c r="S860" s="21">
        <f t="shared" si="451"/>
        <v>4666667</v>
      </c>
      <c r="T860" s="21">
        <f t="shared" si="451"/>
        <v>4666667</v>
      </c>
      <c r="U860" s="21">
        <f t="shared" si="451"/>
        <v>4666667</v>
      </c>
      <c r="V860" s="21"/>
      <c r="W860" s="21"/>
      <c r="X860" s="21"/>
      <c r="Y860" s="132"/>
    </row>
    <row r="861" spans="1:25" s="35" customFormat="1" ht="45" hidden="1">
      <c r="A861" s="28"/>
      <c r="B861" s="29">
        <v>11</v>
      </c>
      <c r="C861" s="53" t="s">
        <v>27</v>
      </c>
      <c r="D861" s="56">
        <v>3861</v>
      </c>
      <c r="E861" s="32" t="s">
        <v>282</v>
      </c>
      <c r="F861" s="32"/>
      <c r="G861" s="1"/>
      <c r="H861" s="1"/>
      <c r="I861" s="1"/>
      <c r="J861" s="1"/>
      <c r="K861" s="1"/>
      <c r="L861" s="22" t="str">
        <f t="shared" si="413"/>
        <v>-</v>
      </c>
      <c r="M861" s="1"/>
      <c r="N861" s="1"/>
      <c r="O861" s="1">
        <v>466666667</v>
      </c>
      <c r="P861" s="1">
        <f>O861</f>
        <v>466666667</v>
      </c>
      <c r="Q861" s="1"/>
      <c r="R861" s="1">
        <v>4666667</v>
      </c>
      <c r="S861" s="1">
        <f>R861</f>
        <v>4666667</v>
      </c>
      <c r="T861" s="1">
        <v>4666667</v>
      </c>
      <c r="U861" s="1">
        <f>T861</f>
        <v>4666667</v>
      </c>
      <c r="V861" s="1"/>
      <c r="W861" s="1"/>
      <c r="X861" s="1"/>
      <c r="Y861" s="74"/>
    </row>
    <row r="862" spans="1:25" s="35" customFormat="1" ht="110.25">
      <c r="A862" s="319" t="s">
        <v>525</v>
      </c>
      <c r="B862" s="319"/>
      <c r="C862" s="319"/>
      <c r="D862" s="319"/>
      <c r="E862" s="20" t="s">
        <v>308</v>
      </c>
      <c r="F862" s="51" t="s">
        <v>546</v>
      </c>
      <c r="G862" s="21">
        <f>SUM(G863)</f>
        <v>3500000</v>
      </c>
      <c r="H862" s="21">
        <f t="shared" ref="H862:U863" si="452">SUM(H863)</f>
        <v>3500000</v>
      </c>
      <c r="I862" s="21">
        <f t="shared" si="452"/>
        <v>4782566</v>
      </c>
      <c r="J862" s="21">
        <f t="shared" si="452"/>
        <v>4782566</v>
      </c>
      <c r="K862" s="21">
        <f t="shared" si="452"/>
        <v>4782566</v>
      </c>
      <c r="L862" s="22">
        <f t="shared" si="413"/>
        <v>100</v>
      </c>
      <c r="M862" s="21">
        <f t="shared" si="452"/>
        <v>37000000</v>
      </c>
      <c r="N862" s="21">
        <f t="shared" si="452"/>
        <v>37000000</v>
      </c>
      <c r="O862" s="21">
        <f t="shared" si="452"/>
        <v>114098720</v>
      </c>
      <c r="P862" s="21">
        <f t="shared" si="452"/>
        <v>114098720</v>
      </c>
      <c r="Q862" s="21">
        <f t="shared" si="452"/>
        <v>38400000</v>
      </c>
      <c r="R862" s="21">
        <f t="shared" si="452"/>
        <v>186851150</v>
      </c>
      <c r="S862" s="21">
        <f t="shared" si="452"/>
        <v>186851150</v>
      </c>
      <c r="T862" s="21">
        <f t="shared" si="452"/>
        <v>168200000</v>
      </c>
      <c r="U862" s="21">
        <f t="shared" si="452"/>
        <v>168200000</v>
      </c>
      <c r="V862" s="1"/>
      <c r="W862" s="1"/>
      <c r="X862" s="1"/>
      <c r="Y862" s="74"/>
    </row>
    <row r="863" spans="1:25" s="36" customFormat="1" ht="15.75" hidden="1">
      <c r="A863" s="24" t="s">
        <v>80</v>
      </c>
      <c r="B863" s="25">
        <v>11</v>
      </c>
      <c r="C863" s="52" t="s">
        <v>24</v>
      </c>
      <c r="D863" s="42">
        <v>352</v>
      </c>
      <c r="E863" s="20"/>
      <c r="F863" s="20"/>
      <c r="G863" s="21">
        <f>SUM(G864)</f>
        <v>3500000</v>
      </c>
      <c r="H863" s="21">
        <f t="shared" si="452"/>
        <v>3500000</v>
      </c>
      <c r="I863" s="21">
        <f t="shared" si="452"/>
        <v>4782566</v>
      </c>
      <c r="J863" s="21">
        <f t="shared" si="452"/>
        <v>4782566</v>
      </c>
      <c r="K863" s="21">
        <f t="shared" si="452"/>
        <v>4782566</v>
      </c>
      <c r="L863" s="22">
        <f t="shared" si="413"/>
        <v>100</v>
      </c>
      <c r="M863" s="21">
        <f t="shared" si="452"/>
        <v>37000000</v>
      </c>
      <c r="N863" s="21">
        <f t="shared" si="452"/>
        <v>37000000</v>
      </c>
      <c r="O863" s="21">
        <f t="shared" si="452"/>
        <v>114098720</v>
      </c>
      <c r="P863" s="21">
        <f t="shared" si="452"/>
        <v>114098720</v>
      </c>
      <c r="Q863" s="21">
        <f t="shared" si="452"/>
        <v>38400000</v>
      </c>
      <c r="R863" s="21">
        <f t="shared" si="452"/>
        <v>186851150</v>
      </c>
      <c r="S863" s="21">
        <f t="shared" si="452"/>
        <v>186851150</v>
      </c>
      <c r="T863" s="21">
        <f t="shared" si="452"/>
        <v>168200000</v>
      </c>
      <c r="U863" s="21">
        <f t="shared" si="452"/>
        <v>168200000</v>
      </c>
      <c r="V863" s="21"/>
      <c r="W863" s="21"/>
      <c r="X863" s="21"/>
      <c r="Y863" s="132"/>
    </row>
    <row r="864" spans="1:25" s="35" customFormat="1" ht="30" hidden="1">
      <c r="A864" s="28" t="s">
        <v>80</v>
      </c>
      <c r="B864" s="29">
        <v>11</v>
      </c>
      <c r="C864" s="53" t="s">
        <v>24</v>
      </c>
      <c r="D864" s="56">
        <v>3522</v>
      </c>
      <c r="E864" s="32" t="s">
        <v>139</v>
      </c>
      <c r="F864" s="32"/>
      <c r="G864" s="1">
        <v>3500000</v>
      </c>
      <c r="H864" s="1">
        <v>3500000</v>
      </c>
      <c r="I864" s="1">
        <v>4782566</v>
      </c>
      <c r="J864" s="1">
        <v>4782566</v>
      </c>
      <c r="K864" s="1">
        <v>4782566</v>
      </c>
      <c r="L864" s="33">
        <f t="shared" si="413"/>
        <v>100</v>
      </c>
      <c r="M864" s="1">
        <v>37000000</v>
      </c>
      <c r="N864" s="1">
        <v>37000000</v>
      </c>
      <c r="O864" s="1">
        <v>114098720</v>
      </c>
      <c r="P864" s="1">
        <f>O864</f>
        <v>114098720</v>
      </c>
      <c r="Q864" s="1">
        <v>38400000</v>
      </c>
      <c r="R864" s="1">
        <v>186851150</v>
      </c>
      <c r="S864" s="1">
        <f>R864</f>
        <v>186851150</v>
      </c>
      <c r="T864" s="1">
        <v>168200000</v>
      </c>
      <c r="U864" s="1">
        <f>T864</f>
        <v>168200000</v>
      </c>
      <c r="V864" s="1"/>
      <c r="W864" s="1"/>
      <c r="X864" s="1"/>
      <c r="Y864" s="74"/>
    </row>
    <row r="865" spans="1:25" s="35" customFormat="1" ht="110.25">
      <c r="A865" s="319" t="s">
        <v>565</v>
      </c>
      <c r="B865" s="319"/>
      <c r="C865" s="319"/>
      <c r="D865" s="319"/>
      <c r="E865" s="20" t="s">
        <v>364</v>
      </c>
      <c r="F865" s="51" t="s">
        <v>546</v>
      </c>
      <c r="G865" s="21">
        <f>SUM(G866)</f>
        <v>106396500</v>
      </c>
      <c r="H865" s="21">
        <f t="shared" ref="H865:U866" si="453">SUM(H866)</f>
        <v>106396500</v>
      </c>
      <c r="I865" s="21">
        <f t="shared" si="453"/>
        <v>141563308</v>
      </c>
      <c r="J865" s="21">
        <f t="shared" si="453"/>
        <v>141563308</v>
      </c>
      <c r="K865" s="21">
        <f t="shared" si="453"/>
        <v>141563308</v>
      </c>
      <c r="L865" s="22">
        <f t="shared" si="413"/>
        <v>100</v>
      </c>
      <c r="M865" s="21">
        <f t="shared" si="453"/>
        <v>0</v>
      </c>
      <c r="N865" s="21">
        <f t="shared" si="453"/>
        <v>0</v>
      </c>
      <c r="O865" s="21">
        <f t="shared" si="453"/>
        <v>0</v>
      </c>
      <c r="P865" s="21">
        <f t="shared" si="453"/>
        <v>0</v>
      </c>
      <c r="Q865" s="21">
        <f t="shared" si="453"/>
        <v>0</v>
      </c>
      <c r="R865" s="21">
        <f t="shared" si="453"/>
        <v>0</v>
      </c>
      <c r="S865" s="21">
        <f t="shared" si="453"/>
        <v>0</v>
      </c>
      <c r="T865" s="21">
        <f t="shared" si="453"/>
        <v>0</v>
      </c>
      <c r="U865" s="21">
        <f t="shared" si="453"/>
        <v>0</v>
      </c>
      <c r="V865" s="1"/>
      <c r="W865" s="1"/>
      <c r="X865" s="1"/>
      <c r="Y865" s="74"/>
    </row>
    <row r="866" spans="1:25" s="36" customFormat="1" ht="15.75" hidden="1">
      <c r="A866" s="24" t="s">
        <v>369</v>
      </c>
      <c r="B866" s="25">
        <v>11</v>
      </c>
      <c r="C866" s="52" t="s">
        <v>24</v>
      </c>
      <c r="D866" s="42">
        <v>352</v>
      </c>
      <c r="E866" s="20"/>
      <c r="F866" s="20"/>
      <c r="G866" s="21">
        <f>SUM(G867)</f>
        <v>106396500</v>
      </c>
      <c r="H866" s="21">
        <f t="shared" si="453"/>
        <v>106396500</v>
      </c>
      <c r="I866" s="21">
        <f t="shared" si="453"/>
        <v>141563308</v>
      </c>
      <c r="J866" s="21">
        <f t="shared" si="453"/>
        <v>141563308</v>
      </c>
      <c r="K866" s="21">
        <f t="shared" si="453"/>
        <v>141563308</v>
      </c>
      <c r="L866" s="22">
        <f t="shared" si="413"/>
        <v>100</v>
      </c>
      <c r="M866" s="21">
        <f t="shared" si="453"/>
        <v>0</v>
      </c>
      <c r="N866" s="21">
        <f t="shared" si="453"/>
        <v>0</v>
      </c>
      <c r="O866" s="21">
        <f t="shared" si="453"/>
        <v>0</v>
      </c>
      <c r="P866" s="21">
        <f t="shared" si="453"/>
        <v>0</v>
      </c>
      <c r="Q866" s="21">
        <f t="shared" si="453"/>
        <v>0</v>
      </c>
      <c r="R866" s="21">
        <f t="shared" si="453"/>
        <v>0</v>
      </c>
      <c r="S866" s="21">
        <f t="shared" si="453"/>
        <v>0</v>
      </c>
      <c r="T866" s="21">
        <f t="shared" si="453"/>
        <v>0</v>
      </c>
      <c r="U866" s="21">
        <f t="shared" si="453"/>
        <v>0</v>
      </c>
      <c r="V866" s="21"/>
      <c r="W866" s="21"/>
      <c r="X866" s="21"/>
      <c r="Y866" s="132"/>
    </row>
    <row r="867" spans="1:25" s="35" customFormat="1" ht="30" hidden="1">
      <c r="A867" s="28" t="s">
        <v>369</v>
      </c>
      <c r="B867" s="29">
        <v>11</v>
      </c>
      <c r="C867" s="53" t="s">
        <v>24</v>
      </c>
      <c r="D867" s="56">
        <v>3522</v>
      </c>
      <c r="E867" s="32" t="s">
        <v>139</v>
      </c>
      <c r="F867" s="32"/>
      <c r="G867" s="1">
        <v>106396500</v>
      </c>
      <c r="H867" s="1">
        <v>106396500</v>
      </c>
      <c r="I867" s="1">
        <v>141563308</v>
      </c>
      <c r="J867" s="1">
        <v>141563308</v>
      </c>
      <c r="K867" s="1">
        <v>141563308</v>
      </c>
      <c r="L867" s="33">
        <f t="shared" ref="L867:L930" si="454">IF(I867=0, "-", K867/I867*100)</f>
        <v>100</v>
      </c>
      <c r="M867" s="1">
        <v>0</v>
      </c>
      <c r="N867" s="1">
        <v>0</v>
      </c>
      <c r="O867" s="1"/>
      <c r="P867" s="1">
        <f>O867</f>
        <v>0</v>
      </c>
      <c r="Q867" s="1">
        <v>0</v>
      </c>
      <c r="R867" s="1"/>
      <c r="S867" s="1">
        <f>R867</f>
        <v>0</v>
      </c>
      <c r="T867" s="1"/>
      <c r="U867" s="1">
        <f>T867</f>
        <v>0</v>
      </c>
      <c r="V867" s="1"/>
      <c r="W867" s="1"/>
      <c r="X867" s="1"/>
      <c r="Y867" s="74"/>
    </row>
    <row r="868" spans="1:25" s="35" customFormat="1" ht="110.25">
      <c r="A868" s="319" t="s">
        <v>526</v>
      </c>
      <c r="B868" s="319"/>
      <c r="C868" s="319"/>
      <c r="D868" s="319"/>
      <c r="E868" s="20" t="s">
        <v>11</v>
      </c>
      <c r="F868" s="51" t="s">
        <v>546</v>
      </c>
      <c r="G868" s="21">
        <f>G869+G871</f>
        <v>54000000</v>
      </c>
      <c r="H868" s="21">
        <f t="shared" ref="H868:U868" si="455">H869+H871</f>
        <v>54000000</v>
      </c>
      <c r="I868" s="21">
        <f t="shared" si="455"/>
        <v>79000000</v>
      </c>
      <c r="J868" s="21">
        <f t="shared" si="455"/>
        <v>79000000</v>
      </c>
      <c r="K868" s="21">
        <f t="shared" si="455"/>
        <v>79000000</v>
      </c>
      <c r="L868" s="22">
        <f t="shared" si="454"/>
        <v>100</v>
      </c>
      <c r="M868" s="21">
        <f t="shared" si="455"/>
        <v>58000000</v>
      </c>
      <c r="N868" s="21">
        <f t="shared" si="455"/>
        <v>58000000</v>
      </c>
      <c r="O868" s="21">
        <f t="shared" si="455"/>
        <v>95669306</v>
      </c>
      <c r="P868" s="21">
        <f t="shared" si="455"/>
        <v>58148276</v>
      </c>
      <c r="Q868" s="21">
        <f t="shared" si="455"/>
        <v>63000000</v>
      </c>
      <c r="R868" s="21">
        <f t="shared" si="455"/>
        <v>89563364</v>
      </c>
      <c r="S868" s="21">
        <f t="shared" si="455"/>
        <v>62136194</v>
      </c>
      <c r="T868" s="21">
        <f t="shared" si="455"/>
        <v>95778878</v>
      </c>
      <c r="U868" s="21">
        <f t="shared" si="455"/>
        <v>66471450</v>
      </c>
      <c r="V868" s="1"/>
      <c r="W868" s="1"/>
      <c r="X868" s="1"/>
      <c r="Y868" s="74"/>
    </row>
    <row r="869" spans="1:25" s="36" customFormat="1" ht="15.75" hidden="1">
      <c r="A869" s="24" t="s">
        <v>174</v>
      </c>
      <c r="B869" s="25">
        <v>11</v>
      </c>
      <c r="C869" s="52" t="s">
        <v>24</v>
      </c>
      <c r="D869" s="27">
        <v>352</v>
      </c>
      <c r="E869" s="20"/>
      <c r="F869" s="20"/>
      <c r="G869" s="21">
        <f>SUM(G870)</f>
        <v>54000000</v>
      </c>
      <c r="H869" s="21">
        <f t="shared" ref="H869:U869" si="456">SUM(H870)</f>
        <v>54000000</v>
      </c>
      <c r="I869" s="21">
        <f t="shared" si="456"/>
        <v>54000000</v>
      </c>
      <c r="J869" s="21">
        <f t="shared" si="456"/>
        <v>54000000</v>
      </c>
      <c r="K869" s="21">
        <f t="shared" si="456"/>
        <v>54000000</v>
      </c>
      <c r="L869" s="22">
        <f t="shared" si="454"/>
        <v>100</v>
      </c>
      <c r="M869" s="21">
        <f t="shared" si="456"/>
        <v>58000000</v>
      </c>
      <c r="N869" s="21">
        <f t="shared" si="456"/>
        <v>58000000</v>
      </c>
      <c r="O869" s="21">
        <f t="shared" si="456"/>
        <v>58148276</v>
      </c>
      <c r="P869" s="21">
        <f t="shared" si="456"/>
        <v>58148276</v>
      </c>
      <c r="Q869" s="21">
        <f t="shared" si="456"/>
        <v>63000000</v>
      </c>
      <c r="R869" s="21">
        <f t="shared" si="456"/>
        <v>62136194</v>
      </c>
      <c r="S869" s="21">
        <f t="shared" si="456"/>
        <v>62136194</v>
      </c>
      <c r="T869" s="21">
        <f t="shared" si="456"/>
        <v>66471450</v>
      </c>
      <c r="U869" s="21">
        <f t="shared" si="456"/>
        <v>66471450</v>
      </c>
      <c r="V869" s="21"/>
      <c r="W869" s="21"/>
      <c r="X869" s="21"/>
      <c r="Y869" s="132"/>
    </row>
    <row r="870" spans="1:25" s="35" customFormat="1" ht="30" hidden="1">
      <c r="A870" s="28" t="s">
        <v>174</v>
      </c>
      <c r="B870" s="29">
        <v>11</v>
      </c>
      <c r="C870" s="53" t="s">
        <v>24</v>
      </c>
      <c r="D870" s="56">
        <v>3522</v>
      </c>
      <c r="E870" s="32" t="s">
        <v>139</v>
      </c>
      <c r="F870" s="32"/>
      <c r="G870" s="1">
        <v>54000000</v>
      </c>
      <c r="H870" s="1">
        <v>54000000</v>
      </c>
      <c r="I870" s="1">
        <v>54000000</v>
      </c>
      <c r="J870" s="1">
        <v>54000000</v>
      </c>
      <c r="K870" s="1">
        <v>54000000</v>
      </c>
      <c r="L870" s="33">
        <f t="shared" si="454"/>
        <v>100</v>
      </c>
      <c r="M870" s="1">
        <v>58000000</v>
      </c>
      <c r="N870" s="1">
        <v>58000000</v>
      </c>
      <c r="O870" s="1">
        <v>58148276</v>
      </c>
      <c r="P870" s="1">
        <f>O870</f>
        <v>58148276</v>
      </c>
      <c r="Q870" s="1">
        <v>63000000</v>
      </c>
      <c r="R870" s="1">
        <v>62136194</v>
      </c>
      <c r="S870" s="1">
        <f>R870</f>
        <v>62136194</v>
      </c>
      <c r="T870" s="1">
        <v>66471450</v>
      </c>
      <c r="U870" s="1">
        <f>T870</f>
        <v>66471450</v>
      </c>
      <c r="V870" s="1"/>
      <c r="W870" s="1"/>
      <c r="X870" s="1"/>
      <c r="Y870" s="74"/>
    </row>
    <row r="871" spans="1:25" s="36" customFormat="1" ht="15.75" hidden="1">
      <c r="A871" s="24" t="s">
        <v>174</v>
      </c>
      <c r="B871" s="25">
        <v>11</v>
      </c>
      <c r="C871" s="52" t="s">
        <v>24</v>
      </c>
      <c r="D871" s="42">
        <v>516</v>
      </c>
      <c r="E871" s="20"/>
      <c r="F871" s="20"/>
      <c r="G871" s="21">
        <f>SUM(G872)</f>
        <v>0</v>
      </c>
      <c r="H871" s="21">
        <f t="shared" ref="H871:U871" si="457">SUM(H872)</f>
        <v>0</v>
      </c>
      <c r="I871" s="21">
        <f t="shared" si="457"/>
        <v>25000000</v>
      </c>
      <c r="J871" s="21">
        <f t="shared" si="457"/>
        <v>25000000</v>
      </c>
      <c r="K871" s="21">
        <f t="shared" si="457"/>
        <v>25000000</v>
      </c>
      <c r="L871" s="22">
        <f t="shared" si="454"/>
        <v>100</v>
      </c>
      <c r="M871" s="21">
        <f t="shared" si="457"/>
        <v>0</v>
      </c>
      <c r="N871" s="21">
        <f t="shared" si="457"/>
        <v>0</v>
      </c>
      <c r="O871" s="21">
        <f t="shared" si="457"/>
        <v>37521030</v>
      </c>
      <c r="P871" s="21">
        <f t="shared" si="457"/>
        <v>0</v>
      </c>
      <c r="Q871" s="21">
        <f t="shared" si="457"/>
        <v>0</v>
      </c>
      <c r="R871" s="21">
        <f t="shared" si="457"/>
        <v>27427170</v>
      </c>
      <c r="S871" s="21">
        <f t="shared" si="457"/>
        <v>0</v>
      </c>
      <c r="T871" s="21">
        <f t="shared" si="457"/>
        <v>29307428</v>
      </c>
      <c r="U871" s="21">
        <f t="shared" si="457"/>
        <v>0</v>
      </c>
      <c r="V871" s="21"/>
      <c r="W871" s="21"/>
      <c r="X871" s="21"/>
      <c r="Y871" s="132"/>
    </row>
    <row r="872" spans="1:25" s="35" customFormat="1" ht="30" hidden="1">
      <c r="A872" s="28" t="s">
        <v>174</v>
      </c>
      <c r="B872" s="29">
        <v>11</v>
      </c>
      <c r="C872" s="53" t="s">
        <v>24</v>
      </c>
      <c r="D872" s="56">
        <v>5163</v>
      </c>
      <c r="E872" s="32" t="s">
        <v>393</v>
      </c>
      <c r="F872" s="32"/>
      <c r="G872" s="1">
        <v>0</v>
      </c>
      <c r="H872" s="1">
        <v>0</v>
      </c>
      <c r="I872" s="1">
        <v>25000000</v>
      </c>
      <c r="J872" s="1">
        <v>25000000</v>
      </c>
      <c r="K872" s="1">
        <v>25000000</v>
      </c>
      <c r="L872" s="33">
        <f t="shared" si="454"/>
        <v>100</v>
      </c>
      <c r="M872" s="1">
        <v>0</v>
      </c>
      <c r="N872" s="1">
        <v>0</v>
      </c>
      <c r="O872" s="1">
        <v>37521030</v>
      </c>
      <c r="P872" s="37"/>
      <c r="Q872" s="1">
        <v>0</v>
      </c>
      <c r="R872" s="1">
        <v>27427170</v>
      </c>
      <c r="S872" s="37"/>
      <c r="T872" s="1">
        <v>29307428</v>
      </c>
      <c r="U872" s="37"/>
      <c r="V872" s="1"/>
      <c r="W872" s="1"/>
      <c r="X872" s="1"/>
      <c r="Y872" s="74"/>
    </row>
    <row r="873" spans="1:25" s="35" customFormat="1" ht="110.25">
      <c r="A873" s="319" t="s">
        <v>527</v>
      </c>
      <c r="B873" s="319"/>
      <c r="C873" s="319"/>
      <c r="D873" s="319"/>
      <c r="E873" s="20" t="s">
        <v>95</v>
      </c>
      <c r="F873" s="51" t="s">
        <v>546</v>
      </c>
      <c r="G873" s="21">
        <f>SUM(G874)</f>
        <v>550000</v>
      </c>
      <c r="H873" s="21">
        <f t="shared" ref="H873:U874" si="458">SUM(H874)</f>
        <v>550000</v>
      </c>
      <c r="I873" s="21">
        <f t="shared" si="458"/>
        <v>550000</v>
      </c>
      <c r="J873" s="21">
        <f t="shared" si="458"/>
        <v>550000</v>
      </c>
      <c r="K873" s="21">
        <f t="shared" si="458"/>
        <v>374816</v>
      </c>
      <c r="L873" s="22">
        <f t="shared" si="454"/>
        <v>68.148363636363641</v>
      </c>
      <c r="M873" s="21">
        <f t="shared" si="458"/>
        <v>630000</v>
      </c>
      <c r="N873" s="21">
        <f t="shared" si="458"/>
        <v>630000</v>
      </c>
      <c r="O873" s="21">
        <f t="shared" si="458"/>
        <v>630000</v>
      </c>
      <c r="P873" s="21">
        <f t="shared" si="458"/>
        <v>630000</v>
      </c>
      <c r="Q873" s="21">
        <f t="shared" si="458"/>
        <v>650000</v>
      </c>
      <c r="R873" s="21">
        <f t="shared" si="458"/>
        <v>650000</v>
      </c>
      <c r="S873" s="21">
        <f t="shared" si="458"/>
        <v>650000</v>
      </c>
      <c r="T873" s="21">
        <f t="shared" si="458"/>
        <v>670000</v>
      </c>
      <c r="U873" s="21">
        <f t="shared" si="458"/>
        <v>670000</v>
      </c>
      <c r="V873" s="1"/>
      <c r="W873" s="1"/>
      <c r="X873" s="1"/>
      <c r="Y873" s="74"/>
    </row>
    <row r="874" spans="1:25" s="36" customFormat="1" ht="15.75" hidden="1">
      <c r="A874" s="24" t="s">
        <v>106</v>
      </c>
      <c r="B874" s="25">
        <v>11</v>
      </c>
      <c r="C874" s="52" t="s">
        <v>24</v>
      </c>
      <c r="D874" s="42">
        <v>352</v>
      </c>
      <c r="E874" s="20"/>
      <c r="F874" s="20"/>
      <c r="G874" s="21">
        <f>SUM(G875)</f>
        <v>550000</v>
      </c>
      <c r="H874" s="21">
        <f t="shared" si="458"/>
        <v>550000</v>
      </c>
      <c r="I874" s="21">
        <f t="shared" si="458"/>
        <v>550000</v>
      </c>
      <c r="J874" s="21">
        <f t="shared" si="458"/>
        <v>550000</v>
      </c>
      <c r="K874" s="21">
        <f t="shared" si="458"/>
        <v>374816</v>
      </c>
      <c r="L874" s="22">
        <f t="shared" si="454"/>
        <v>68.148363636363641</v>
      </c>
      <c r="M874" s="21">
        <f t="shared" si="458"/>
        <v>630000</v>
      </c>
      <c r="N874" s="21">
        <f t="shared" si="458"/>
        <v>630000</v>
      </c>
      <c r="O874" s="21">
        <f t="shared" si="458"/>
        <v>630000</v>
      </c>
      <c r="P874" s="21">
        <f t="shared" si="458"/>
        <v>630000</v>
      </c>
      <c r="Q874" s="21">
        <f t="shared" si="458"/>
        <v>650000</v>
      </c>
      <c r="R874" s="21">
        <f t="shared" si="458"/>
        <v>650000</v>
      </c>
      <c r="S874" s="21">
        <f t="shared" si="458"/>
        <v>650000</v>
      </c>
      <c r="T874" s="21">
        <f t="shared" si="458"/>
        <v>670000</v>
      </c>
      <c r="U874" s="21">
        <f t="shared" si="458"/>
        <v>670000</v>
      </c>
      <c r="V874" s="21"/>
      <c r="W874" s="21"/>
      <c r="X874" s="21"/>
      <c r="Y874" s="132"/>
    </row>
    <row r="875" spans="1:25" s="35" customFormat="1" ht="30" hidden="1">
      <c r="A875" s="28" t="s">
        <v>106</v>
      </c>
      <c r="B875" s="29">
        <v>11</v>
      </c>
      <c r="C875" s="53" t="s">
        <v>24</v>
      </c>
      <c r="D875" s="56">
        <v>3522</v>
      </c>
      <c r="E875" s="32" t="s">
        <v>139</v>
      </c>
      <c r="F875" s="32"/>
      <c r="G875" s="1">
        <v>550000</v>
      </c>
      <c r="H875" s="1">
        <v>550000</v>
      </c>
      <c r="I875" s="1">
        <v>550000</v>
      </c>
      <c r="J875" s="1">
        <v>550000</v>
      </c>
      <c r="K875" s="1">
        <v>374816</v>
      </c>
      <c r="L875" s="33">
        <f t="shared" si="454"/>
        <v>68.148363636363641</v>
      </c>
      <c r="M875" s="1">
        <v>630000</v>
      </c>
      <c r="N875" s="1">
        <v>630000</v>
      </c>
      <c r="O875" s="1">
        <v>630000</v>
      </c>
      <c r="P875" s="1">
        <f>O875</f>
        <v>630000</v>
      </c>
      <c r="Q875" s="1">
        <v>650000</v>
      </c>
      <c r="R875" s="1">
        <v>650000</v>
      </c>
      <c r="S875" s="1">
        <f>R875</f>
        <v>650000</v>
      </c>
      <c r="T875" s="1">
        <v>670000</v>
      </c>
      <c r="U875" s="1">
        <f>T875</f>
        <v>670000</v>
      </c>
      <c r="V875" s="1"/>
      <c r="W875" s="1"/>
      <c r="X875" s="1"/>
      <c r="Y875" s="74"/>
    </row>
    <row r="876" spans="1:25" s="35" customFormat="1" ht="110.25">
      <c r="A876" s="319" t="s">
        <v>528</v>
      </c>
      <c r="B876" s="319"/>
      <c r="C876" s="319"/>
      <c r="D876" s="319"/>
      <c r="E876" s="20" t="s">
        <v>316</v>
      </c>
      <c r="F876" s="51" t="s">
        <v>546</v>
      </c>
      <c r="G876" s="21">
        <f>SUM(G877)</f>
        <v>25323000</v>
      </c>
      <c r="H876" s="21">
        <f t="shared" ref="H876:U877" si="459">SUM(H877)</f>
        <v>25323000</v>
      </c>
      <c r="I876" s="21">
        <f t="shared" si="459"/>
        <v>132050315</v>
      </c>
      <c r="J876" s="21">
        <f t="shared" si="459"/>
        <v>132050315</v>
      </c>
      <c r="K876" s="21">
        <f t="shared" si="459"/>
        <v>132050315</v>
      </c>
      <c r="L876" s="22">
        <f t="shared" si="454"/>
        <v>100</v>
      </c>
      <c r="M876" s="21">
        <f t="shared" si="459"/>
        <v>36650000</v>
      </c>
      <c r="N876" s="21">
        <f t="shared" si="459"/>
        <v>36650000</v>
      </c>
      <c r="O876" s="21">
        <f t="shared" si="459"/>
        <v>210000000</v>
      </c>
      <c r="P876" s="21">
        <f t="shared" si="459"/>
        <v>210000000</v>
      </c>
      <c r="Q876" s="21">
        <f t="shared" si="459"/>
        <v>34551400</v>
      </c>
      <c r="R876" s="21">
        <f t="shared" si="459"/>
        <v>210000000</v>
      </c>
      <c r="S876" s="21">
        <f t="shared" si="459"/>
        <v>210000000</v>
      </c>
      <c r="T876" s="21">
        <f t="shared" si="459"/>
        <v>240000000</v>
      </c>
      <c r="U876" s="21">
        <f t="shared" si="459"/>
        <v>240000000</v>
      </c>
      <c r="V876" s="1"/>
      <c r="W876" s="1"/>
      <c r="X876" s="1"/>
      <c r="Y876" s="74"/>
    </row>
    <row r="877" spans="1:25" s="36" customFormat="1" ht="15.75" hidden="1">
      <c r="A877" s="24" t="s">
        <v>108</v>
      </c>
      <c r="B877" s="25">
        <v>11</v>
      </c>
      <c r="C877" s="52" t="s">
        <v>24</v>
      </c>
      <c r="D877" s="27">
        <v>352</v>
      </c>
      <c r="E877" s="20"/>
      <c r="F877" s="20"/>
      <c r="G877" s="21">
        <f>SUM(G878)</f>
        <v>25323000</v>
      </c>
      <c r="H877" s="21">
        <f t="shared" si="459"/>
        <v>25323000</v>
      </c>
      <c r="I877" s="21">
        <f t="shared" si="459"/>
        <v>132050315</v>
      </c>
      <c r="J877" s="21">
        <f t="shared" si="459"/>
        <v>132050315</v>
      </c>
      <c r="K877" s="21">
        <f t="shared" si="459"/>
        <v>132050315</v>
      </c>
      <c r="L877" s="22">
        <f t="shared" si="454"/>
        <v>100</v>
      </c>
      <c r="M877" s="21">
        <f t="shared" si="459"/>
        <v>36650000</v>
      </c>
      <c r="N877" s="21">
        <f t="shared" si="459"/>
        <v>36650000</v>
      </c>
      <c r="O877" s="21">
        <f t="shared" si="459"/>
        <v>210000000</v>
      </c>
      <c r="P877" s="21">
        <f t="shared" si="459"/>
        <v>210000000</v>
      </c>
      <c r="Q877" s="21">
        <f t="shared" si="459"/>
        <v>34551400</v>
      </c>
      <c r="R877" s="21">
        <f t="shared" si="459"/>
        <v>210000000</v>
      </c>
      <c r="S877" s="21">
        <f t="shared" si="459"/>
        <v>210000000</v>
      </c>
      <c r="T877" s="21">
        <f t="shared" si="459"/>
        <v>240000000</v>
      </c>
      <c r="U877" s="21">
        <f t="shared" si="459"/>
        <v>240000000</v>
      </c>
      <c r="V877" s="21"/>
      <c r="W877" s="21"/>
      <c r="X877" s="21"/>
      <c r="Y877" s="132"/>
    </row>
    <row r="878" spans="1:25" s="35" customFormat="1" ht="30" hidden="1">
      <c r="A878" s="28" t="s">
        <v>108</v>
      </c>
      <c r="B878" s="29">
        <v>11</v>
      </c>
      <c r="C878" s="53" t="s">
        <v>24</v>
      </c>
      <c r="D878" s="31">
        <v>3522</v>
      </c>
      <c r="E878" s="32" t="s">
        <v>139</v>
      </c>
      <c r="F878" s="40"/>
      <c r="G878" s="1">
        <v>25323000</v>
      </c>
      <c r="H878" s="1">
        <v>25323000</v>
      </c>
      <c r="I878" s="1">
        <v>132050315</v>
      </c>
      <c r="J878" s="1">
        <v>132050315</v>
      </c>
      <c r="K878" s="1">
        <v>132050315</v>
      </c>
      <c r="L878" s="33">
        <f t="shared" si="454"/>
        <v>100</v>
      </c>
      <c r="M878" s="1">
        <v>36650000</v>
      </c>
      <c r="N878" s="1">
        <v>36650000</v>
      </c>
      <c r="O878" s="1">
        <v>210000000</v>
      </c>
      <c r="P878" s="1">
        <f>O878</f>
        <v>210000000</v>
      </c>
      <c r="Q878" s="1">
        <v>34551400</v>
      </c>
      <c r="R878" s="1">
        <v>210000000</v>
      </c>
      <c r="S878" s="1">
        <f>R878</f>
        <v>210000000</v>
      </c>
      <c r="T878" s="1">
        <v>240000000</v>
      </c>
      <c r="U878" s="1">
        <f>T878</f>
        <v>240000000</v>
      </c>
      <c r="V878" s="1"/>
      <c r="W878" s="1"/>
      <c r="X878" s="1"/>
      <c r="Y878" s="74"/>
    </row>
    <row r="879" spans="1:25" s="35" customFormat="1" ht="110.25">
      <c r="A879" s="319" t="s">
        <v>566</v>
      </c>
      <c r="B879" s="319"/>
      <c r="C879" s="319"/>
      <c r="D879" s="319"/>
      <c r="E879" s="20" t="s">
        <v>365</v>
      </c>
      <c r="F879" s="51" t="s">
        <v>546</v>
      </c>
      <c r="G879" s="21">
        <f>SUM(G880)</f>
        <v>57964863</v>
      </c>
      <c r="H879" s="21">
        <f t="shared" ref="H879:U880" si="460">SUM(H880)</f>
        <v>57964863</v>
      </c>
      <c r="I879" s="21">
        <f t="shared" si="460"/>
        <v>57964863</v>
      </c>
      <c r="J879" s="21">
        <f t="shared" si="460"/>
        <v>57964863</v>
      </c>
      <c r="K879" s="21">
        <f t="shared" si="460"/>
        <v>57964863</v>
      </c>
      <c r="L879" s="22">
        <f t="shared" si="454"/>
        <v>100</v>
      </c>
      <c r="M879" s="21">
        <f t="shared" si="460"/>
        <v>0</v>
      </c>
      <c r="N879" s="21">
        <f t="shared" si="460"/>
        <v>0</v>
      </c>
      <c r="O879" s="21">
        <f t="shared" si="460"/>
        <v>0</v>
      </c>
      <c r="P879" s="21">
        <f t="shared" si="460"/>
        <v>0</v>
      </c>
      <c r="Q879" s="21">
        <f t="shared" si="460"/>
        <v>0</v>
      </c>
      <c r="R879" s="21">
        <f t="shared" si="460"/>
        <v>0</v>
      </c>
      <c r="S879" s="21">
        <f t="shared" si="460"/>
        <v>0</v>
      </c>
      <c r="T879" s="21">
        <f t="shared" si="460"/>
        <v>0</v>
      </c>
      <c r="U879" s="21">
        <f t="shared" si="460"/>
        <v>0</v>
      </c>
      <c r="V879" s="1"/>
      <c r="W879" s="1"/>
      <c r="X879" s="1"/>
      <c r="Y879" s="74"/>
    </row>
    <row r="880" spans="1:25" s="36" customFormat="1" ht="15.75" hidden="1">
      <c r="A880" s="24" t="s">
        <v>368</v>
      </c>
      <c r="B880" s="25">
        <v>11</v>
      </c>
      <c r="C880" s="52" t="s">
        <v>24</v>
      </c>
      <c r="D880" s="27">
        <v>352</v>
      </c>
      <c r="E880" s="20"/>
      <c r="F880" s="20"/>
      <c r="G880" s="21">
        <f>SUM(G881)</f>
        <v>57964863</v>
      </c>
      <c r="H880" s="21">
        <f t="shared" si="460"/>
        <v>57964863</v>
      </c>
      <c r="I880" s="21">
        <f t="shared" si="460"/>
        <v>57964863</v>
      </c>
      <c r="J880" s="21">
        <f t="shared" si="460"/>
        <v>57964863</v>
      </c>
      <c r="K880" s="21">
        <f t="shared" si="460"/>
        <v>57964863</v>
      </c>
      <c r="L880" s="22">
        <f t="shared" si="454"/>
        <v>100</v>
      </c>
      <c r="M880" s="21">
        <f t="shared" si="460"/>
        <v>0</v>
      </c>
      <c r="N880" s="21">
        <f t="shared" si="460"/>
        <v>0</v>
      </c>
      <c r="O880" s="21">
        <f t="shared" si="460"/>
        <v>0</v>
      </c>
      <c r="P880" s="21">
        <f t="shared" si="460"/>
        <v>0</v>
      </c>
      <c r="Q880" s="21">
        <f t="shared" si="460"/>
        <v>0</v>
      </c>
      <c r="R880" s="21">
        <f t="shared" si="460"/>
        <v>0</v>
      </c>
      <c r="S880" s="21">
        <f t="shared" si="460"/>
        <v>0</v>
      </c>
      <c r="T880" s="21">
        <f t="shared" si="460"/>
        <v>0</v>
      </c>
      <c r="U880" s="21">
        <f t="shared" si="460"/>
        <v>0</v>
      </c>
      <c r="V880" s="21"/>
      <c r="W880" s="21"/>
      <c r="X880" s="21"/>
      <c r="Y880" s="132"/>
    </row>
    <row r="881" spans="1:25" s="35" customFormat="1" ht="30" hidden="1">
      <c r="A881" s="28" t="s">
        <v>368</v>
      </c>
      <c r="B881" s="29">
        <v>11</v>
      </c>
      <c r="C881" s="53" t="s">
        <v>24</v>
      </c>
      <c r="D881" s="31">
        <v>3522</v>
      </c>
      <c r="E881" s="32" t="s">
        <v>139</v>
      </c>
      <c r="F881" s="40"/>
      <c r="G881" s="1">
        <v>57964863</v>
      </c>
      <c r="H881" s="1">
        <v>57964863</v>
      </c>
      <c r="I881" s="1">
        <v>57964863</v>
      </c>
      <c r="J881" s="1">
        <v>57964863</v>
      </c>
      <c r="K881" s="1">
        <v>57964863</v>
      </c>
      <c r="L881" s="33">
        <f t="shared" si="454"/>
        <v>100</v>
      </c>
      <c r="M881" s="1">
        <v>0</v>
      </c>
      <c r="N881" s="1">
        <v>0</v>
      </c>
      <c r="O881" s="1"/>
      <c r="P881" s="1">
        <f>O881</f>
        <v>0</v>
      </c>
      <c r="Q881" s="1">
        <v>0</v>
      </c>
      <c r="R881" s="1"/>
      <c r="S881" s="1">
        <f>R881</f>
        <v>0</v>
      </c>
      <c r="T881" s="1"/>
      <c r="U881" s="1">
        <f>T881</f>
        <v>0</v>
      </c>
      <c r="V881" s="1"/>
      <c r="W881" s="1"/>
      <c r="X881" s="1"/>
      <c r="Y881" s="74"/>
    </row>
    <row r="882" spans="1:25" s="35" customFormat="1" ht="15.75">
      <c r="A882" s="331" t="s">
        <v>78</v>
      </c>
      <c r="B882" s="331"/>
      <c r="C882" s="331"/>
      <c r="D882" s="331"/>
      <c r="E882" s="331"/>
      <c r="F882" s="331"/>
      <c r="G882" s="16">
        <f>G883+G925+G928+G935</f>
        <v>357799100</v>
      </c>
      <c r="H882" s="16">
        <f t="shared" ref="H882:U882" si="461">H883+H925+H928+H935</f>
        <v>357799100</v>
      </c>
      <c r="I882" s="16">
        <f t="shared" si="461"/>
        <v>357799100</v>
      </c>
      <c r="J882" s="16">
        <f t="shared" si="461"/>
        <v>357799100</v>
      </c>
      <c r="K882" s="16">
        <f t="shared" si="461"/>
        <v>258219377.35999998</v>
      </c>
      <c r="L882" s="17">
        <f t="shared" si="454"/>
        <v>72.168816903116863</v>
      </c>
      <c r="M882" s="16">
        <f t="shared" si="461"/>
        <v>387799100</v>
      </c>
      <c r="N882" s="16">
        <f t="shared" si="461"/>
        <v>387799100</v>
      </c>
      <c r="O882" s="16">
        <f t="shared" si="461"/>
        <v>356100000</v>
      </c>
      <c r="P882" s="16">
        <f t="shared" si="461"/>
        <v>356100000</v>
      </c>
      <c r="Q882" s="16">
        <f t="shared" si="461"/>
        <v>387799100</v>
      </c>
      <c r="R882" s="16">
        <f t="shared" si="461"/>
        <v>356100000</v>
      </c>
      <c r="S882" s="16">
        <f t="shared" si="461"/>
        <v>356100000</v>
      </c>
      <c r="T882" s="16">
        <f t="shared" si="461"/>
        <v>356100000</v>
      </c>
      <c r="U882" s="16">
        <f t="shared" si="461"/>
        <v>356100000</v>
      </c>
      <c r="V882" s="1"/>
      <c r="W882" s="1"/>
      <c r="X882" s="1"/>
      <c r="Y882" s="74"/>
    </row>
    <row r="883" spans="1:25" s="35" customFormat="1" ht="141.75">
      <c r="A883" s="319" t="s">
        <v>529</v>
      </c>
      <c r="B883" s="319"/>
      <c r="C883" s="319"/>
      <c r="D883" s="319"/>
      <c r="E883" s="20" t="s">
        <v>265</v>
      </c>
      <c r="F883" s="51" t="s">
        <v>447</v>
      </c>
      <c r="G883" s="21">
        <f>G884+G886+G888+G891+G896+G901+G909+G911+G918+G921+G923</f>
        <v>2726400</v>
      </c>
      <c r="H883" s="21">
        <f t="shared" ref="H883:U883" si="462">H884+H886+H888+H891+H896+H901+H909+H911+H918+H921+H923</f>
        <v>2726400</v>
      </c>
      <c r="I883" s="21">
        <f t="shared" si="462"/>
        <v>2726400</v>
      </c>
      <c r="J883" s="21">
        <f t="shared" si="462"/>
        <v>2726400</v>
      </c>
      <c r="K883" s="21">
        <f t="shared" si="462"/>
        <v>1833554.41</v>
      </c>
      <c r="L883" s="22">
        <f t="shared" si="454"/>
        <v>67.251848958333326</v>
      </c>
      <c r="M883" s="21">
        <f t="shared" si="462"/>
        <v>2736400</v>
      </c>
      <c r="N883" s="21">
        <f t="shared" si="462"/>
        <v>2736400</v>
      </c>
      <c r="O883" s="21">
        <f t="shared" si="462"/>
        <v>2682600</v>
      </c>
      <c r="P883" s="21">
        <f t="shared" si="462"/>
        <v>2682600</v>
      </c>
      <c r="Q883" s="21">
        <f t="shared" si="462"/>
        <v>2736400</v>
      </c>
      <c r="R883" s="21">
        <f t="shared" si="462"/>
        <v>2667600</v>
      </c>
      <c r="S883" s="21">
        <f t="shared" si="462"/>
        <v>2667600</v>
      </c>
      <c r="T883" s="21">
        <f t="shared" si="462"/>
        <v>2667600</v>
      </c>
      <c r="U883" s="21">
        <f t="shared" si="462"/>
        <v>2667600</v>
      </c>
      <c r="V883" s="1"/>
      <c r="W883" s="1"/>
      <c r="X883" s="1"/>
      <c r="Y883" s="74"/>
    </row>
    <row r="884" spans="1:25" s="36" customFormat="1" ht="15.75">
      <c r="A884" s="24" t="s">
        <v>77</v>
      </c>
      <c r="B884" s="25">
        <v>11</v>
      </c>
      <c r="C884" s="26" t="s">
        <v>25</v>
      </c>
      <c r="D884" s="27">
        <v>311</v>
      </c>
      <c r="E884" s="20"/>
      <c r="F884" s="20"/>
      <c r="G884" s="21">
        <f>SUM(G885)</f>
        <v>1449000</v>
      </c>
      <c r="H884" s="21">
        <f t="shared" ref="H884:U884" si="463">SUM(H885)</f>
        <v>1449000</v>
      </c>
      <c r="I884" s="21">
        <f t="shared" si="463"/>
        <v>1449000</v>
      </c>
      <c r="J884" s="21">
        <f t="shared" si="463"/>
        <v>1449000</v>
      </c>
      <c r="K884" s="21">
        <f t="shared" si="463"/>
        <v>1034815.59</v>
      </c>
      <c r="L884" s="22">
        <f t="shared" si="454"/>
        <v>71.415844720496892</v>
      </c>
      <c r="M884" s="21">
        <f t="shared" si="463"/>
        <v>1449000</v>
      </c>
      <c r="N884" s="21">
        <f t="shared" si="463"/>
        <v>1449000</v>
      </c>
      <c r="O884" s="21">
        <f t="shared" si="463"/>
        <v>1460000</v>
      </c>
      <c r="P884" s="21">
        <f t="shared" si="463"/>
        <v>1460000</v>
      </c>
      <c r="Q884" s="21">
        <f t="shared" si="463"/>
        <v>1449000</v>
      </c>
      <c r="R884" s="21">
        <f t="shared" si="463"/>
        <v>1460000</v>
      </c>
      <c r="S884" s="21">
        <f t="shared" si="463"/>
        <v>1460000</v>
      </c>
      <c r="T884" s="21">
        <f t="shared" si="463"/>
        <v>1458000</v>
      </c>
      <c r="U884" s="21">
        <f t="shared" si="463"/>
        <v>1458000</v>
      </c>
      <c r="V884" s="21">
        <v>1700000</v>
      </c>
      <c r="W884" s="21"/>
      <c r="X884" s="21"/>
      <c r="Y884" s="132" t="s">
        <v>573</v>
      </c>
    </row>
    <row r="885" spans="1:25" s="35" customFormat="1" ht="15.75" hidden="1">
      <c r="A885" s="28" t="s">
        <v>77</v>
      </c>
      <c r="B885" s="29">
        <v>11</v>
      </c>
      <c r="C885" s="30" t="s">
        <v>25</v>
      </c>
      <c r="D885" s="31">
        <v>3111</v>
      </c>
      <c r="E885" s="32" t="s">
        <v>19</v>
      </c>
      <c r="F885" s="32"/>
      <c r="G885" s="84">
        <v>1449000</v>
      </c>
      <c r="H885" s="84">
        <v>1449000</v>
      </c>
      <c r="I885" s="84">
        <v>1449000</v>
      </c>
      <c r="J885" s="84">
        <v>1449000</v>
      </c>
      <c r="K885" s="84">
        <v>1034815.59</v>
      </c>
      <c r="L885" s="85">
        <f t="shared" si="454"/>
        <v>71.415844720496892</v>
      </c>
      <c r="M885" s="86">
        <v>1449000</v>
      </c>
      <c r="N885" s="86">
        <v>1449000</v>
      </c>
      <c r="O885" s="54">
        <v>1460000</v>
      </c>
      <c r="P885" s="54">
        <f>O885</f>
        <v>1460000</v>
      </c>
      <c r="Q885" s="87">
        <v>1449000</v>
      </c>
      <c r="R885" s="54">
        <v>1460000</v>
      </c>
      <c r="S885" s="54">
        <f>R885</f>
        <v>1460000</v>
      </c>
      <c r="T885" s="54">
        <v>1458000</v>
      </c>
      <c r="U885" s="54">
        <f>T885</f>
        <v>1458000</v>
      </c>
      <c r="V885" s="21">
        <f>O884+O886+O888</f>
        <v>1700000</v>
      </c>
      <c r="W885" s="1"/>
      <c r="X885" s="1"/>
      <c r="Y885" s="36" t="s">
        <v>574</v>
      </c>
    </row>
    <row r="886" spans="1:25" s="36" customFormat="1" ht="15.75" hidden="1">
      <c r="A886" s="24" t="s">
        <v>77</v>
      </c>
      <c r="B886" s="25">
        <v>11</v>
      </c>
      <c r="C886" s="26" t="s">
        <v>25</v>
      </c>
      <c r="D886" s="27">
        <v>312</v>
      </c>
      <c r="E886" s="20"/>
      <c r="F886" s="20"/>
      <c r="G886" s="55">
        <f>SUM(G887)</f>
        <v>6000</v>
      </c>
      <c r="H886" s="55">
        <f t="shared" ref="H886:U886" si="464">SUM(H887)</f>
        <v>6000</v>
      </c>
      <c r="I886" s="55">
        <f t="shared" si="464"/>
        <v>6000</v>
      </c>
      <c r="J886" s="55">
        <f t="shared" si="464"/>
        <v>6000</v>
      </c>
      <c r="K886" s="55">
        <f t="shared" si="464"/>
        <v>3000</v>
      </c>
      <c r="L886" s="22">
        <f t="shared" si="454"/>
        <v>50</v>
      </c>
      <c r="M886" s="55">
        <f t="shared" si="464"/>
        <v>6000</v>
      </c>
      <c r="N886" s="55">
        <f t="shared" si="464"/>
        <v>6000</v>
      </c>
      <c r="O886" s="55">
        <f t="shared" si="464"/>
        <v>12200</v>
      </c>
      <c r="P886" s="55">
        <f t="shared" si="464"/>
        <v>12200</v>
      </c>
      <c r="Q886" s="55">
        <f t="shared" si="464"/>
        <v>6000</v>
      </c>
      <c r="R886" s="55">
        <f t="shared" si="464"/>
        <v>12200</v>
      </c>
      <c r="S886" s="55">
        <f t="shared" si="464"/>
        <v>12200</v>
      </c>
      <c r="T886" s="55">
        <f t="shared" si="464"/>
        <v>16000</v>
      </c>
      <c r="U886" s="55">
        <f t="shared" si="464"/>
        <v>16000</v>
      </c>
      <c r="V886" s="1">
        <f>V884-V885</f>
        <v>0</v>
      </c>
      <c r="W886" s="21"/>
      <c r="X886" s="21"/>
      <c r="Y886" s="74" t="s">
        <v>570</v>
      </c>
    </row>
    <row r="887" spans="1:25" s="35" customFormat="1" hidden="1">
      <c r="A887" s="28" t="s">
        <v>77</v>
      </c>
      <c r="B887" s="29">
        <v>11</v>
      </c>
      <c r="C887" s="30" t="s">
        <v>25</v>
      </c>
      <c r="D887" s="31">
        <v>3121</v>
      </c>
      <c r="E887" s="32" t="s">
        <v>138</v>
      </c>
      <c r="F887" s="32"/>
      <c r="G887" s="84">
        <v>6000</v>
      </c>
      <c r="H887" s="84">
        <v>6000</v>
      </c>
      <c r="I887" s="84">
        <v>6000</v>
      </c>
      <c r="J887" s="84">
        <v>6000</v>
      </c>
      <c r="K887" s="84">
        <v>3000</v>
      </c>
      <c r="L887" s="85">
        <f t="shared" si="454"/>
        <v>50</v>
      </c>
      <c r="M887" s="86">
        <v>6000</v>
      </c>
      <c r="N887" s="86">
        <v>6000</v>
      </c>
      <c r="O887" s="54">
        <v>12200</v>
      </c>
      <c r="P887" s="54">
        <f t="shared" ref="P887:P922" si="465">O887</f>
        <v>12200</v>
      </c>
      <c r="Q887" s="87">
        <v>6000</v>
      </c>
      <c r="R887" s="54">
        <v>12200</v>
      </c>
      <c r="S887" s="54">
        <f t="shared" ref="S887:S922" si="466">R887</f>
        <v>12200</v>
      </c>
      <c r="T887" s="54">
        <v>16000</v>
      </c>
      <c r="U887" s="54">
        <f t="shared" ref="U887:U922" si="467">T887</f>
        <v>16000</v>
      </c>
      <c r="V887" s="1"/>
      <c r="W887" s="1"/>
      <c r="X887" s="1"/>
      <c r="Y887" s="74"/>
    </row>
    <row r="888" spans="1:25" s="36" customFormat="1" ht="15.75" hidden="1">
      <c r="A888" s="24" t="s">
        <v>77</v>
      </c>
      <c r="B888" s="25">
        <v>11</v>
      </c>
      <c r="C888" s="26" t="s">
        <v>25</v>
      </c>
      <c r="D888" s="27">
        <v>313</v>
      </c>
      <c r="E888" s="20"/>
      <c r="F888" s="20"/>
      <c r="G888" s="55">
        <f>SUM(G889:G890)</f>
        <v>225000</v>
      </c>
      <c r="H888" s="55">
        <f t="shared" ref="H888:U888" si="468">SUM(H889:H890)</f>
        <v>225000</v>
      </c>
      <c r="I888" s="55">
        <f t="shared" si="468"/>
        <v>225000</v>
      </c>
      <c r="J888" s="55">
        <f t="shared" si="468"/>
        <v>225000</v>
      </c>
      <c r="K888" s="55">
        <f t="shared" si="468"/>
        <v>157311.82</v>
      </c>
      <c r="L888" s="22">
        <f t="shared" si="454"/>
        <v>69.91636444444444</v>
      </c>
      <c r="M888" s="55">
        <f t="shared" si="468"/>
        <v>225000</v>
      </c>
      <c r="N888" s="55">
        <f t="shared" si="468"/>
        <v>225000</v>
      </c>
      <c r="O888" s="55">
        <f t="shared" si="468"/>
        <v>227800</v>
      </c>
      <c r="P888" s="55">
        <f t="shared" si="468"/>
        <v>227800</v>
      </c>
      <c r="Q888" s="55">
        <f t="shared" si="468"/>
        <v>225000</v>
      </c>
      <c r="R888" s="55">
        <f t="shared" si="468"/>
        <v>227800</v>
      </c>
      <c r="S888" s="55">
        <f t="shared" si="468"/>
        <v>227800</v>
      </c>
      <c r="T888" s="55">
        <f t="shared" si="468"/>
        <v>226000</v>
      </c>
      <c r="U888" s="55">
        <f t="shared" si="468"/>
        <v>226000</v>
      </c>
      <c r="V888" s="21"/>
      <c r="W888" s="21"/>
      <c r="X888" s="21"/>
      <c r="Y888" s="132"/>
    </row>
    <row r="889" spans="1:25" s="35" customFormat="1" hidden="1">
      <c r="A889" s="28" t="s">
        <v>77</v>
      </c>
      <c r="B889" s="29">
        <v>11</v>
      </c>
      <c r="C889" s="30" t="s">
        <v>25</v>
      </c>
      <c r="D889" s="31">
        <v>3132</v>
      </c>
      <c r="E889" s="32" t="s">
        <v>280</v>
      </c>
      <c r="F889" s="32"/>
      <c r="G889" s="84">
        <v>198000</v>
      </c>
      <c r="H889" s="84">
        <v>198000</v>
      </c>
      <c r="I889" s="84">
        <v>198000</v>
      </c>
      <c r="J889" s="84">
        <v>198000</v>
      </c>
      <c r="K889" s="1">
        <v>139717.70000000001</v>
      </c>
      <c r="L889" s="85">
        <f t="shared" si="454"/>
        <v>70.564494949494957</v>
      </c>
      <c r="M889" s="86">
        <v>198000</v>
      </c>
      <c r="N889" s="86">
        <v>198000</v>
      </c>
      <c r="O889" s="54">
        <v>200000</v>
      </c>
      <c r="P889" s="54">
        <f t="shared" si="465"/>
        <v>200000</v>
      </c>
      <c r="Q889" s="87">
        <v>198000</v>
      </c>
      <c r="R889" s="54">
        <v>200000</v>
      </c>
      <c r="S889" s="54">
        <f t="shared" si="466"/>
        <v>200000</v>
      </c>
      <c r="T889" s="54">
        <v>199000</v>
      </c>
      <c r="U889" s="54">
        <f t="shared" si="467"/>
        <v>199000</v>
      </c>
      <c r="V889" s="1"/>
      <c r="W889" s="1"/>
      <c r="X889" s="1"/>
      <c r="Y889" s="74"/>
    </row>
    <row r="890" spans="1:25" s="35" customFormat="1" ht="30" hidden="1">
      <c r="A890" s="28" t="s">
        <v>77</v>
      </c>
      <c r="B890" s="29">
        <v>11</v>
      </c>
      <c r="C890" s="30" t="s">
        <v>25</v>
      </c>
      <c r="D890" s="31">
        <v>3133</v>
      </c>
      <c r="E890" s="32" t="s">
        <v>258</v>
      </c>
      <c r="F890" s="32"/>
      <c r="G890" s="65">
        <v>27000</v>
      </c>
      <c r="H890" s="65">
        <v>27000</v>
      </c>
      <c r="I890" s="65">
        <v>27000</v>
      </c>
      <c r="J890" s="65">
        <v>27000</v>
      </c>
      <c r="K890" s="1">
        <v>17594.12</v>
      </c>
      <c r="L890" s="88">
        <f t="shared" si="454"/>
        <v>65.163407407407405</v>
      </c>
      <c r="M890" s="89">
        <v>27000</v>
      </c>
      <c r="N890" s="89">
        <v>27000</v>
      </c>
      <c r="O890" s="1">
        <v>27800</v>
      </c>
      <c r="P890" s="54">
        <f t="shared" si="465"/>
        <v>27800</v>
      </c>
      <c r="Q890" s="1">
        <v>27000</v>
      </c>
      <c r="R890" s="1">
        <v>27800</v>
      </c>
      <c r="S890" s="54">
        <f t="shared" si="466"/>
        <v>27800</v>
      </c>
      <c r="T890" s="1">
        <v>27000</v>
      </c>
      <c r="U890" s="54">
        <f t="shared" si="467"/>
        <v>27000</v>
      </c>
      <c r="V890" s="1"/>
      <c r="W890" s="1"/>
      <c r="X890" s="1"/>
      <c r="Y890" s="74"/>
    </row>
    <row r="891" spans="1:25" s="36" customFormat="1" ht="15.75" hidden="1">
      <c r="A891" s="24" t="s">
        <v>77</v>
      </c>
      <c r="B891" s="25">
        <v>11</v>
      </c>
      <c r="C891" s="26" t="s">
        <v>25</v>
      </c>
      <c r="D891" s="27">
        <v>321</v>
      </c>
      <c r="E891" s="20"/>
      <c r="F891" s="20"/>
      <c r="G891" s="21">
        <f>SUM(G892:G895)</f>
        <v>123600</v>
      </c>
      <c r="H891" s="21">
        <f t="shared" ref="H891:U891" si="469">SUM(H892:H895)</f>
        <v>123600</v>
      </c>
      <c r="I891" s="21">
        <f t="shared" si="469"/>
        <v>123600</v>
      </c>
      <c r="J891" s="21">
        <f t="shared" si="469"/>
        <v>123600</v>
      </c>
      <c r="K891" s="21">
        <f t="shared" si="469"/>
        <v>38608.51</v>
      </c>
      <c r="L891" s="22">
        <f t="shared" si="454"/>
        <v>31.236658576051781</v>
      </c>
      <c r="M891" s="21">
        <f t="shared" si="469"/>
        <v>123600</v>
      </c>
      <c r="N891" s="21">
        <f t="shared" si="469"/>
        <v>123600</v>
      </c>
      <c r="O891" s="21">
        <f t="shared" si="469"/>
        <v>111600</v>
      </c>
      <c r="P891" s="21">
        <f t="shared" si="469"/>
        <v>111600</v>
      </c>
      <c r="Q891" s="21">
        <f t="shared" si="469"/>
        <v>123600</v>
      </c>
      <c r="R891" s="21">
        <f t="shared" si="469"/>
        <v>121600</v>
      </c>
      <c r="S891" s="21">
        <f t="shared" si="469"/>
        <v>121600</v>
      </c>
      <c r="T891" s="21">
        <f t="shared" si="469"/>
        <v>121600</v>
      </c>
      <c r="U891" s="21">
        <f t="shared" si="469"/>
        <v>121600</v>
      </c>
      <c r="V891" s="21"/>
      <c r="W891" s="21"/>
      <c r="X891" s="21"/>
      <c r="Y891" s="132"/>
    </row>
    <row r="892" spans="1:25" s="35" customFormat="1" hidden="1">
      <c r="A892" s="28" t="s">
        <v>77</v>
      </c>
      <c r="B892" s="29">
        <v>11</v>
      </c>
      <c r="C892" s="30" t="s">
        <v>25</v>
      </c>
      <c r="D892" s="31">
        <v>3211</v>
      </c>
      <c r="E892" s="32" t="s">
        <v>110</v>
      </c>
      <c r="F892" s="32"/>
      <c r="G892" s="90">
        <v>65000</v>
      </c>
      <c r="H892" s="90">
        <v>65000</v>
      </c>
      <c r="I892" s="90">
        <v>65000</v>
      </c>
      <c r="J892" s="90">
        <v>65000</v>
      </c>
      <c r="K892" s="1">
        <v>21097.52</v>
      </c>
      <c r="L892" s="91">
        <f t="shared" si="454"/>
        <v>32.457723076923081</v>
      </c>
      <c r="M892" s="92">
        <v>65000</v>
      </c>
      <c r="N892" s="92">
        <v>65000</v>
      </c>
      <c r="O892" s="93">
        <v>55000</v>
      </c>
      <c r="P892" s="54">
        <f t="shared" si="465"/>
        <v>55000</v>
      </c>
      <c r="Q892" s="94">
        <v>65000</v>
      </c>
      <c r="R892" s="93">
        <v>65000</v>
      </c>
      <c r="S892" s="54">
        <f t="shared" si="466"/>
        <v>65000</v>
      </c>
      <c r="T892" s="93">
        <v>65000</v>
      </c>
      <c r="U892" s="54">
        <f t="shared" si="467"/>
        <v>65000</v>
      </c>
      <c r="V892" s="1"/>
      <c r="W892" s="1"/>
      <c r="X892" s="1"/>
      <c r="Y892" s="74"/>
    </row>
    <row r="893" spans="1:25" s="35" customFormat="1" ht="30" hidden="1">
      <c r="A893" s="28" t="s">
        <v>77</v>
      </c>
      <c r="B893" s="29">
        <v>11</v>
      </c>
      <c r="C893" s="30" t="s">
        <v>25</v>
      </c>
      <c r="D893" s="31">
        <v>3212</v>
      </c>
      <c r="E893" s="32" t="s">
        <v>111</v>
      </c>
      <c r="F893" s="32"/>
      <c r="G893" s="84">
        <v>42000</v>
      </c>
      <c r="H893" s="84">
        <v>42000</v>
      </c>
      <c r="I893" s="84">
        <v>42000</v>
      </c>
      <c r="J893" s="84">
        <v>42000</v>
      </c>
      <c r="K893" s="1">
        <v>15392.99</v>
      </c>
      <c r="L893" s="88">
        <f t="shared" si="454"/>
        <v>36.649976190476188</v>
      </c>
      <c r="M893" s="95">
        <v>42000</v>
      </c>
      <c r="N893" s="95">
        <v>42000</v>
      </c>
      <c r="O893" s="54">
        <v>40000</v>
      </c>
      <c r="P893" s="54">
        <f t="shared" si="465"/>
        <v>40000</v>
      </c>
      <c r="Q893" s="54">
        <v>42000</v>
      </c>
      <c r="R893" s="54">
        <v>40000</v>
      </c>
      <c r="S893" s="54">
        <f t="shared" si="466"/>
        <v>40000</v>
      </c>
      <c r="T893" s="54">
        <v>40000</v>
      </c>
      <c r="U893" s="54">
        <f t="shared" si="467"/>
        <v>40000</v>
      </c>
      <c r="V893" s="1"/>
      <c r="W893" s="1"/>
      <c r="X893" s="1"/>
      <c r="Y893" s="74"/>
    </row>
    <row r="894" spans="1:25" s="35" customFormat="1" hidden="1">
      <c r="A894" s="28" t="s">
        <v>77</v>
      </c>
      <c r="B894" s="29">
        <v>11</v>
      </c>
      <c r="C894" s="30" t="s">
        <v>25</v>
      </c>
      <c r="D894" s="31">
        <v>3213</v>
      </c>
      <c r="E894" s="32" t="s">
        <v>112</v>
      </c>
      <c r="F894" s="32"/>
      <c r="G894" s="84">
        <v>9600</v>
      </c>
      <c r="H894" s="84">
        <v>9600</v>
      </c>
      <c r="I894" s="84">
        <v>9600</v>
      </c>
      <c r="J894" s="84">
        <v>9600</v>
      </c>
      <c r="K894" s="1">
        <v>2100</v>
      </c>
      <c r="L894" s="85">
        <f t="shared" si="454"/>
        <v>21.875</v>
      </c>
      <c r="M894" s="86">
        <v>9600</v>
      </c>
      <c r="N894" s="86">
        <v>9600</v>
      </c>
      <c r="O894" s="54">
        <v>9600</v>
      </c>
      <c r="P894" s="54">
        <f t="shared" si="465"/>
        <v>9600</v>
      </c>
      <c r="Q894" s="87">
        <v>9600</v>
      </c>
      <c r="R894" s="54">
        <v>9600</v>
      </c>
      <c r="S894" s="54">
        <f t="shared" si="466"/>
        <v>9600</v>
      </c>
      <c r="T894" s="54">
        <v>9600</v>
      </c>
      <c r="U894" s="54">
        <f t="shared" si="467"/>
        <v>9600</v>
      </c>
      <c r="V894" s="1"/>
      <c r="W894" s="1"/>
      <c r="X894" s="1"/>
      <c r="Y894" s="74"/>
    </row>
    <row r="895" spans="1:25" s="35" customFormat="1" hidden="1">
      <c r="A895" s="28" t="s">
        <v>77</v>
      </c>
      <c r="B895" s="29">
        <v>11</v>
      </c>
      <c r="C895" s="30" t="s">
        <v>25</v>
      </c>
      <c r="D895" s="31">
        <v>3214</v>
      </c>
      <c r="E895" s="32" t="s">
        <v>234</v>
      </c>
      <c r="F895" s="32"/>
      <c r="G895" s="84">
        <v>7000</v>
      </c>
      <c r="H895" s="84">
        <v>7000</v>
      </c>
      <c r="I895" s="84">
        <v>7000</v>
      </c>
      <c r="J895" s="84">
        <v>7000</v>
      </c>
      <c r="K895" s="1">
        <v>18</v>
      </c>
      <c r="L895" s="85">
        <f t="shared" si="454"/>
        <v>0.25714285714285712</v>
      </c>
      <c r="M895" s="86">
        <v>7000</v>
      </c>
      <c r="N895" s="86">
        <v>7000</v>
      </c>
      <c r="O895" s="54">
        <v>7000</v>
      </c>
      <c r="P895" s="54">
        <f t="shared" si="465"/>
        <v>7000</v>
      </c>
      <c r="Q895" s="87">
        <v>7000</v>
      </c>
      <c r="R895" s="54">
        <v>7000</v>
      </c>
      <c r="S895" s="54">
        <f t="shared" si="466"/>
        <v>7000</v>
      </c>
      <c r="T895" s="54">
        <v>7000</v>
      </c>
      <c r="U895" s="54">
        <f t="shared" si="467"/>
        <v>7000</v>
      </c>
      <c r="V895" s="1"/>
      <c r="W895" s="1"/>
      <c r="X895" s="1"/>
      <c r="Y895" s="74"/>
    </row>
    <row r="896" spans="1:25" s="36" customFormat="1" ht="15.75" hidden="1">
      <c r="A896" s="24" t="s">
        <v>77</v>
      </c>
      <c r="B896" s="25">
        <v>11</v>
      </c>
      <c r="C896" s="26" t="s">
        <v>25</v>
      </c>
      <c r="D896" s="27">
        <v>322</v>
      </c>
      <c r="E896" s="20"/>
      <c r="F896" s="20"/>
      <c r="G896" s="55">
        <f>SUM(G897:G900)</f>
        <v>95500</v>
      </c>
      <c r="H896" s="55">
        <f t="shared" ref="H896:U896" si="470">SUM(H897:H900)</f>
        <v>95500</v>
      </c>
      <c r="I896" s="55">
        <f t="shared" si="470"/>
        <v>95500</v>
      </c>
      <c r="J896" s="55">
        <f t="shared" si="470"/>
        <v>95500</v>
      </c>
      <c r="K896" s="55">
        <f t="shared" si="470"/>
        <v>56082.14</v>
      </c>
      <c r="L896" s="22">
        <f t="shared" si="454"/>
        <v>58.724753926701567</v>
      </c>
      <c r="M896" s="55">
        <f t="shared" si="470"/>
        <v>95500</v>
      </c>
      <c r="N896" s="55">
        <f t="shared" si="470"/>
        <v>95500</v>
      </c>
      <c r="O896" s="55">
        <f t="shared" si="470"/>
        <v>105500</v>
      </c>
      <c r="P896" s="55">
        <f t="shared" si="470"/>
        <v>105500</v>
      </c>
      <c r="Q896" s="55">
        <f t="shared" si="470"/>
        <v>95500</v>
      </c>
      <c r="R896" s="55">
        <f t="shared" si="470"/>
        <v>105500</v>
      </c>
      <c r="S896" s="55">
        <f t="shared" si="470"/>
        <v>105500</v>
      </c>
      <c r="T896" s="55">
        <f t="shared" si="470"/>
        <v>105500</v>
      </c>
      <c r="U896" s="55">
        <f t="shared" si="470"/>
        <v>105500</v>
      </c>
      <c r="V896" s="21"/>
      <c r="W896" s="21"/>
      <c r="X896" s="21"/>
      <c r="Y896" s="132"/>
    </row>
    <row r="897" spans="1:25" s="35" customFormat="1" hidden="1">
      <c r="A897" s="28" t="s">
        <v>77</v>
      </c>
      <c r="B897" s="29">
        <v>11</v>
      </c>
      <c r="C897" s="30" t="s">
        <v>25</v>
      </c>
      <c r="D897" s="31">
        <v>3221</v>
      </c>
      <c r="E897" s="32" t="s">
        <v>146</v>
      </c>
      <c r="F897" s="32"/>
      <c r="G897" s="84">
        <v>35000</v>
      </c>
      <c r="H897" s="84">
        <v>35000</v>
      </c>
      <c r="I897" s="84">
        <v>35000</v>
      </c>
      <c r="J897" s="84">
        <v>35000</v>
      </c>
      <c r="K897" s="54">
        <v>13658.7</v>
      </c>
      <c r="L897" s="85">
        <f t="shared" si="454"/>
        <v>39.024857142857144</v>
      </c>
      <c r="M897" s="86">
        <v>35000</v>
      </c>
      <c r="N897" s="86">
        <v>35000</v>
      </c>
      <c r="O897" s="54">
        <v>40000</v>
      </c>
      <c r="P897" s="54">
        <f t="shared" si="465"/>
        <v>40000</v>
      </c>
      <c r="Q897" s="87">
        <v>35000</v>
      </c>
      <c r="R897" s="54">
        <v>40000</v>
      </c>
      <c r="S897" s="54">
        <f t="shared" si="466"/>
        <v>40000</v>
      </c>
      <c r="T897" s="54">
        <v>40000</v>
      </c>
      <c r="U897" s="54">
        <f t="shared" si="467"/>
        <v>40000</v>
      </c>
      <c r="V897" s="1"/>
      <c r="W897" s="1"/>
      <c r="X897" s="1"/>
      <c r="Y897" s="74"/>
    </row>
    <row r="898" spans="1:25" s="35" customFormat="1" hidden="1">
      <c r="A898" s="28" t="s">
        <v>77</v>
      </c>
      <c r="B898" s="29">
        <v>11</v>
      </c>
      <c r="C898" s="30" t="s">
        <v>25</v>
      </c>
      <c r="D898" s="31">
        <v>3223</v>
      </c>
      <c r="E898" s="32" t="s">
        <v>115</v>
      </c>
      <c r="F898" s="32"/>
      <c r="G898" s="84">
        <v>41500</v>
      </c>
      <c r="H898" s="84">
        <v>41500</v>
      </c>
      <c r="I898" s="84">
        <v>41500</v>
      </c>
      <c r="J898" s="84">
        <v>41500</v>
      </c>
      <c r="K898" s="54">
        <v>28562.94</v>
      </c>
      <c r="L898" s="85">
        <f t="shared" si="454"/>
        <v>68.826361445783121</v>
      </c>
      <c r="M898" s="86">
        <v>41500</v>
      </c>
      <c r="N898" s="86">
        <v>41500</v>
      </c>
      <c r="O898" s="54">
        <v>41500</v>
      </c>
      <c r="P898" s="54">
        <f t="shared" si="465"/>
        <v>41500</v>
      </c>
      <c r="Q898" s="87">
        <v>41500</v>
      </c>
      <c r="R898" s="54">
        <v>41500</v>
      </c>
      <c r="S898" s="54">
        <f t="shared" si="466"/>
        <v>41500</v>
      </c>
      <c r="T898" s="54">
        <v>41500</v>
      </c>
      <c r="U898" s="54">
        <f t="shared" si="467"/>
        <v>41500</v>
      </c>
      <c r="V898" s="1"/>
      <c r="W898" s="1"/>
      <c r="X898" s="1"/>
      <c r="Y898" s="74"/>
    </row>
    <row r="899" spans="1:25" s="35" customFormat="1" hidden="1">
      <c r="A899" s="28" t="s">
        <v>77</v>
      </c>
      <c r="B899" s="29">
        <v>11</v>
      </c>
      <c r="C899" s="30" t="s">
        <v>25</v>
      </c>
      <c r="D899" s="31">
        <v>3224</v>
      </c>
      <c r="E899" s="32" t="s">
        <v>147</v>
      </c>
      <c r="F899" s="32"/>
      <c r="G899" s="84">
        <v>3000</v>
      </c>
      <c r="H899" s="84">
        <v>3000</v>
      </c>
      <c r="I899" s="84">
        <v>3000</v>
      </c>
      <c r="J899" s="84">
        <v>3000</v>
      </c>
      <c r="K899" s="54">
        <v>0</v>
      </c>
      <c r="L899" s="85">
        <f t="shared" si="454"/>
        <v>0</v>
      </c>
      <c r="M899" s="86">
        <v>3000</v>
      </c>
      <c r="N899" s="86">
        <v>3000</v>
      </c>
      <c r="O899" s="54">
        <v>3000</v>
      </c>
      <c r="P899" s="54">
        <f t="shared" si="465"/>
        <v>3000</v>
      </c>
      <c r="Q899" s="87">
        <v>3000</v>
      </c>
      <c r="R899" s="54">
        <v>3000</v>
      </c>
      <c r="S899" s="54">
        <f t="shared" si="466"/>
        <v>3000</v>
      </c>
      <c r="T899" s="54">
        <v>3000</v>
      </c>
      <c r="U899" s="54">
        <f t="shared" si="467"/>
        <v>3000</v>
      </c>
      <c r="V899" s="1"/>
      <c r="W899" s="1"/>
      <c r="X899" s="1"/>
      <c r="Y899" s="74"/>
    </row>
    <row r="900" spans="1:25" s="35" customFormat="1" hidden="1">
      <c r="A900" s="28" t="s">
        <v>77</v>
      </c>
      <c r="B900" s="29">
        <v>11</v>
      </c>
      <c r="C900" s="30" t="s">
        <v>25</v>
      </c>
      <c r="D900" s="31">
        <v>3225</v>
      </c>
      <c r="E900" s="32" t="s">
        <v>151</v>
      </c>
      <c r="F900" s="32"/>
      <c r="G900" s="84">
        <v>16000</v>
      </c>
      <c r="H900" s="84">
        <v>16000</v>
      </c>
      <c r="I900" s="84">
        <v>16000</v>
      </c>
      <c r="J900" s="84">
        <v>16000</v>
      </c>
      <c r="K900" s="54">
        <v>13860.5</v>
      </c>
      <c r="L900" s="85">
        <f t="shared" si="454"/>
        <v>86.628124999999997</v>
      </c>
      <c r="M900" s="86">
        <v>16000</v>
      </c>
      <c r="N900" s="86">
        <v>16000</v>
      </c>
      <c r="O900" s="54">
        <v>21000</v>
      </c>
      <c r="P900" s="54">
        <f t="shared" si="465"/>
        <v>21000</v>
      </c>
      <c r="Q900" s="87">
        <v>16000</v>
      </c>
      <c r="R900" s="54">
        <v>21000</v>
      </c>
      <c r="S900" s="54">
        <f t="shared" si="466"/>
        <v>21000</v>
      </c>
      <c r="T900" s="54">
        <v>21000</v>
      </c>
      <c r="U900" s="54">
        <f t="shared" si="467"/>
        <v>21000</v>
      </c>
      <c r="V900" s="1"/>
      <c r="W900" s="1"/>
      <c r="X900" s="1"/>
      <c r="Y900" s="74"/>
    </row>
    <row r="901" spans="1:25" s="36" customFormat="1" ht="15.75" hidden="1">
      <c r="A901" s="24" t="s">
        <v>77</v>
      </c>
      <c r="B901" s="25">
        <v>11</v>
      </c>
      <c r="C901" s="26" t="s">
        <v>25</v>
      </c>
      <c r="D901" s="27">
        <v>323</v>
      </c>
      <c r="E901" s="20"/>
      <c r="F901" s="20"/>
      <c r="G901" s="55">
        <f>SUM(G902:G908)</f>
        <v>318300</v>
      </c>
      <c r="H901" s="55">
        <f t="shared" ref="H901:U901" si="471">SUM(H902:H908)</f>
        <v>318300</v>
      </c>
      <c r="I901" s="55">
        <f t="shared" si="471"/>
        <v>318300</v>
      </c>
      <c r="J901" s="55">
        <f t="shared" si="471"/>
        <v>318300</v>
      </c>
      <c r="K901" s="55">
        <f t="shared" si="471"/>
        <v>221992.06</v>
      </c>
      <c r="L901" s="22">
        <f t="shared" si="454"/>
        <v>69.743028589381083</v>
      </c>
      <c r="M901" s="55">
        <f t="shared" si="471"/>
        <v>328300</v>
      </c>
      <c r="N901" s="55">
        <f t="shared" si="471"/>
        <v>328300</v>
      </c>
      <c r="O901" s="55">
        <f t="shared" si="471"/>
        <v>328000</v>
      </c>
      <c r="P901" s="55">
        <f t="shared" si="471"/>
        <v>328000</v>
      </c>
      <c r="Q901" s="55">
        <f t="shared" si="471"/>
        <v>328300</v>
      </c>
      <c r="R901" s="55">
        <f t="shared" si="471"/>
        <v>328000</v>
      </c>
      <c r="S901" s="55">
        <f t="shared" si="471"/>
        <v>328000</v>
      </c>
      <c r="T901" s="55">
        <f t="shared" si="471"/>
        <v>328000</v>
      </c>
      <c r="U901" s="55">
        <f t="shared" si="471"/>
        <v>328000</v>
      </c>
      <c r="V901" s="21"/>
      <c r="W901" s="21"/>
      <c r="X901" s="21"/>
      <c r="Y901" s="132"/>
    </row>
    <row r="902" spans="1:25" s="35" customFormat="1" hidden="1">
      <c r="A902" s="28" t="s">
        <v>77</v>
      </c>
      <c r="B902" s="29">
        <v>11</v>
      </c>
      <c r="C902" s="30" t="s">
        <v>25</v>
      </c>
      <c r="D902" s="31">
        <v>3231</v>
      </c>
      <c r="E902" s="32" t="s">
        <v>117</v>
      </c>
      <c r="F902" s="32"/>
      <c r="G902" s="84">
        <v>55000</v>
      </c>
      <c r="H902" s="84">
        <v>55000</v>
      </c>
      <c r="I902" s="84">
        <v>55000</v>
      </c>
      <c r="J902" s="84">
        <v>55000</v>
      </c>
      <c r="K902" s="54">
        <v>29236.74</v>
      </c>
      <c r="L902" s="85">
        <f t="shared" si="454"/>
        <v>53.157709090909087</v>
      </c>
      <c r="M902" s="86">
        <v>55000</v>
      </c>
      <c r="N902" s="86">
        <v>55000</v>
      </c>
      <c r="O902" s="54">
        <v>55000</v>
      </c>
      <c r="P902" s="54">
        <f t="shared" si="465"/>
        <v>55000</v>
      </c>
      <c r="Q902" s="87">
        <v>55000</v>
      </c>
      <c r="R902" s="54">
        <v>55000</v>
      </c>
      <c r="S902" s="54">
        <f t="shared" si="466"/>
        <v>55000</v>
      </c>
      <c r="T902" s="54">
        <v>55000</v>
      </c>
      <c r="U902" s="54">
        <f t="shared" si="467"/>
        <v>55000</v>
      </c>
      <c r="V902" s="1"/>
      <c r="W902" s="1"/>
      <c r="X902" s="1"/>
      <c r="Y902" s="74"/>
    </row>
    <row r="903" spans="1:25" s="35" customFormat="1" hidden="1">
      <c r="A903" s="28" t="s">
        <v>77</v>
      </c>
      <c r="B903" s="29">
        <v>11</v>
      </c>
      <c r="C903" s="30" t="s">
        <v>25</v>
      </c>
      <c r="D903" s="31">
        <v>3232</v>
      </c>
      <c r="E903" s="32" t="s">
        <v>118</v>
      </c>
      <c r="F903" s="32"/>
      <c r="G903" s="84">
        <v>22000</v>
      </c>
      <c r="H903" s="84">
        <v>22000</v>
      </c>
      <c r="I903" s="84">
        <v>22000</v>
      </c>
      <c r="J903" s="84">
        <v>22000</v>
      </c>
      <c r="K903" s="54">
        <v>14466.94</v>
      </c>
      <c r="L903" s="85">
        <f t="shared" si="454"/>
        <v>65.758818181818185</v>
      </c>
      <c r="M903" s="86">
        <v>22000</v>
      </c>
      <c r="N903" s="86">
        <v>22000</v>
      </c>
      <c r="O903" s="54">
        <v>25000</v>
      </c>
      <c r="P903" s="54">
        <f t="shared" si="465"/>
        <v>25000</v>
      </c>
      <c r="Q903" s="87">
        <v>22000</v>
      </c>
      <c r="R903" s="54">
        <v>25000</v>
      </c>
      <c r="S903" s="54">
        <f t="shared" si="466"/>
        <v>25000</v>
      </c>
      <c r="T903" s="54">
        <v>25000</v>
      </c>
      <c r="U903" s="54">
        <f t="shared" si="467"/>
        <v>25000</v>
      </c>
      <c r="V903" s="1"/>
      <c r="W903" s="1"/>
      <c r="X903" s="1"/>
      <c r="Y903" s="74"/>
    </row>
    <row r="904" spans="1:25" s="35" customFormat="1" hidden="1">
      <c r="A904" s="28" t="s">
        <v>77</v>
      </c>
      <c r="B904" s="29">
        <v>11</v>
      </c>
      <c r="C904" s="30" t="s">
        <v>25</v>
      </c>
      <c r="D904" s="31">
        <v>3233</v>
      </c>
      <c r="E904" s="32" t="s">
        <v>119</v>
      </c>
      <c r="F904" s="32"/>
      <c r="G904" s="84">
        <v>55000</v>
      </c>
      <c r="H904" s="84">
        <v>55000</v>
      </c>
      <c r="I904" s="84">
        <v>55000</v>
      </c>
      <c r="J904" s="84">
        <v>55000</v>
      </c>
      <c r="K904" s="54">
        <v>84406.36</v>
      </c>
      <c r="L904" s="85">
        <f t="shared" si="454"/>
        <v>153.4661090909091</v>
      </c>
      <c r="M904" s="86">
        <v>55000</v>
      </c>
      <c r="N904" s="86">
        <v>55000</v>
      </c>
      <c r="O904" s="54">
        <v>55000</v>
      </c>
      <c r="P904" s="54">
        <f t="shared" si="465"/>
        <v>55000</v>
      </c>
      <c r="Q904" s="87">
        <v>55000</v>
      </c>
      <c r="R904" s="54">
        <v>55000</v>
      </c>
      <c r="S904" s="54">
        <f t="shared" si="466"/>
        <v>55000</v>
      </c>
      <c r="T904" s="54">
        <v>55000</v>
      </c>
      <c r="U904" s="54">
        <f t="shared" si="467"/>
        <v>55000</v>
      </c>
      <c r="V904" s="1"/>
      <c r="W904" s="1"/>
      <c r="X904" s="1"/>
      <c r="Y904" s="74"/>
    </row>
    <row r="905" spans="1:25" s="35" customFormat="1" hidden="1">
      <c r="A905" s="28" t="s">
        <v>77</v>
      </c>
      <c r="B905" s="29">
        <v>11</v>
      </c>
      <c r="C905" s="30" t="s">
        <v>25</v>
      </c>
      <c r="D905" s="31">
        <v>3234</v>
      </c>
      <c r="E905" s="32" t="s">
        <v>120</v>
      </c>
      <c r="F905" s="32"/>
      <c r="G905" s="84">
        <v>22000</v>
      </c>
      <c r="H905" s="84">
        <v>22000</v>
      </c>
      <c r="I905" s="84">
        <v>22000</v>
      </c>
      <c r="J905" s="84">
        <v>22000</v>
      </c>
      <c r="K905" s="54">
        <v>0</v>
      </c>
      <c r="L905" s="85">
        <f t="shared" si="454"/>
        <v>0</v>
      </c>
      <c r="M905" s="86">
        <v>32000</v>
      </c>
      <c r="N905" s="86">
        <v>32000</v>
      </c>
      <c r="O905" s="54">
        <v>27000</v>
      </c>
      <c r="P905" s="54">
        <f t="shared" si="465"/>
        <v>27000</v>
      </c>
      <c r="Q905" s="87">
        <v>32000</v>
      </c>
      <c r="R905" s="54">
        <v>27000</v>
      </c>
      <c r="S905" s="54">
        <f t="shared" si="466"/>
        <v>27000</v>
      </c>
      <c r="T905" s="54">
        <v>27000</v>
      </c>
      <c r="U905" s="54">
        <f t="shared" si="467"/>
        <v>27000</v>
      </c>
      <c r="V905" s="1"/>
      <c r="W905" s="1"/>
      <c r="X905" s="1"/>
      <c r="Y905" s="74"/>
    </row>
    <row r="906" spans="1:25" s="35" customFormat="1" hidden="1">
      <c r="A906" s="28" t="s">
        <v>77</v>
      </c>
      <c r="B906" s="29">
        <v>11</v>
      </c>
      <c r="C906" s="30" t="s">
        <v>25</v>
      </c>
      <c r="D906" s="31">
        <v>3237</v>
      </c>
      <c r="E906" s="32" t="s">
        <v>36</v>
      </c>
      <c r="F906" s="32"/>
      <c r="G906" s="84">
        <v>95000</v>
      </c>
      <c r="H906" s="84">
        <v>95000</v>
      </c>
      <c r="I906" s="84">
        <v>95000</v>
      </c>
      <c r="J906" s="84">
        <v>95000</v>
      </c>
      <c r="K906" s="54">
        <v>40680.75</v>
      </c>
      <c r="L906" s="85">
        <f t="shared" si="454"/>
        <v>42.821842105263158</v>
      </c>
      <c r="M906" s="86">
        <v>95000</v>
      </c>
      <c r="N906" s="86">
        <v>95000</v>
      </c>
      <c r="O906" s="54">
        <v>95000</v>
      </c>
      <c r="P906" s="54">
        <f t="shared" si="465"/>
        <v>95000</v>
      </c>
      <c r="Q906" s="87">
        <v>95000</v>
      </c>
      <c r="R906" s="54">
        <v>95000</v>
      </c>
      <c r="S906" s="54">
        <f t="shared" si="466"/>
        <v>95000</v>
      </c>
      <c r="T906" s="54">
        <v>95000</v>
      </c>
      <c r="U906" s="54">
        <f t="shared" si="467"/>
        <v>95000</v>
      </c>
      <c r="V906" s="1"/>
      <c r="W906" s="1"/>
      <c r="X906" s="1"/>
      <c r="Y906" s="74"/>
    </row>
    <row r="907" spans="1:25" s="35" customFormat="1" hidden="1">
      <c r="A907" s="28" t="s">
        <v>77</v>
      </c>
      <c r="B907" s="29">
        <v>11</v>
      </c>
      <c r="C907" s="30" t="s">
        <v>25</v>
      </c>
      <c r="D907" s="31">
        <v>3238</v>
      </c>
      <c r="E907" s="32" t="s">
        <v>122</v>
      </c>
      <c r="F907" s="32"/>
      <c r="G907" s="84">
        <v>26000</v>
      </c>
      <c r="H907" s="84">
        <v>26000</v>
      </c>
      <c r="I907" s="84">
        <v>26000</v>
      </c>
      <c r="J907" s="84">
        <v>26000</v>
      </c>
      <c r="K907" s="54">
        <v>19346</v>
      </c>
      <c r="L907" s="85">
        <f t="shared" si="454"/>
        <v>74.407692307692315</v>
      </c>
      <c r="M907" s="86">
        <v>26000</v>
      </c>
      <c r="N907" s="86">
        <v>26000</v>
      </c>
      <c r="O907" s="54">
        <v>26000</v>
      </c>
      <c r="P907" s="54">
        <f t="shared" si="465"/>
        <v>26000</v>
      </c>
      <c r="Q907" s="87">
        <v>26000</v>
      </c>
      <c r="R907" s="54">
        <v>26000</v>
      </c>
      <c r="S907" s="54">
        <f t="shared" si="466"/>
        <v>26000</v>
      </c>
      <c r="T907" s="54">
        <v>26000</v>
      </c>
      <c r="U907" s="54">
        <f t="shared" si="467"/>
        <v>26000</v>
      </c>
      <c r="V907" s="1"/>
      <c r="W907" s="1"/>
      <c r="X907" s="1"/>
      <c r="Y907" s="74"/>
    </row>
    <row r="908" spans="1:25" s="35" customFormat="1" hidden="1">
      <c r="A908" s="28" t="s">
        <v>77</v>
      </c>
      <c r="B908" s="29">
        <v>11</v>
      </c>
      <c r="C908" s="30" t="s">
        <v>25</v>
      </c>
      <c r="D908" s="31">
        <v>3239</v>
      </c>
      <c r="E908" s="32" t="s">
        <v>41</v>
      </c>
      <c r="F908" s="32"/>
      <c r="G908" s="84">
        <v>43300</v>
      </c>
      <c r="H908" s="84">
        <v>43300</v>
      </c>
      <c r="I908" s="84">
        <v>43300</v>
      </c>
      <c r="J908" s="84">
        <v>43300</v>
      </c>
      <c r="K908" s="54">
        <v>33855.269999999997</v>
      </c>
      <c r="L908" s="85">
        <f t="shared" si="454"/>
        <v>78.187690531177822</v>
      </c>
      <c r="M908" s="86">
        <v>43300</v>
      </c>
      <c r="N908" s="86">
        <v>43300</v>
      </c>
      <c r="O908" s="54">
        <v>45000</v>
      </c>
      <c r="P908" s="54">
        <f t="shared" si="465"/>
        <v>45000</v>
      </c>
      <c r="Q908" s="87">
        <v>43300</v>
      </c>
      <c r="R908" s="54">
        <v>45000</v>
      </c>
      <c r="S908" s="54">
        <f t="shared" si="466"/>
        <v>45000</v>
      </c>
      <c r="T908" s="54">
        <v>45000</v>
      </c>
      <c r="U908" s="54">
        <f t="shared" si="467"/>
        <v>45000</v>
      </c>
      <c r="V908" s="1"/>
      <c r="W908" s="1"/>
      <c r="X908" s="1"/>
      <c r="Y908" s="74"/>
    </row>
    <row r="909" spans="1:25" s="36" customFormat="1" ht="15.75" hidden="1">
      <c r="A909" s="24" t="s">
        <v>77</v>
      </c>
      <c r="B909" s="25">
        <v>11</v>
      </c>
      <c r="C909" s="26" t="s">
        <v>25</v>
      </c>
      <c r="D909" s="27">
        <v>324</v>
      </c>
      <c r="E909" s="20"/>
      <c r="F909" s="20"/>
      <c r="G909" s="55">
        <f>SUM(G910)</f>
        <v>29000</v>
      </c>
      <c r="H909" s="55">
        <f t="shared" ref="H909:U909" si="472">SUM(H910)</f>
        <v>29000</v>
      </c>
      <c r="I909" s="55">
        <f t="shared" si="472"/>
        <v>29000</v>
      </c>
      <c r="J909" s="55">
        <f t="shared" si="472"/>
        <v>29000</v>
      </c>
      <c r="K909" s="55">
        <f t="shared" si="472"/>
        <v>11837.5</v>
      </c>
      <c r="L909" s="22">
        <f t="shared" si="454"/>
        <v>40.818965517241381</v>
      </c>
      <c r="M909" s="55">
        <f t="shared" si="472"/>
        <v>29000</v>
      </c>
      <c r="N909" s="55">
        <f t="shared" si="472"/>
        <v>29000</v>
      </c>
      <c r="O909" s="55">
        <f t="shared" si="472"/>
        <v>29000</v>
      </c>
      <c r="P909" s="55">
        <f t="shared" si="472"/>
        <v>29000</v>
      </c>
      <c r="Q909" s="55">
        <f t="shared" si="472"/>
        <v>29000</v>
      </c>
      <c r="R909" s="55">
        <f t="shared" si="472"/>
        <v>29000</v>
      </c>
      <c r="S909" s="55">
        <f t="shared" si="472"/>
        <v>29000</v>
      </c>
      <c r="T909" s="55">
        <f t="shared" si="472"/>
        <v>29000</v>
      </c>
      <c r="U909" s="55">
        <f t="shared" si="472"/>
        <v>29000</v>
      </c>
      <c r="V909" s="21"/>
      <c r="W909" s="21"/>
      <c r="X909" s="21"/>
      <c r="Y909" s="132"/>
    </row>
    <row r="910" spans="1:25" s="35" customFormat="1" ht="30" hidden="1">
      <c r="A910" s="28" t="s">
        <v>77</v>
      </c>
      <c r="B910" s="29">
        <v>11</v>
      </c>
      <c r="C910" s="30" t="s">
        <v>25</v>
      </c>
      <c r="D910" s="31">
        <v>3241</v>
      </c>
      <c r="E910" s="32" t="s">
        <v>238</v>
      </c>
      <c r="F910" s="32"/>
      <c r="G910" s="65">
        <v>29000</v>
      </c>
      <c r="H910" s="65">
        <v>29000</v>
      </c>
      <c r="I910" s="65">
        <v>29000</v>
      </c>
      <c r="J910" s="65">
        <v>29000</v>
      </c>
      <c r="K910" s="65">
        <v>11837.5</v>
      </c>
      <c r="L910" s="88">
        <f t="shared" si="454"/>
        <v>40.818965517241381</v>
      </c>
      <c r="M910" s="89">
        <v>29000</v>
      </c>
      <c r="N910" s="89">
        <v>29000</v>
      </c>
      <c r="O910" s="1">
        <v>29000</v>
      </c>
      <c r="P910" s="54">
        <f t="shared" si="465"/>
        <v>29000</v>
      </c>
      <c r="Q910" s="1">
        <v>29000</v>
      </c>
      <c r="R910" s="1">
        <v>29000</v>
      </c>
      <c r="S910" s="54">
        <f t="shared" si="466"/>
        <v>29000</v>
      </c>
      <c r="T910" s="1">
        <v>29000</v>
      </c>
      <c r="U910" s="54">
        <f t="shared" si="467"/>
        <v>29000</v>
      </c>
      <c r="V910" s="1"/>
      <c r="W910" s="1"/>
      <c r="X910" s="1"/>
      <c r="Y910" s="74"/>
    </row>
    <row r="911" spans="1:25" s="36" customFormat="1" ht="15.75" hidden="1">
      <c r="A911" s="24" t="s">
        <v>77</v>
      </c>
      <c r="B911" s="25">
        <v>11</v>
      </c>
      <c r="C911" s="26" t="s">
        <v>25</v>
      </c>
      <c r="D911" s="27">
        <v>329</v>
      </c>
      <c r="E911" s="20"/>
      <c r="F911" s="20"/>
      <c r="G911" s="21">
        <f>SUM(G912:G917)</f>
        <v>463000</v>
      </c>
      <c r="H911" s="21">
        <f t="shared" ref="H911:U911" si="473">SUM(H912:H917)</f>
        <v>463000</v>
      </c>
      <c r="I911" s="21">
        <f t="shared" si="473"/>
        <v>463000</v>
      </c>
      <c r="J911" s="21">
        <f t="shared" si="473"/>
        <v>463000</v>
      </c>
      <c r="K911" s="21">
        <f t="shared" si="473"/>
        <v>306467.77999999997</v>
      </c>
      <c r="L911" s="22">
        <f t="shared" si="454"/>
        <v>66.191745140388761</v>
      </c>
      <c r="M911" s="21">
        <f t="shared" si="473"/>
        <v>463000</v>
      </c>
      <c r="N911" s="21">
        <f t="shared" si="473"/>
        <v>463000</v>
      </c>
      <c r="O911" s="21">
        <f t="shared" si="473"/>
        <v>366000</v>
      </c>
      <c r="P911" s="21">
        <f t="shared" si="473"/>
        <v>366000</v>
      </c>
      <c r="Q911" s="21">
        <f t="shared" si="473"/>
        <v>463000</v>
      </c>
      <c r="R911" s="21">
        <f t="shared" si="473"/>
        <v>366000</v>
      </c>
      <c r="S911" s="21">
        <f t="shared" si="473"/>
        <v>366000</v>
      </c>
      <c r="T911" s="21">
        <f t="shared" si="473"/>
        <v>366000</v>
      </c>
      <c r="U911" s="21">
        <f t="shared" si="473"/>
        <v>366000</v>
      </c>
      <c r="V911" s="21"/>
      <c r="W911" s="21"/>
      <c r="X911" s="21"/>
      <c r="Y911" s="132"/>
    </row>
    <row r="912" spans="1:25" s="35" customFormat="1" ht="30" hidden="1">
      <c r="A912" s="28" t="s">
        <v>77</v>
      </c>
      <c r="B912" s="29">
        <v>11</v>
      </c>
      <c r="C912" s="30" t="s">
        <v>25</v>
      </c>
      <c r="D912" s="31">
        <v>3291</v>
      </c>
      <c r="E912" s="32" t="s">
        <v>152</v>
      </c>
      <c r="F912" s="32"/>
      <c r="G912" s="65">
        <v>384000</v>
      </c>
      <c r="H912" s="65">
        <v>384000</v>
      </c>
      <c r="I912" s="65">
        <v>384000</v>
      </c>
      <c r="J912" s="65">
        <v>384000</v>
      </c>
      <c r="K912" s="1">
        <v>279179.73</v>
      </c>
      <c r="L912" s="88">
        <f t="shared" si="454"/>
        <v>72.703054687499986</v>
      </c>
      <c r="M912" s="89">
        <v>384000</v>
      </c>
      <c r="N912" s="89">
        <v>384000</v>
      </c>
      <c r="O912" s="1">
        <v>290000</v>
      </c>
      <c r="P912" s="54">
        <f t="shared" si="465"/>
        <v>290000</v>
      </c>
      <c r="Q912" s="1">
        <v>384000</v>
      </c>
      <c r="R912" s="1">
        <v>290000</v>
      </c>
      <c r="S912" s="54">
        <f t="shared" si="466"/>
        <v>290000</v>
      </c>
      <c r="T912" s="1">
        <v>290000</v>
      </c>
      <c r="U912" s="54">
        <f t="shared" si="467"/>
        <v>290000</v>
      </c>
      <c r="V912" s="1"/>
      <c r="W912" s="1"/>
      <c r="X912" s="1"/>
      <c r="Y912" s="74"/>
    </row>
    <row r="913" spans="1:25" s="35" customFormat="1" hidden="1">
      <c r="A913" s="28" t="s">
        <v>77</v>
      </c>
      <c r="B913" s="29">
        <v>11</v>
      </c>
      <c r="C913" s="30" t="s">
        <v>25</v>
      </c>
      <c r="D913" s="31">
        <v>3292</v>
      </c>
      <c r="E913" s="32" t="s">
        <v>123</v>
      </c>
      <c r="F913" s="32"/>
      <c r="G913" s="84">
        <v>13000</v>
      </c>
      <c r="H913" s="84">
        <v>13000</v>
      </c>
      <c r="I913" s="84">
        <v>13000</v>
      </c>
      <c r="J913" s="84">
        <v>13000</v>
      </c>
      <c r="K913" s="54">
        <v>7875.37</v>
      </c>
      <c r="L913" s="85">
        <f t="shared" si="454"/>
        <v>60.57976923076923</v>
      </c>
      <c r="M913" s="86">
        <v>13000</v>
      </c>
      <c r="N913" s="86">
        <v>13000</v>
      </c>
      <c r="O913" s="54">
        <v>10000</v>
      </c>
      <c r="P913" s="54">
        <f t="shared" si="465"/>
        <v>10000</v>
      </c>
      <c r="Q913" s="87">
        <v>13000</v>
      </c>
      <c r="R913" s="54">
        <v>10000</v>
      </c>
      <c r="S913" s="54">
        <f t="shared" si="466"/>
        <v>10000</v>
      </c>
      <c r="T913" s="54">
        <v>10000</v>
      </c>
      <c r="U913" s="54">
        <f t="shared" si="467"/>
        <v>10000</v>
      </c>
      <c r="V913" s="1"/>
      <c r="W913" s="1"/>
      <c r="X913" s="1"/>
      <c r="Y913" s="74"/>
    </row>
    <row r="914" spans="1:25" s="35" customFormat="1" hidden="1">
      <c r="A914" s="28" t="s">
        <v>77</v>
      </c>
      <c r="B914" s="29">
        <v>11</v>
      </c>
      <c r="C914" s="30" t="s">
        <v>25</v>
      </c>
      <c r="D914" s="31">
        <v>3293</v>
      </c>
      <c r="E914" s="32" t="s">
        <v>124</v>
      </c>
      <c r="F914" s="32"/>
      <c r="G914" s="84">
        <v>50000</v>
      </c>
      <c r="H914" s="84">
        <v>50000</v>
      </c>
      <c r="I914" s="84">
        <v>50000</v>
      </c>
      <c r="J914" s="84">
        <v>50000</v>
      </c>
      <c r="K914" s="54">
        <v>15885.18</v>
      </c>
      <c r="L914" s="85">
        <f t="shared" si="454"/>
        <v>31.770360000000004</v>
      </c>
      <c r="M914" s="86">
        <v>50000</v>
      </c>
      <c r="N914" s="86">
        <v>50000</v>
      </c>
      <c r="O914" s="54">
        <v>50000</v>
      </c>
      <c r="P914" s="54">
        <f t="shared" si="465"/>
        <v>50000</v>
      </c>
      <c r="Q914" s="87">
        <v>50000</v>
      </c>
      <c r="R914" s="54">
        <v>50000</v>
      </c>
      <c r="S914" s="54">
        <f t="shared" si="466"/>
        <v>50000</v>
      </c>
      <c r="T914" s="54">
        <v>50000</v>
      </c>
      <c r="U914" s="54">
        <f t="shared" si="467"/>
        <v>50000</v>
      </c>
      <c r="V914" s="1"/>
      <c r="W914" s="1"/>
      <c r="X914" s="1"/>
      <c r="Y914" s="74"/>
    </row>
    <row r="915" spans="1:25" s="35" customFormat="1" hidden="1">
      <c r="A915" s="28" t="s">
        <v>77</v>
      </c>
      <c r="B915" s="29">
        <v>11</v>
      </c>
      <c r="C915" s="30" t="s">
        <v>25</v>
      </c>
      <c r="D915" s="31">
        <v>3294</v>
      </c>
      <c r="E915" s="32" t="s">
        <v>37</v>
      </c>
      <c r="F915" s="32"/>
      <c r="G915" s="90">
        <v>3500</v>
      </c>
      <c r="H915" s="90">
        <v>3500</v>
      </c>
      <c r="I915" s="90">
        <v>3500</v>
      </c>
      <c r="J915" s="90">
        <v>3500</v>
      </c>
      <c r="K915" s="93">
        <v>555</v>
      </c>
      <c r="L915" s="91">
        <f t="shared" si="454"/>
        <v>15.857142857142856</v>
      </c>
      <c r="M915" s="92">
        <v>3500</v>
      </c>
      <c r="N915" s="92">
        <v>3500</v>
      </c>
      <c r="O915" s="93">
        <v>3500</v>
      </c>
      <c r="P915" s="54">
        <f t="shared" si="465"/>
        <v>3500</v>
      </c>
      <c r="Q915" s="94">
        <v>3500</v>
      </c>
      <c r="R915" s="93">
        <v>3500</v>
      </c>
      <c r="S915" s="54">
        <f t="shared" si="466"/>
        <v>3500</v>
      </c>
      <c r="T915" s="93">
        <v>3500</v>
      </c>
      <c r="U915" s="54">
        <f t="shared" si="467"/>
        <v>3500</v>
      </c>
      <c r="V915" s="1"/>
      <c r="W915" s="1"/>
      <c r="X915" s="1"/>
      <c r="Y915" s="74"/>
    </row>
    <row r="916" spans="1:25" s="35" customFormat="1" hidden="1">
      <c r="A916" s="28" t="s">
        <v>77</v>
      </c>
      <c r="B916" s="29">
        <v>11</v>
      </c>
      <c r="C916" s="30" t="s">
        <v>25</v>
      </c>
      <c r="D916" s="31">
        <v>3295</v>
      </c>
      <c r="E916" s="32" t="s">
        <v>237</v>
      </c>
      <c r="F916" s="32"/>
      <c r="G916" s="90">
        <v>5000</v>
      </c>
      <c r="H916" s="90">
        <v>5000</v>
      </c>
      <c r="I916" s="90">
        <v>5000</v>
      </c>
      <c r="J916" s="90">
        <v>5000</v>
      </c>
      <c r="K916" s="93">
        <v>2972.5</v>
      </c>
      <c r="L916" s="91">
        <f t="shared" si="454"/>
        <v>59.45</v>
      </c>
      <c r="M916" s="92">
        <v>5000</v>
      </c>
      <c r="N916" s="92">
        <v>5000</v>
      </c>
      <c r="O916" s="93">
        <v>5000</v>
      </c>
      <c r="P916" s="54">
        <f t="shared" si="465"/>
        <v>5000</v>
      </c>
      <c r="Q916" s="94">
        <v>5000</v>
      </c>
      <c r="R916" s="93">
        <v>5000</v>
      </c>
      <c r="S916" s="54">
        <f t="shared" si="466"/>
        <v>5000</v>
      </c>
      <c r="T916" s="93">
        <v>5000</v>
      </c>
      <c r="U916" s="54">
        <f t="shared" si="467"/>
        <v>5000</v>
      </c>
      <c r="V916" s="1"/>
      <c r="W916" s="1"/>
      <c r="X916" s="1"/>
      <c r="Y916" s="74"/>
    </row>
    <row r="917" spans="1:25" s="35" customFormat="1" hidden="1">
      <c r="A917" s="28" t="s">
        <v>77</v>
      </c>
      <c r="B917" s="29">
        <v>11</v>
      </c>
      <c r="C917" s="30" t="s">
        <v>25</v>
      </c>
      <c r="D917" s="31">
        <v>3299</v>
      </c>
      <c r="E917" s="32" t="s">
        <v>125</v>
      </c>
      <c r="F917" s="32"/>
      <c r="G917" s="90">
        <v>7500</v>
      </c>
      <c r="H917" s="90">
        <v>7500</v>
      </c>
      <c r="I917" s="90">
        <v>7500</v>
      </c>
      <c r="J917" s="90">
        <v>7500</v>
      </c>
      <c r="K917" s="93">
        <v>0</v>
      </c>
      <c r="L917" s="91">
        <f t="shared" si="454"/>
        <v>0</v>
      </c>
      <c r="M917" s="92">
        <v>7500</v>
      </c>
      <c r="N917" s="92">
        <v>7500</v>
      </c>
      <c r="O917" s="93">
        <v>7500</v>
      </c>
      <c r="P917" s="54">
        <f t="shared" si="465"/>
        <v>7500</v>
      </c>
      <c r="Q917" s="94">
        <v>7500</v>
      </c>
      <c r="R917" s="93">
        <v>7500</v>
      </c>
      <c r="S917" s="54">
        <f t="shared" si="466"/>
        <v>7500</v>
      </c>
      <c r="T917" s="93">
        <v>7500</v>
      </c>
      <c r="U917" s="54">
        <f t="shared" si="467"/>
        <v>7500</v>
      </c>
      <c r="V917" s="1"/>
      <c r="W917" s="1"/>
      <c r="X917" s="1"/>
      <c r="Y917" s="74"/>
    </row>
    <row r="918" spans="1:25" s="36" customFormat="1" ht="15.75" hidden="1">
      <c r="A918" s="24" t="s">
        <v>77</v>
      </c>
      <c r="B918" s="25">
        <v>11</v>
      </c>
      <c r="C918" s="26" t="s">
        <v>25</v>
      </c>
      <c r="D918" s="27">
        <v>343</v>
      </c>
      <c r="E918" s="20"/>
      <c r="F918" s="20"/>
      <c r="G918" s="96">
        <f>SUM(G919:G920)</f>
        <v>2000</v>
      </c>
      <c r="H918" s="96">
        <f t="shared" ref="H918:U918" si="474">SUM(H919:H920)</f>
        <v>2000</v>
      </c>
      <c r="I918" s="96">
        <f t="shared" si="474"/>
        <v>2000</v>
      </c>
      <c r="J918" s="96">
        <f t="shared" si="474"/>
        <v>2000</v>
      </c>
      <c r="K918" s="96">
        <f t="shared" si="474"/>
        <v>1.51</v>
      </c>
      <c r="L918" s="78">
        <f t="shared" si="454"/>
        <v>7.5499999999999998E-2</v>
      </c>
      <c r="M918" s="96">
        <f t="shared" si="474"/>
        <v>2000</v>
      </c>
      <c r="N918" s="96">
        <f t="shared" si="474"/>
        <v>2000</v>
      </c>
      <c r="O918" s="96">
        <f t="shared" si="474"/>
        <v>2500</v>
      </c>
      <c r="P918" s="96">
        <f t="shared" si="474"/>
        <v>2500</v>
      </c>
      <c r="Q918" s="96">
        <f t="shared" si="474"/>
        <v>2000</v>
      </c>
      <c r="R918" s="96">
        <f t="shared" si="474"/>
        <v>2500</v>
      </c>
      <c r="S918" s="96">
        <f t="shared" si="474"/>
        <v>2500</v>
      </c>
      <c r="T918" s="96">
        <f t="shared" si="474"/>
        <v>2500</v>
      </c>
      <c r="U918" s="96">
        <f t="shared" si="474"/>
        <v>2500</v>
      </c>
      <c r="V918" s="21"/>
      <c r="W918" s="21"/>
      <c r="X918" s="21"/>
      <c r="Y918" s="132"/>
    </row>
    <row r="919" spans="1:25" s="97" customFormat="1" ht="15.75" hidden="1">
      <c r="A919" s="28" t="s">
        <v>77</v>
      </c>
      <c r="B919" s="29">
        <v>11</v>
      </c>
      <c r="C919" s="30" t="s">
        <v>25</v>
      </c>
      <c r="D919" s="31">
        <v>3431</v>
      </c>
      <c r="E919" s="32" t="s">
        <v>153</v>
      </c>
      <c r="F919" s="32"/>
      <c r="G919" s="90">
        <v>500</v>
      </c>
      <c r="H919" s="90">
        <v>500</v>
      </c>
      <c r="I919" s="90">
        <v>500</v>
      </c>
      <c r="J919" s="90">
        <v>500</v>
      </c>
      <c r="K919" s="90">
        <v>0</v>
      </c>
      <c r="L919" s="91">
        <f t="shared" si="454"/>
        <v>0</v>
      </c>
      <c r="M919" s="92">
        <v>500</v>
      </c>
      <c r="N919" s="92">
        <v>500</v>
      </c>
      <c r="O919" s="93">
        <v>500</v>
      </c>
      <c r="P919" s="54">
        <f t="shared" si="465"/>
        <v>500</v>
      </c>
      <c r="Q919" s="94">
        <v>500</v>
      </c>
      <c r="R919" s="93">
        <v>500</v>
      </c>
      <c r="S919" s="54">
        <f t="shared" si="466"/>
        <v>500</v>
      </c>
      <c r="T919" s="93">
        <v>500</v>
      </c>
      <c r="U919" s="54">
        <f t="shared" si="467"/>
        <v>500</v>
      </c>
      <c r="V919" s="130"/>
      <c r="W919" s="130"/>
      <c r="X919" s="130"/>
    </row>
    <row r="920" spans="1:25" hidden="1">
      <c r="A920" s="28" t="s">
        <v>77</v>
      </c>
      <c r="B920" s="29">
        <v>11</v>
      </c>
      <c r="C920" s="30" t="s">
        <v>25</v>
      </c>
      <c r="D920" s="31">
        <v>3433</v>
      </c>
      <c r="E920" s="32" t="s">
        <v>126</v>
      </c>
      <c r="F920" s="32"/>
      <c r="G920" s="90">
        <v>1500</v>
      </c>
      <c r="H920" s="90">
        <v>1500</v>
      </c>
      <c r="I920" s="90">
        <v>1500</v>
      </c>
      <c r="J920" s="90">
        <v>1500</v>
      </c>
      <c r="K920" s="90">
        <v>1.51</v>
      </c>
      <c r="L920" s="91">
        <f t="shared" si="454"/>
        <v>0.10066666666666668</v>
      </c>
      <c r="M920" s="92">
        <v>1500</v>
      </c>
      <c r="N920" s="92">
        <v>1500</v>
      </c>
      <c r="O920" s="93">
        <v>2000</v>
      </c>
      <c r="P920" s="54">
        <f t="shared" si="465"/>
        <v>2000</v>
      </c>
      <c r="Q920" s="94">
        <v>1500</v>
      </c>
      <c r="R920" s="93">
        <v>2000</v>
      </c>
      <c r="S920" s="54">
        <f t="shared" si="466"/>
        <v>2000</v>
      </c>
      <c r="T920" s="93">
        <v>2000</v>
      </c>
      <c r="U920" s="54">
        <f t="shared" si="467"/>
        <v>2000</v>
      </c>
    </row>
    <row r="921" spans="1:25" s="23" customFormat="1" ht="15.75" hidden="1">
      <c r="A921" s="24" t="s">
        <v>77</v>
      </c>
      <c r="B921" s="25">
        <v>11</v>
      </c>
      <c r="C921" s="26" t="s">
        <v>25</v>
      </c>
      <c r="D921" s="27">
        <v>422</v>
      </c>
      <c r="E921" s="20"/>
      <c r="F921" s="20"/>
      <c r="G921" s="96">
        <f>SUM(G922)</f>
        <v>15000</v>
      </c>
      <c r="H921" s="96">
        <f t="shared" ref="H921:U921" si="475">SUM(H922)</f>
        <v>15000</v>
      </c>
      <c r="I921" s="96">
        <f t="shared" si="475"/>
        <v>15000</v>
      </c>
      <c r="J921" s="96">
        <f t="shared" si="475"/>
        <v>15000</v>
      </c>
      <c r="K921" s="96">
        <f t="shared" si="475"/>
        <v>3437.5</v>
      </c>
      <c r="L921" s="78">
        <f t="shared" si="454"/>
        <v>22.916666666666664</v>
      </c>
      <c r="M921" s="96">
        <f t="shared" si="475"/>
        <v>15000</v>
      </c>
      <c r="N921" s="96">
        <f t="shared" si="475"/>
        <v>15000</v>
      </c>
      <c r="O921" s="96">
        <f t="shared" si="475"/>
        <v>25000</v>
      </c>
      <c r="P921" s="96">
        <f t="shared" si="475"/>
        <v>25000</v>
      </c>
      <c r="Q921" s="96">
        <f t="shared" si="475"/>
        <v>15000</v>
      </c>
      <c r="R921" s="96">
        <f t="shared" si="475"/>
        <v>15000</v>
      </c>
      <c r="S921" s="96">
        <f t="shared" si="475"/>
        <v>15000</v>
      </c>
      <c r="T921" s="96">
        <f t="shared" si="475"/>
        <v>15000</v>
      </c>
      <c r="U921" s="96">
        <f t="shared" si="475"/>
        <v>15000</v>
      </c>
      <c r="V921" s="57"/>
      <c r="W921" s="57"/>
      <c r="X921" s="57"/>
      <c r="Y921" s="12"/>
    </row>
    <row r="922" spans="1:25" hidden="1">
      <c r="A922" s="28" t="s">
        <v>77</v>
      </c>
      <c r="B922" s="29">
        <v>11</v>
      </c>
      <c r="C922" s="30" t="s">
        <v>25</v>
      </c>
      <c r="D922" s="31">
        <v>4221</v>
      </c>
      <c r="E922" s="32" t="s">
        <v>129</v>
      </c>
      <c r="F922" s="32"/>
      <c r="G922" s="90">
        <v>15000</v>
      </c>
      <c r="H922" s="90">
        <v>15000</v>
      </c>
      <c r="I922" s="90">
        <v>15000</v>
      </c>
      <c r="J922" s="90">
        <v>15000</v>
      </c>
      <c r="K922" s="90">
        <v>3437.5</v>
      </c>
      <c r="L922" s="91">
        <f t="shared" si="454"/>
        <v>22.916666666666664</v>
      </c>
      <c r="M922" s="92">
        <v>15000</v>
      </c>
      <c r="N922" s="92">
        <v>15000</v>
      </c>
      <c r="O922" s="93">
        <v>25000</v>
      </c>
      <c r="P922" s="54">
        <f t="shared" si="465"/>
        <v>25000</v>
      </c>
      <c r="Q922" s="94">
        <v>15000</v>
      </c>
      <c r="R922" s="93">
        <v>15000</v>
      </c>
      <c r="S922" s="54">
        <f t="shared" si="466"/>
        <v>15000</v>
      </c>
      <c r="T922" s="93">
        <v>15000</v>
      </c>
      <c r="U922" s="54">
        <f t="shared" si="467"/>
        <v>15000</v>
      </c>
    </row>
    <row r="923" spans="1:25" s="23" customFormat="1" ht="15.75" hidden="1">
      <c r="A923" s="24" t="s">
        <v>77</v>
      </c>
      <c r="B923" s="25">
        <v>11</v>
      </c>
      <c r="C923" s="26" t="s">
        <v>25</v>
      </c>
      <c r="D923" s="27">
        <v>426</v>
      </c>
      <c r="E923" s="20"/>
      <c r="F923" s="20"/>
      <c r="G923" s="96">
        <f>SUM(G924)</f>
        <v>0</v>
      </c>
      <c r="H923" s="96">
        <f t="shared" ref="H923:U923" si="476">SUM(H924)</f>
        <v>0</v>
      </c>
      <c r="I923" s="96">
        <f t="shared" si="476"/>
        <v>0</v>
      </c>
      <c r="J923" s="96">
        <f t="shared" si="476"/>
        <v>0</v>
      </c>
      <c r="K923" s="96">
        <f t="shared" si="476"/>
        <v>0</v>
      </c>
      <c r="L923" s="78" t="str">
        <f t="shared" si="454"/>
        <v>-</v>
      </c>
      <c r="M923" s="96">
        <f t="shared" si="476"/>
        <v>0</v>
      </c>
      <c r="N923" s="96">
        <f t="shared" si="476"/>
        <v>0</v>
      </c>
      <c r="O923" s="96">
        <f t="shared" si="476"/>
        <v>15000</v>
      </c>
      <c r="P923" s="96">
        <f t="shared" si="476"/>
        <v>15000</v>
      </c>
      <c r="Q923" s="96">
        <f t="shared" si="476"/>
        <v>0</v>
      </c>
      <c r="R923" s="96">
        <f t="shared" si="476"/>
        <v>0</v>
      </c>
      <c r="S923" s="96">
        <f t="shared" si="476"/>
        <v>0</v>
      </c>
      <c r="T923" s="96">
        <f t="shared" si="476"/>
        <v>0</v>
      </c>
      <c r="U923" s="96">
        <f t="shared" si="476"/>
        <v>0</v>
      </c>
      <c r="V923" s="57"/>
      <c r="W923" s="57"/>
      <c r="X923" s="57"/>
      <c r="Y923" s="12"/>
    </row>
    <row r="924" spans="1:25" hidden="1">
      <c r="A924" s="43" t="s">
        <v>77</v>
      </c>
      <c r="B924" s="44">
        <v>11</v>
      </c>
      <c r="C924" s="45" t="s">
        <v>25</v>
      </c>
      <c r="D924" s="46">
        <v>4262</v>
      </c>
      <c r="E924" s="38" t="s">
        <v>135</v>
      </c>
      <c r="F924" s="32"/>
      <c r="G924" s="90"/>
      <c r="H924" s="90"/>
      <c r="I924" s="90"/>
      <c r="J924" s="90"/>
      <c r="K924" s="90"/>
      <c r="L924" s="91" t="str">
        <f t="shared" si="454"/>
        <v>-</v>
      </c>
      <c r="M924" s="92"/>
      <c r="N924" s="92"/>
      <c r="O924" s="93">
        <v>15000</v>
      </c>
      <c r="P924" s="54">
        <f>O924</f>
        <v>15000</v>
      </c>
      <c r="Q924" s="94"/>
      <c r="R924" s="93">
        <v>0</v>
      </c>
      <c r="S924" s="54">
        <f>R924</f>
        <v>0</v>
      </c>
      <c r="T924" s="93">
        <v>0</v>
      </c>
      <c r="U924" s="54">
        <f>T924</f>
        <v>0</v>
      </c>
    </row>
    <row r="925" spans="1:25" ht="141.75">
      <c r="A925" s="319" t="s">
        <v>530</v>
      </c>
      <c r="B925" s="319"/>
      <c r="C925" s="319"/>
      <c r="D925" s="319"/>
      <c r="E925" s="20" t="s">
        <v>76</v>
      </c>
      <c r="F925" s="51" t="s">
        <v>447</v>
      </c>
      <c r="G925" s="21">
        <f>SUM(G926)</f>
        <v>355000000</v>
      </c>
      <c r="H925" s="21">
        <f t="shared" ref="H925:U926" si="477">SUM(H926)</f>
        <v>355000000</v>
      </c>
      <c r="I925" s="21">
        <f t="shared" si="477"/>
        <v>355000000</v>
      </c>
      <c r="J925" s="21">
        <f t="shared" si="477"/>
        <v>355000000</v>
      </c>
      <c r="K925" s="21">
        <f t="shared" si="477"/>
        <v>256348128.88</v>
      </c>
      <c r="L925" s="22">
        <f t="shared" si="454"/>
        <v>72.210740529577464</v>
      </c>
      <c r="M925" s="21">
        <f t="shared" si="477"/>
        <v>385000000</v>
      </c>
      <c r="N925" s="21">
        <f t="shared" si="477"/>
        <v>385000000</v>
      </c>
      <c r="O925" s="21">
        <f t="shared" si="477"/>
        <v>347354400</v>
      </c>
      <c r="P925" s="21">
        <f t="shared" si="477"/>
        <v>347354400</v>
      </c>
      <c r="Q925" s="21">
        <f t="shared" si="477"/>
        <v>385000000</v>
      </c>
      <c r="R925" s="21">
        <f t="shared" si="477"/>
        <v>350369400</v>
      </c>
      <c r="S925" s="21">
        <f t="shared" si="477"/>
        <v>350369400</v>
      </c>
      <c r="T925" s="21">
        <f t="shared" si="477"/>
        <v>350369400</v>
      </c>
      <c r="U925" s="21">
        <f t="shared" si="477"/>
        <v>350369400</v>
      </c>
    </row>
    <row r="926" spans="1:25" s="23" customFormat="1" ht="15.75" hidden="1">
      <c r="A926" s="24" t="s">
        <v>175</v>
      </c>
      <c r="B926" s="25">
        <v>11</v>
      </c>
      <c r="C926" s="52" t="s">
        <v>25</v>
      </c>
      <c r="D926" s="27">
        <v>351</v>
      </c>
      <c r="E926" s="20"/>
      <c r="F926" s="20"/>
      <c r="G926" s="21">
        <f>SUM(G927)</f>
        <v>355000000</v>
      </c>
      <c r="H926" s="21">
        <f t="shared" si="477"/>
        <v>355000000</v>
      </c>
      <c r="I926" s="21">
        <f t="shared" si="477"/>
        <v>355000000</v>
      </c>
      <c r="J926" s="21">
        <f t="shared" si="477"/>
        <v>355000000</v>
      </c>
      <c r="K926" s="21">
        <f t="shared" si="477"/>
        <v>256348128.88</v>
      </c>
      <c r="L926" s="22">
        <f t="shared" si="454"/>
        <v>72.210740529577464</v>
      </c>
      <c r="M926" s="21">
        <f t="shared" si="477"/>
        <v>385000000</v>
      </c>
      <c r="N926" s="21">
        <f t="shared" si="477"/>
        <v>385000000</v>
      </c>
      <c r="O926" s="21">
        <f t="shared" si="477"/>
        <v>347354400</v>
      </c>
      <c r="P926" s="21">
        <f t="shared" si="477"/>
        <v>347354400</v>
      </c>
      <c r="Q926" s="21">
        <f t="shared" si="477"/>
        <v>385000000</v>
      </c>
      <c r="R926" s="21">
        <f t="shared" si="477"/>
        <v>350369400</v>
      </c>
      <c r="S926" s="21">
        <f t="shared" si="477"/>
        <v>350369400</v>
      </c>
      <c r="T926" s="21">
        <f t="shared" si="477"/>
        <v>350369400</v>
      </c>
      <c r="U926" s="21">
        <f t="shared" si="477"/>
        <v>350369400</v>
      </c>
      <c r="V926" s="57"/>
      <c r="W926" s="57"/>
      <c r="X926" s="57"/>
      <c r="Y926" s="12"/>
    </row>
    <row r="927" spans="1:25" ht="30" hidden="1">
      <c r="A927" s="28" t="s">
        <v>175</v>
      </c>
      <c r="B927" s="29">
        <v>11</v>
      </c>
      <c r="C927" s="53" t="s">
        <v>25</v>
      </c>
      <c r="D927" s="31">
        <v>3512</v>
      </c>
      <c r="E927" s="32" t="s">
        <v>140</v>
      </c>
      <c r="F927" s="32"/>
      <c r="G927" s="1">
        <v>355000000</v>
      </c>
      <c r="H927" s="1">
        <v>355000000</v>
      </c>
      <c r="I927" s="1">
        <v>355000000</v>
      </c>
      <c r="J927" s="1">
        <v>355000000</v>
      </c>
      <c r="K927" s="1">
        <v>256348128.88</v>
      </c>
      <c r="L927" s="33">
        <f t="shared" si="454"/>
        <v>72.210740529577464</v>
      </c>
      <c r="M927" s="1">
        <v>385000000</v>
      </c>
      <c r="N927" s="1">
        <v>385000000</v>
      </c>
      <c r="O927" s="1">
        <v>347354400</v>
      </c>
      <c r="P927" s="1">
        <f>O927</f>
        <v>347354400</v>
      </c>
      <c r="Q927" s="1">
        <v>385000000</v>
      </c>
      <c r="R927" s="1">
        <v>350369400</v>
      </c>
      <c r="S927" s="1">
        <f>R927</f>
        <v>350369400</v>
      </c>
      <c r="T927" s="1">
        <v>350369400</v>
      </c>
      <c r="U927" s="1">
        <f>T927</f>
        <v>350369400</v>
      </c>
    </row>
    <row r="928" spans="1:25" s="23" customFormat="1" ht="141.75">
      <c r="A928" s="320" t="s">
        <v>531</v>
      </c>
      <c r="B928" s="320"/>
      <c r="C928" s="320"/>
      <c r="D928" s="320"/>
      <c r="E928" s="20" t="s">
        <v>35</v>
      </c>
      <c r="F928" s="51" t="s">
        <v>447</v>
      </c>
      <c r="G928" s="21">
        <f>G929+G933</f>
        <v>72700</v>
      </c>
      <c r="H928" s="21">
        <f t="shared" ref="H928:U928" si="478">H929+H933</f>
        <v>72700</v>
      </c>
      <c r="I928" s="21">
        <f t="shared" si="478"/>
        <v>72700</v>
      </c>
      <c r="J928" s="21">
        <f t="shared" si="478"/>
        <v>72700</v>
      </c>
      <c r="K928" s="21">
        <f t="shared" si="478"/>
        <v>37694.07</v>
      </c>
      <c r="L928" s="22">
        <f t="shared" si="454"/>
        <v>51.848789546079779</v>
      </c>
      <c r="M928" s="21">
        <f t="shared" si="478"/>
        <v>62700</v>
      </c>
      <c r="N928" s="21">
        <f t="shared" si="478"/>
        <v>62700</v>
      </c>
      <c r="O928" s="21">
        <f t="shared" si="478"/>
        <v>63000</v>
      </c>
      <c r="P928" s="21">
        <f t="shared" si="478"/>
        <v>63000</v>
      </c>
      <c r="Q928" s="21">
        <f t="shared" si="478"/>
        <v>62700</v>
      </c>
      <c r="R928" s="21">
        <f t="shared" si="478"/>
        <v>63000</v>
      </c>
      <c r="S928" s="21">
        <f t="shared" si="478"/>
        <v>63000</v>
      </c>
      <c r="T928" s="21">
        <f t="shared" si="478"/>
        <v>63000</v>
      </c>
      <c r="U928" s="21">
        <f t="shared" si="478"/>
        <v>63000</v>
      </c>
      <c r="V928" s="57"/>
      <c r="W928" s="57"/>
      <c r="X928" s="57"/>
      <c r="Y928" s="12"/>
    </row>
    <row r="929" spans="1:25" s="23" customFormat="1" ht="15.75" hidden="1">
      <c r="A929" s="24" t="s">
        <v>378</v>
      </c>
      <c r="B929" s="25">
        <v>11</v>
      </c>
      <c r="C929" s="52" t="s">
        <v>25</v>
      </c>
      <c r="D929" s="42">
        <v>323</v>
      </c>
      <c r="E929" s="20"/>
      <c r="F929" s="20"/>
      <c r="G929" s="21">
        <f>SUM(G930:G932)</f>
        <v>60700</v>
      </c>
      <c r="H929" s="21">
        <f t="shared" ref="H929:U929" si="479">SUM(H930:H932)</f>
        <v>60700</v>
      </c>
      <c r="I929" s="21">
        <f t="shared" si="479"/>
        <v>60700</v>
      </c>
      <c r="J929" s="21">
        <f t="shared" si="479"/>
        <v>60700</v>
      </c>
      <c r="K929" s="21">
        <f t="shared" si="479"/>
        <v>30029.33</v>
      </c>
      <c r="L929" s="22">
        <f t="shared" si="454"/>
        <v>49.471713344316314</v>
      </c>
      <c r="M929" s="21">
        <f t="shared" si="479"/>
        <v>50700</v>
      </c>
      <c r="N929" s="21">
        <f t="shared" si="479"/>
        <v>50700</v>
      </c>
      <c r="O929" s="21">
        <f t="shared" si="479"/>
        <v>55000</v>
      </c>
      <c r="P929" s="21">
        <f t="shared" si="479"/>
        <v>55000</v>
      </c>
      <c r="Q929" s="21">
        <f t="shared" si="479"/>
        <v>50700</v>
      </c>
      <c r="R929" s="21">
        <f t="shared" si="479"/>
        <v>55000</v>
      </c>
      <c r="S929" s="21">
        <f t="shared" si="479"/>
        <v>55000</v>
      </c>
      <c r="T929" s="21">
        <f t="shared" si="479"/>
        <v>55000</v>
      </c>
      <c r="U929" s="21">
        <f t="shared" si="479"/>
        <v>55000</v>
      </c>
      <c r="V929" s="57"/>
      <c r="W929" s="57"/>
      <c r="X929" s="57"/>
      <c r="Y929" s="12"/>
    </row>
    <row r="930" spans="1:25" hidden="1">
      <c r="A930" s="28" t="s">
        <v>378</v>
      </c>
      <c r="B930" s="29">
        <v>11</v>
      </c>
      <c r="C930" s="53" t="s">
        <v>25</v>
      </c>
      <c r="D930" s="31">
        <v>3232</v>
      </c>
      <c r="E930" s="32" t="s">
        <v>118</v>
      </c>
      <c r="F930" s="32"/>
      <c r="G930" s="1">
        <v>4000</v>
      </c>
      <c r="H930" s="1">
        <v>4000</v>
      </c>
      <c r="I930" s="1">
        <v>4000</v>
      </c>
      <c r="J930" s="1">
        <v>4000</v>
      </c>
      <c r="K930" s="1">
        <v>630.13</v>
      </c>
      <c r="L930" s="33">
        <f t="shared" si="454"/>
        <v>15.75325</v>
      </c>
      <c r="M930" s="1">
        <v>4000</v>
      </c>
      <c r="N930" s="1">
        <v>4000</v>
      </c>
      <c r="O930" s="1">
        <v>6000</v>
      </c>
      <c r="P930" s="1">
        <f>O930</f>
        <v>6000</v>
      </c>
      <c r="Q930" s="1">
        <v>4000</v>
      </c>
      <c r="R930" s="1">
        <v>6000</v>
      </c>
      <c r="S930" s="1">
        <f>R930</f>
        <v>6000</v>
      </c>
      <c r="T930" s="1">
        <v>6000</v>
      </c>
      <c r="U930" s="1">
        <f>T930</f>
        <v>6000</v>
      </c>
    </row>
    <row r="931" spans="1:25" hidden="1">
      <c r="A931" s="28" t="s">
        <v>378</v>
      </c>
      <c r="B931" s="29">
        <v>11</v>
      </c>
      <c r="C931" s="53" t="s">
        <v>25</v>
      </c>
      <c r="D931" s="31">
        <v>3235</v>
      </c>
      <c r="E931" s="32" t="s">
        <v>42</v>
      </c>
      <c r="F931" s="32"/>
      <c r="G931" s="1">
        <v>55000</v>
      </c>
      <c r="H931" s="1">
        <v>55000</v>
      </c>
      <c r="I931" s="1">
        <v>55000</v>
      </c>
      <c r="J931" s="1">
        <v>55000</v>
      </c>
      <c r="K931" s="1">
        <v>28100.720000000001</v>
      </c>
      <c r="L931" s="33">
        <f t="shared" ref="L931:L1002" si="480">IF(I931=0, "-", K931/I931*100)</f>
        <v>51.092218181818183</v>
      </c>
      <c r="M931" s="1">
        <v>45000</v>
      </c>
      <c r="N931" s="1">
        <v>45000</v>
      </c>
      <c r="O931" s="1">
        <v>45000</v>
      </c>
      <c r="P931" s="1">
        <f>O931</f>
        <v>45000</v>
      </c>
      <c r="Q931" s="1">
        <v>45000</v>
      </c>
      <c r="R931" s="1">
        <v>45000</v>
      </c>
      <c r="S931" s="1">
        <f>R931</f>
        <v>45000</v>
      </c>
      <c r="T931" s="1">
        <v>45000</v>
      </c>
      <c r="U931" s="1">
        <f>T931</f>
        <v>45000</v>
      </c>
    </row>
    <row r="932" spans="1:25" hidden="1">
      <c r="A932" s="28" t="s">
        <v>378</v>
      </c>
      <c r="B932" s="29">
        <v>11</v>
      </c>
      <c r="C932" s="53" t="s">
        <v>25</v>
      </c>
      <c r="D932" s="31">
        <v>3239</v>
      </c>
      <c r="E932" s="32" t="s">
        <v>41</v>
      </c>
      <c r="F932" s="32"/>
      <c r="G932" s="1">
        <v>1700</v>
      </c>
      <c r="H932" s="1">
        <v>1700</v>
      </c>
      <c r="I932" s="1">
        <v>1700</v>
      </c>
      <c r="J932" s="1">
        <v>1700</v>
      </c>
      <c r="K932" s="1">
        <v>1298.48</v>
      </c>
      <c r="L932" s="33">
        <f t="shared" si="480"/>
        <v>76.381176470588244</v>
      </c>
      <c r="M932" s="1">
        <v>1700</v>
      </c>
      <c r="N932" s="1">
        <v>1700</v>
      </c>
      <c r="O932" s="1">
        <v>4000</v>
      </c>
      <c r="P932" s="1">
        <f>O932</f>
        <v>4000</v>
      </c>
      <c r="Q932" s="1">
        <v>1700</v>
      </c>
      <c r="R932" s="1">
        <v>4000</v>
      </c>
      <c r="S932" s="1">
        <f>R932</f>
        <v>4000</v>
      </c>
      <c r="T932" s="1">
        <v>4000</v>
      </c>
      <c r="U932" s="1">
        <f>T932</f>
        <v>4000</v>
      </c>
    </row>
    <row r="933" spans="1:25" s="23" customFormat="1" ht="15.75" hidden="1">
      <c r="A933" s="24" t="s">
        <v>378</v>
      </c>
      <c r="B933" s="25">
        <v>11</v>
      </c>
      <c r="C933" s="52" t="s">
        <v>25</v>
      </c>
      <c r="D933" s="27">
        <v>329</v>
      </c>
      <c r="E933" s="20"/>
      <c r="F933" s="20"/>
      <c r="G933" s="21">
        <f>SUM(G934)</f>
        <v>12000</v>
      </c>
      <c r="H933" s="21">
        <f t="shared" ref="H933:U933" si="481">SUM(H934)</f>
        <v>12000</v>
      </c>
      <c r="I933" s="21">
        <f t="shared" si="481"/>
        <v>12000</v>
      </c>
      <c r="J933" s="21">
        <f t="shared" si="481"/>
        <v>12000</v>
      </c>
      <c r="K933" s="21">
        <f t="shared" si="481"/>
        <v>7664.74</v>
      </c>
      <c r="L933" s="22">
        <f t="shared" si="480"/>
        <v>63.872833333333332</v>
      </c>
      <c r="M933" s="21">
        <f t="shared" si="481"/>
        <v>12000</v>
      </c>
      <c r="N933" s="21">
        <f t="shared" si="481"/>
        <v>12000</v>
      </c>
      <c r="O933" s="21">
        <f t="shared" si="481"/>
        <v>8000</v>
      </c>
      <c r="P933" s="21">
        <f t="shared" si="481"/>
        <v>8000</v>
      </c>
      <c r="Q933" s="21">
        <f t="shared" si="481"/>
        <v>12000</v>
      </c>
      <c r="R933" s="21">
        <f t="shared" si="481"/>
        <v>8000</v>
      </c>
      <c r="S933" s="21">
        <f t="shared" si="481"/>
        <v>8000</v>
      </c>
      <c r="T933" s="21">
        <f t="shared" si="481"/>
        <v>8000</v>
      </c>
      <c r="U933" s="21">
        <f t="shared" si="481"/>
        <v>8000</v>
      </c>
      <c r="V933" s="57"/>
      <c r="W933" s="57"/>
      <c r="X933" s="57"/>
      <c r="Y933" s="12"/>
    </row>
    <row r="934" spans="1:25" hidden="1">
      <c r="A934" s="28" t="s">
        <v>378</v>
      </c>
      <c r="B934" s="29">
        <v>11</v>
      </c>
      <c r="C934" s="53" t="s">
        <v>25</v>
      </c>
      <c r="D934" s="31">
        <v>3292</v>
      </c>
      <c r="E934" s="32" t="s">
        <v>123</v>
      </c>
      <c r="F934" s="32"/>
      <c r="G934" s="1">
        <v>12000</v>
      </c>
      <c r="H934" s="1">
        <v>12000</v>
      </c>
      <c r="I934" s="1">
        <v>12000</v>
      </c>
      <c r="J934" s="1">
        <v>12000</v>
      </c>
      <c r="K934" s="1">
        <v>7664.74</v>
      </c>
      <c r="L934" s="33">
        <f t="shared" si="480"/>
        <v>63.872833333333332</v>
      </c>
      <c r="M934" s="1">
        <v>12000</v>
      </c>
      <c r="N934" s="1">
        <v>12000</v>
      </c>
      <c r="O934" s="1">
        <v>8000</v>
      </c>
      <c r="P934" s="1">
        <f>O934</f>
        <v>8000</v>
      </c>
      <c r="Q934" s="1">
        <v>12000</v>
      </c>
      <c r="R934" s="1">
        <v>8000</v>
      </c>
      <c r="S934" s="1">
        <f>R934</f>
        <v>8000</v>
      </c>
      <c r="T934" s="1">
        <v>8000</v>
      </c>
      <c r="U934" s="1">
        <f>T934</f>
        <v>8000</v>
      </c>
    </row>
    <row r="935" spans="1:25" s="23" customFormat="1" ht="141.75">
      <c r="A935" s="328" t="s">
        <v>415</v>
      </c>
      <c r="B935" s="329"/>
      <c r="C935" s="329"/>
      <c r="D935" s="330"/>
      <c r="E935" s="40" t="s">
        <v>560</v>
      </c>
      <c r="F935" s="51" t="s">
        <v>447</v>
      </c>
      <c r="G935" s="21">
        <f>G936+G938+G940</f>
        <v>0</v>
      </c>
      <c r="H935" s="21">
        <f t="shared" ref="H935:U935" si="482">H936+H938+H940</f>
        <v>0</v>
      </c>
      <c r="I935" s="21">
        <f t="shared" si="482"/>
        <v>0</v>
      </c>
      <c r="J935" s="21">
        <f t="shared" si="482"/>
        <v>0</v>
      </c>
      <c r="K935" s="21">
        <f t="shared" si="482"/>
        <v>0</v>
      </c>
      <c r="L935" s="22" t="str">
        <f t="shared" si="480"/>
        <v>-</v>
      </c>
      <c r="M935" s="21">
        <f t="shared" si="482"/>
        <v>0</v>
      </c>
      <c r="N935" s="21">
        <f t="shared" si="482"/>
        <v>0</v>
      </c>
      <c r="O935" s="21">
        <f t="shared" si="482"/>
        <v>6000000</v>
      </c>
      <c r="P935" s="21">
        <f t="shared" si="482"/>
        <v>6000000</v>
      </c>
      <c r="Q935" s="21">
        <f t="shared" si="482"/>
        <v>0</v>
      </c>
      <c r="R935" s="21">
        <f t="shared" si="482"/>
        <v>3000000</v>
      </c>
      <c r="S935" s="21">
        <f t="shared" si="482"/>
        <v>3000000</v>
      </c>
      <c r="T935" s="21">
        <f t="shared" si="482"/>
        <v>3000000</v>
      </c>
      <c r="U935" s="21">
        <f t="shared" si="482"/>
        <v>3000000</v>
      </c>
      <c r="V935" s="57"/>
      <c r="W935" s="57"/>
      <c r="X935" s="57"/>
      <c r="Y935" s="12"/>
    </row>
    <row r="936" spans="1:25" s="23" customFormat="1" ht="15.75" hidden="1">
      <c r="A936" s="141"/>
      <c r="B936" s="141">
        <v>11</v>
      </c>
      <c r="C936" s="112" t="s">
        <v>25</v>
      </c>
      <c r="D936" s="111">
        <v>323</v>
      </c>
      <c r="E936" s="40"/>
      <c r="F936" s="51"/>
      <c r="G936" s="21">
        <f>G937</f>
        <v>0</v>
      </c>
      <c r="H936" s="21">
        <f t="shared" ref="H936:U936" si="483">H937</f>
        <v>0</v>
      </c>
      <c r="I936" s="21">
        <f t="shared" si="483"/>
        <v>0</v>
      </c>
      <c r="J936" s="21">
        <f t="shared" si="483"/>
        <v>0</v>
      </c>
      <c r="K936" s="21">
        <f t="shared" si="483"/>
        <v>0</v>
      </c>
      <c r="L936" s="22" t="str">
        <f t="shared" si="480"/>
        <v>-</v>
      </c>
      <c r="M936" s="21">
        <f t="shared" si="483"/>
        <v>0</v>
      </c>
      <c r="N936" s="21">
        <f t="shared" si="483"/>
        <v>0</v>
      </c>
      <c r="O936" s="21">
        <f t="shared" si="483"/>
        <v>3000000</v>
      </c>
      <c r="P936" s="21">
        <f t="shared" si="483"/>
        <v>3000000</v>
      </c>
      <c r="Q936" s="21">
        <f t="shared" si="483"/>
        <v>0</v>
      </c>
      <c r="R936" s="21">
        <f t="shared" si="483"/>
        <v>3000000</v>
      </c>
      <c r="S936" s="21">
        <f t="shared" si="483"/>
        <v>3000000</v>
      </c>
      <c r="T936" s="21">
        <f t="shared" si="483"/>
        <v>3000000</v>
      </c>
      <c r="U936" s="21">
        <f t="shared" si="483"/>
        <v>3000000</v>
      </c>
      <c r="V936" s="57"/>
      <c r="W936" s="57"/>
      <c r="X936" s="57"/>
      <c r="Y936" s="12"/>
    </row>
    <row r="937" spans="1:25" hidden="1">
      <c r="A937" s="43"/>
      <c r="B937" s="43">
        <v>11</v>
      </c>
      <c r="C937" s="63" t="s">
        <v>25</v>
      </c>
      <c r="D937" s="73">
        <v>3239</v>
      </c>
      <c r="E937" s="38" t="s">
        <v>41</v>
      </c>
      <c r="F937" s="113"/>
      <c r="G937" s="1"/>
      <c r="H937" s="1"/>
      <c r="I937" s="1"/>
      <c r="J937" s="1"/>
      <c r="K937" s="1"/>
      <c r="L937" s="33" t="str">
        <f t="shared" si="480"/>
        <v>-</v>
      </c>
      <c r="M937" s="1"/>
      <c r="N937" s="1"/>
      <c r="O937" s="1">
        <v>3000000</v>
      </c>
      <c r="P937" s="1">
        <f>O937</f>
        <v>3000000</v>
      </c>
      <c r="Q937" s="1"/>
      <c r="R937" s="1">
        <v>3000000</v>
      </c>
      <c r="S937" s="1">
        <f>R937</f>
        <v>3000000</v>
      </c>
      <c r="T937" s="1">
        <v>3000000</v>
      </c>
      <c r="U937" s="1">
        <f>T937</f>
        <v>3000000</v>
      </c>
    </row>
    <row r="938" spans="1:25" s="23" customFormat="1" ht="15.75" hidden="1">
      <c r="A938" s="141"/>
      <c r="B938" s="141">
        <v>11</v>
      </c>
      <c r="C938" s="112" t="s">
        <v>25</v>
      </c>
      <c r="D938" s="111">
        <v>422</v>
      </c>
      <c r="E938" s="40"/>
      <c r="F938" s="51"/>
      <c r="G938" s="21">
        <f>G939</f>
        <v>0</v>
      </c>
      <c r="H938" s="21">
        <f t="shared" ref="H938:U938" si="484">H939</f>
        <v>0</v>
      </c>
      <c r="I938" s="21">
        <f t="shared" si="484"/>
        <v>0</v>
      </c>
      <c r="J938" s="21">
        <f t="shared" si="484"/>
        <v>0</v>
      </c>
      <c r="K938" s="21">
        <f t="shared" si="484"/>
        <v>0</v>
      </c>
      <c r="L938" s="22" t="str">
        <f t="shared" si="480"/>
        <v>-</v>
      </c>
      <c r="M938" s="21">
        <f t="shared" si="484"/>
        <v>0</v>
      </c>
      <c r="N938" s="21">
        <f t="shared" si="484"/>
        <v>0</v>
      </c>
      <c r="O938" s="21">
        <f t="shared" si="484"/>
        <v>1000000</v>
      </c>
      <c r="P938" s="21">
        <f t="shared" si="484"/>
        <v>1000000</v>
      </c>
      <c r="Q938" s="21">
        <f t="shared" si="484"/>
        <v>0</v>
      </c>
      <c r="R938" s="21">
        <f t="shared" si="484"/>
        <v>0</v>
      </c>
      <c r="S938" s="21">
        <f t="shared" si="484"/>
        <v>0</v>
      </c>
      <c r="T938" s="21">
        <f t="shared" si="484"/>
        <v>0</v>
      </c>
      <c r="U938" s="21">
        <f t="shared" si="484"/>
        <v>0</v>
      </c>
      <c r="V938" s="57"/>
      <c r="W938" s="57"/>
      <c r="X938" s="57"/>
      <c r="Y938" s="12"/>
    </row>
    <row r="939" spans="1:25" hidden="1">
      <c r="A939" s="43"/>
      <c r="B939" s="43">
        <v>11</v>
      </c>
      <c r="C939" s="63" t="s">
        <v>25</v>
      </c>
      <c r="D939" s="73">
        <v>4227</v>
      </c>
      <c r="E939" s="32" t="s">
        <v>132</v>
      </c>
      <c r="F939" s="113"/>
      <c r="G939" s="1"/>
      <c r="H939" s="1"/>
      <c r="I939" s="1"/>
      <c r="J939" s="1"/>
      <c r="K939" s="1"/>
      <c r="L939" s="33" t="str">
        <f t="shared" si="480"/>
        <v>-</v>
      </c>
      <c r="M939" s="1"/>
      <c r="N939" s="1"/>
      <c r="O939" s="1">
        <v>1000000</v>
      </c>
      <c r="P939" s="1">
        <f>O939</f>
        <v>1000000</v>
      </c>
      <c r="Q939" s="1"/>
      <c r="R939" s="1"/>
      <c r="S939" s="1">
        <f>R939</f>
        <v>0</v>
      </c>
      <c r="T939" s="1"/>
      <c r="U939" s="1">
        <f>T939</f>
        <v>0</v>
      </c>
    </row>
    <row r="940" spans="1:25" s="23" customFormat="1" ht="15.75" hidden="1">
      <c r="A940" s="24"/>
      <c r="B940" s="25">
        <v>11</v>
      </c>
      <c r="C940" s="112" t="s">
        <v>25</v>
      </c>
      <c r="D940" s="27">
        <v>426</v>
      </c>
      <c r="E940" s="20"/>
      <c r="F940" s="20"/>
      <c r="G940" s="21">
        <f>SUM(G941)</f>
        <v>0</v>
      </c>
      <c r="H940" s="21">
        <f t="shared" ref="H940:U940" si="485">SUM(H941)</f>
        <v>0</v>
      </c>
      <c r="I940" s="21">
        <f t="shared" si="485"/>
        <v>0</v>
      </c>
      <c r="J940" s="21">
        <f t="shared" si="485"/>
        <v>0</v>
      </c>
      <c r="K940" s="21">
        <f t="shared" si="485"/>
        <v>0</v>
      </c>
      <c r="L940" s="22" t="str">
        <f t="shared" si="480"/>
        <v>-</v>
      </c>
      <c r="M940" s="21">
        <f t="shared" si="485"/>
        <v>0</v>
      </c>
      <c r="N940" s="21">
        <f t="shared" si="485"/>
        <v>0</v>
      </c>
      <c r="O940" s="21">
        <f t="shared" si="485"/>
        <v>2000000</v>
      </c>
      <c r="P940" s="21">
        <f t="shared" si="485"/>
        <v>2000000</v>
      </c>
      <c r="Q940" s="21">
        <f t="shared" si="485"/>
        <v>0</v>
      </c>
      <c r="R940" s="21">
        <f t="shared" si="485"/>
        <v>0</v>
      </c>
      <c r="S940" s="21">
        <f t="shared" si="485"/>
        <v>0</v>
      </c>
      <c r="T940" s="21">
        <f t="shared" si="485"/>
        <v>0</v>
      </c>
      <c r="U940" s="21">
        <f t="shared" si="485"/>
        <v>0</v>
      </c>
      <c r="V940" s="57"/>
      <c r="W940" s="57"/>
      <c r="X940" s="57"/>
      <c r="Y940" s="12"/>
    </row>
    <row r="941" spans="1:25" ht="15.75" hidden="1">
      <c r="A941" s="43"/>
      <c r="B941" s="44">
        <v>11</v>
      </c>
      <c r="C941" s="112" t="s">
        <v>25</v>
      </c>
      <c r="D941" s="46">
        <v>4262</v>
      </c>
      <c r="E941" s="38" t="s">
        <v>148</v>
      </c>
      <c r="F941" s="32"/>
      <c r="G941" s="1"/>
      <c r="H941" s="1"/>
      <c r="I941" s="1"/>
      <c r="J941" s="1"/>
      <c r="K941" s="1"/>
      <c r="L941" s="33" t="str">
        <f t="shared" si="480"/>
        <v>-</v>
      </c>
      <c r="M941" s="1"/>
      <c r="N941" s="1"/>
      <c r="O941" s="1">
        <v>2000000</v>
      </c>
      <c r="P941" s="1">
        <f>O941</f>
        <v>2000000</v>
      </c>
      <c r="Q941" s="1"/>
      <c r="R941" s="1"/>
      <c r="S941" s="1">
        <f>R941</f>
        <v>0</v>
      </c>
      <c r="T941" s="1"/>
      <c r="U941" s="1">
        <f>T941</f>
        <v>0</v>
      </c>
    </row>
    <row r="942" spans="1:25" ht="15.75">
      <c r="A942" s="318" t="s">
        <v>86</v>
      </c>
      <c r="B942" s="318"/>
      <c r="C942" s="318"/>
      <c r="D942" s="318"/>
      <c r="E942" s="318"/>
      <c r="F942" s="318"/>
      <c r="G942" s="16">
        <f>G943+G1001+G1007+G1010+G1031+G1034+G1053+G1056+G1061+G1066+G1069</f>
        <v>21464575</v>
      </c>
      <c r="H942" s="16">
        <f t="shared" ref="H942:U942" si="486">H943+H1001+H1007+H1010+H1031+H1034+H1053+H1056+H1061+H1066+H1069</f>
        <v>21364575</v>
      </c>
      <c r="I942" s="16">
        <f t="shared" si="486"/>
        <v>21464575</v>
      </c>
      <c r="J942" s="16">
        <f t="shared" si="486"/>
        <v>21364575</v>
      </c>
      <c r="K942" s="16">
        <f t="shared" si="486"/>
        <v>15771543.300000001</v>
      </c>
      <c r="L942" s="17">
        <f t="shared" si="480"/>
        <v>73.477081656636585</v>
      </c>
      <c r="M942" s="16">
        <f t="shared" si="486"/>
        <v>22724575</v>
      </c>
      <c r="N942" s="16">
        <f t="shared" si="486"/>
        <v>22624575</v>
      </c>
      <c r="O942" s="16">
        <f t="shared" si="486"/>
        <v>23216000</v>
      </c>
      <c r="P942" s="16">
        <f t="shared" si="486"/>
        <v>23100000</v>
      </c>
      <c r="Q942" s="16">
        <f t="shared" si="486"/>
        <v>22184575</v>
      </c>
      <c r="R942" s="16">
        <f t="shared" si="486"/>
        <v>23200000</v>
      </c>
      <c r="S942" s="16">
        <f t="shared" si="486"/>
        <v>23100000</v>
      </c>
      <c r="T942" s="16">
        <f t="shared" si="486"/>
        <v>23200000</v>
      </c>
      <c r="U942" s="16">
        <f t="shared" si="486"/>
        <v>23100000</v>
      </c>
    </row>
    <row r="943" spans="1:25" ht="94.5">
      <c r="A943" s="319" t="s">
        <v>532</v>
      </c>
      <c r="B943" s="319"/>
      <c r="C943" s="319"/>
      <c r="D943" s="319"/>
      <c r="E943" s="20" t="s">
        <v>264</v>
      </c>
      <c r="F943" s="51" t="s">
        <v>449</v>
      </c>
      <c r="G943" s="21">
        <f t="shared" ref="G943:N943" si="487">G944+G948+G950+G953+G958+G965+G975+G977+G983+G989+G991+G997+G999+G987</f>
        <v>7064200</v>
      </c>
      <c r="H943" s="21">
        <f t="shared" si="487"/>
        <v>7064200</v>
      </c>
      <c r="I943" s="21">
        <f t="shared" si="487"/>
        <v>7064200</v>
      </c>
      <c r="J943" s="21">
        <f t="shared" si="487"/>
        <v>7064200</v>
      </c>
      <c r="K943" s="21">
        <f t="shared" si="487"/>
        <v>4639231.6400000006</v>
      </c>
      <c r="L943" s="22">
        <f t="shared" si="480"/>
        <v>65.672427734209123</v>
      </c>
      <c r="M943" s="21">
        <f t="shared" si="487"/>
        <v>6765700</v>
      </c>
      <c r="N943" s="21">
        <f t="shared" si="487"/>
        <v>6765700</v>
      </c>
      <c r="O943" s="21">
        <f>O944+O948+O950+O953+O958+O965+O975+O977+O983+O989+O991+O997+O999+O987</f>
        <v>7465000</v>
      </c>
      <c r="P943" s="21">
        <f t="shared" ref="P943:U943" si="488">P944+P948+P950+P953+P958+P965+P975+P977+P983+P989+P991+P997+P999+P987</f>
        <v>7449000</v>
      </c>
      <c r="Q943" s="21">
        <f t="shared" si="488"/>
        <v>7073200</v>
      </c>
      <c r="R943" s="21">
        <f t="shared" si="488"/>
        <v>7470000</v>
      </c>
      <c r="S943" s="21">
        <f t="shared" si="488"/>
        <v>7470000</v>
      </c>
      <c r="T943" s="21">
        <f t="shared" si="488"/>
        <v>7470000</v>
      </c>
      <c r="U943" s="21">
        <f t="shared" si="488"/>
        <v>7470000</v>
      </c>
    </row>
    <row r="944" spans="1:25" s="23" customFormat="1" ht="15.75" hidden="1">
      <c r="A944" s="24" t="s">
        <v>89</v>
      </c>
      <c r="B944" s="25">
        <v>11</v>
      </c>
      <c r="C944" s="26" t="s">
        <v>25</v>
      </c>
      <c r="D944" s="27">
        <v>311</v>
      </c>
      <c r="E944" s="20"/>
      <c r="F944" s="20"/>
      <c r="G944" s="21">
        <f>SUM(G945:G947)</f>
        <v>2610000</v>
      </c>
      <c r="H944" s="21">
        <f t="shared" ref="H944:U944" si="489">SUM(H945:H947)</f>
        <v>2610000</v>
      </c>
      <c r="I944" s="21">
        <f t="shared" si="489"/>
        <v>2610000</v>
      </c>
      <c r="J944" s="21">
        <f t="shared" si="489"/>
        <v>2610000</v>
      </c>
      <c r="K944" s="21">
        <f t="shared" si="489"/>
        <v>1960242.32</v>
      </c>
      <c r="L944" s="22">
        <f t="shared" si="480"/>
        <v>75.105069731800768</v>
      </c>
      <c r="M944" s="21">
        <f t="shared" si="489"/>
        <v>2610000</v>
      </c>
      <c r="N944" s="21">
        <f t="shared" si="489"/>
        <v>2610000</v>
      </c>
      <c r="O944" s="21">
        <f t="shared" si="489"/>
        <v>2705000</v>
      </c>
      <c r="P944" s="21">
        <f t="shared" si="489"/>
        <v>2705000</v>
      </c>
      <c r="Q944" s="21">
        <f t="shared" si="489"/>
        <v>2610000</v>
      </c>
      <c r="R944" s="21">
        <f t="shared" si="489"/>
        <v>2705000</v>
      </c>
      <c r="S944" s="21">
        <f t="shared" si="489"/>
        <v>2705000</v>
      </c>
      <c r="T944" s="21">
        <f t="shared" si="489"/>
        <v>2705000</v>
      </c>
      <c r="U944" s="21">
        <f t="shared" si="489"/>
        <v>2705000</v>
      </c>
      <c r="V944" s="57">
        <v>3100000</v>
      </c>
      <c r="W944" s="57"/>
      <c r="X944" s="57"/>
      <c r="Y944" s="12" t="s">
        <v>578</v>
      </c>
    </row>
    <row r="945" spans="1:25" ht="15.75" hidden="1">
      <c r="A945" s="28" t="s">
        <v>89</v>
      </c>
      <c r="B945" s="29">
        <v>11</v>
      </c>
      <c r="C945" s="30" t="s">
        <v>25</v>
      </c>
      <c r="D945" s="31">
        <v>3111</v>
      </c>
      <c r="E945" s="32" t="s">
        <v>19</v>
      </c>
      <c r="F945" s="32"/>
      <c r="G945" s="1">
        <v>2600000</v>
      </c>
      <c r="H945" s="1">
        <v>2600000</v>
      </c>
      <c r="I945" s="1">
        <v>2600000</v>
      </c>
      <c r="J945" s="1">
        <v>2600000</v>
      </c>
      <c r="K945" s="1">
        <v>1960242.32</v>
      </c>
      <c r="L945" s="33">
        <f t="shared" si="480"/>
        <v>75.393935384615389</v>
      </c>
      <c r="M945" s="1">
        <v>2600000</v>
      </c>
      <c r="N945" s="1">
        <v>2600000</v>
      </c>
      <c r="O945" s="98">
        <v>2700000</v>
      </c>
      <c r="P945" s="1">
        <f>O945</f>
        <v>2700000</v>
      </c>
      <c r="Q945" s="1">
        <v>2600000</v>
      </c>
      <c r="R945" s="98">
        <v>2700000</v>
      </c>
      <c r="S945" s="1">
        <f>R945</f>
        <v>2700000</v>
      </c>
      <c r="T945" s="98">
        <v>2700000</v>
      </c>
      <c r="U945" s="1">
        <f>T945</f>
        <v>2700000</v>
      </c>
      <c r="V945" s="57">
        <f>O944+O948+O950</f>
        <v>3100000</v>
      </c>
      <c r="Y945" s="12" t="s">
        <v>579</v>
      </c>
    </row>
    <row r="946" spans="1:25" hidden="1">
      <c r="A946" s="28" t="s">
        <v>89</v>
      </c>
      <c r="B946" s="29">
        <v>11</v>
      </c>
      <c r="C946" s="30" t="s">
        <v>25</v>
      </c>
      <c r="D946" s="31">
        <v>3113</v>
      </c>
      <c r="E946" s="32" t="s">
        <v>20</v>
      </c>
      <c r="F946" s="32"/>
      <c r="G946" s="1">
        <v>5000</v>
      </c>
      <c r="H946" s="1">
        <v>5000</v>
      </c>
      <c r="I946" s="1">
        <v>5000</v>
      </c>
      <c r="J946" s="1">
        <v>5000</v>
      </c>
      <c r="K946" s="1"/>
      <c r="L946" s="33">
        <f t="shared" si="480"/>
        <v>0</v>
      </c>
      <c r="M946" s="1">
        <v>5000</v>
      </c>
      <c r="N946" s="1">
        <v>5000</v>
      </c>
      <c r="O946" s="1">
        <v>0</v>
      </c>
      <c r="P946" s="1">
        <f t="shared" ref="P946:P998" si="490">O946</f>
        <v>0</v>
      </c>
      <c r="Q946" s="1">
        <v>5000</v>
      </c>
      <c r="R946" s="1">
        <v>0</v>
      </c>
      <c r="S946" s="1">
        <f t="shared" ref="S946:S998" si="491">R946</f>
        <v>0</v>
      </c>
      <c r="T946" s="1">
        <v>0</v>
      </c>
      <c r="U946" s="1">
        <f t="shared" ref="U946:U998" si="492">T946</f>
        <v>0</v>
      </c>
      <c r="V946" s="76">
        <f>V944-V945</f>
        <v>0</v>
      </c>
      <c r="Y946" s="75" t="s">
        <v>570</v>
      </c>
    </row>
    <row r="947" spans="1:25" hidden="1">
      <c r="A947" s="28" t="s">
        <v>89</v>
      </c>
      <c r="B947" s="29">
        <v>11</v>
      </c>
      <c r="C947" s="30" t="s">
        <v>25</v>
      </c>
      <c r="D947" s="31">
        <v>3114</v>
      </c>
      <c r="E947" s="32" t="s">
        <v>21</v>
      </c>
      <c r="F947" s="32"/>
      <c r="G947" s="1">
        <v>5000</v>
      </c>
      <c r="H947" s="1">
        <v>5000</v>
      </c>
      <c r="I947" s="1">
        <v>5000</v>
      </c>
      <c r="J947" s="1">
        <v>5000</v>
      </c>
      <c r="K947" s="1"/>
      <c r="L947" s="33">
        <f t="shared" si="480"/>
        <v>0</v>
      </c>
      <c r="M947" s="1">
        <v>5000</v>
      </c>
      <c r="N947" s="1">
        <v>5000</v>
      </c>
      <c r="O947" s="1">
        <v>5000</v>
      </c>
      <c r="P947" s="1">
        <f t="shared" si="490"/>
        <v>5000</v>
      </c>
      <c r="Q947" s="1">
        <v>5000</v>
      </c>
      <c r="R947" s="1">
        <v>5000</v>
      </c>
      <c r="S947" s="1">
        <f t="shared" si="491"/>
        <v>5000</v>
      </c>
      <c r="T947" s="1">
        <v>5000</v>
      </c>
      <c r="U947" s="1">
        <f t="shared" si="492"/>
        <v>5000</v>
      </c>
    </row>
    <row r="948" spans="1:25" s="23" customFormat="1" ht="15.75" hidden="1">
      <c r="A948" s="24" t="s">
        <v>89</v>
      </c>
      <c r="B948" s="25">
        <v>11</v>
      </c>
      <c r="C948" s="26" t="s">
        <v>25</v>
      </c>
      <c r="D948" s="27">
        <v>312</v>
      </c>
      <c r="E948" s="20"/>
      <c r="F948" s="20"/>
      <c r="G948" s="21">
        <f>SUM(G949)</f>
        <v>30000</v>
      </c>
      <c r="H948" s="21">
        <f t="shared" ref="H948:U948" si="493">SUM(H949)</f>
        <v>30000</v>
      </c>
      <c r="I948" s="21">
        <f t="shared" si="493"/>
        <v>30000</v>
      </c>
      <c r="J948" s="21">
        <f t="shared" si="493"/>
        <v>30000</v>
      </c>
      <c r="K948" s="21">
        <f t="shared" si="493"/>
        <v>1788.52</v>
      </c>
      <c r="L948" s="22">
        <f t="shared" si="480"/>
        <v>5.9617333333333331</v>
      </c>
      <c r="M948" s="21">
        <f t="shared" si="493"/>
        <v>30000</v>
      </c>
      <c r="N948" s="21">
        <f t="shared" si="493"/>
        <v>30000</v>
      </c>
      <c r="O948" s="21">
        <f t="shared" si="493"/>
        <v>50000</v>
      </c>
      <c r="P948" s="21">
        <f t="shared" si="493"/>
        <v>50000</v>
      </c>
      <c r="Q948" s="21">
        <f t="shared" si="493"/>
        <v>30000</v>
      </c>
      <c r="R948" s="21">
        <f t="shared" si="493"/>
        <v>50000</v>
      </c>
      <c r="S948" s="21">
        <f t="shared" si="493"/>
        <v>50000</v>
      </c>
      <c r="T948" s="21">
        <f t="shared" si="493"/>
        <v>50000</v>
      </c>
      <c r="U948" s="21">
        <f t="shared" si="493"/>
        <v>50000</v>
      </c>
      <c r="V948" s="57"/>
      <c r="W948" s="57"/>
      <c r="X948" s="57"/>
      <c r="Y948" s="12"/>
    </row>
    <row r="949" spans="1:25" hidden="1">
      <c r="A949" s="28" t="s">
        <v>89</v>
      </c>
      <c r="B949" s="29">
        <v>11</v>
      </c>
      <c r="C949" s="30" t="s">
        <v>25</v>
      </c>
      <c r="D949" s="31">
        <v>3121</v>
      </c>
      <c r="E949" s="32" t="s">
        <v>138</v>
      </c>
      <c r="F949" s="32"/>
      <c r="G949" s="1">
        <v>30000</v>
      </c>
      <c r="H949" s="1">
        <v>30000</v>
      </c>
      <c r="I949" s="1">
        <v>30000</v>
      </c>
      <c r="J949" s="1">
        <v>30000</v>
      </c>
      <c r="K949" s="1">
        <v>1788.52</v>
      </c>
      <c r="L949" s="33">
        <f t="shared" si="480"/>
        <v>5.9617333333333331</v>
      </c>
      <c r="M949" s="1">
        <v>30000</v>
      </c>
      <c r="N949" s="1">
        <v>30000</v>
      </c>
      <c r="O949" s="1">
        <v>50000</v>
      </c>
      <c r="P949" s="1">
        <f t="shared" si="490"/>
        <v>50000</v>
      </c>
      <c r="Q949" s="1">
        <v>30000</v>
      </c>
      <c r="R949" s="1">
        <v>50000</v>
      </c>
      <c r="S949" s="1">
        <f t="shared" si="491"/>
        <v>50000</v>
      </c>
      <c r="T949" s="1">
        <v>50000</v>
      </c>
      <c r="U949" s="1">
        <f t="shared" si="492"/>
        <v>50000</v>
      </c>
    </row>
    <row r="950" spans="1:25" s="23" customFormat="1" ht="15.75" hidden="1">
      <c r="A950" s="24" t="s">
        <v>89</v>
      </c>
      <c r="B950" s="25">
        <v>11</v>
      </c>
      <c r="C950" s="26" t="s">
        <v>25</v>
      </c>
      <c r="D950" s="27">
        <v>313</v>
      </c>
      <c r="E950" s="20"/>
      <c r="F950" s="20"/>
      <c r="G950" s="21">
        <f>SUM(G951:G952)</f>
        <v>460000</v>
      </c>
      <c r="H950" s="21">
        <f t="shared" ref="H950:U950" si="494">SUM(H951:H952)</f>
        <v>460000</v>
      </c>
      <c r="I950" s="21">
        <f t="shared" si="494"/>
        <v>460000</v>
      </c>
      <c r="J950" s="21">
        <f t="shared" si="494"/>
        <v>460000</v>
      </c>
      <c r="K950" s="21">
        <f t="shared" si="494"/>
        <v>299918.36</v>
      </c>
      <c r="L950" s="22">
        <f t="shared" si="480"/>
        <v>65.199643478260867</v>
      </c>
      <c r="M950" s="21">
        <f t="shared" si="494"/>
        <v>460000</v>
      </c>
      <c r="N950" s="21">
        <f t="shared" si="494"/>
        <v>460000</v>
      </c>
      <c r="O950" s="21">
        <f t="shared" si="494"/>
        <v>345000</v>
      </c>
      <c r="P950" s="21">
        <f t="shared" si="494"/>
        <v>345000</v>
      </c>
      <c r="Q950" s="21">
        <f t="shared" si="494"/>
        <v>460000</v>
      </c>
      <c r="R950" s="21">
        <f t="shared" si="494"/>
        <v>345000</v>
      </c>
      <c r="S950" s="21">
        <f t="shared" si="494"/>
        <v>345000</v>
      </c>
      <c r="T950" s="21">
        <f t="shared" si="494"/>
        <v>345000</v>
      </c>
      <c r="U950" s="21">
        <f t="shared" si="494"/>
        <v>345000</v>
      </c>
      <c r="V950" s="57"/>
      <c r="W950" s="57"/>
      <c r="X950" s="57"/>
      <c r="Y950" s="12"/>
    </row>
    <row r="951" spans="1:25" hidden="1">
      <c r="A951" s="28" t="s">
        <v>89</v>
      </c>
      <c r="B951" s="29">
        <v>11</v>
      </c>
      <c r="C951" s="30" t="s">
        <v>25</v>
      </c>
      <c r="D951" s="31">
        <v>3132</v>
      </c>
      <c r="E951" s="32" t="s">
        <v>280</v>
      </c>
      <c r="F951" s="32"/>
      <c r="G951" s="1">
        <v>404000</v>
      </c>
      <c r="H951" s="1">
        <v>404000</v>
      </c>
      <c r="I951" s="1">
        <v>404000</v>
      </c>
      <c r="J951" s="1">
        <v>404000</v>
      </c>
      <c r="K951" s="1">
        <v>264632.94</v>
      </c>
      <c r="L951" s="33">
        <f t="shared" si="480"/>
        <v>65.503202970297025</v>
      </c>
      <c r="M951" s="1">
        <v>404000</v>
      </c>
      <c r="N951" s="1">
        <v>404000</v>
      </c>
      <c r="O951" s="1">
        <v>300000</v>
      </c>
      <c r="P951" s="1">
        <f t="shared" si="490"/>
        <v>300000</v>
      </c>
      <c r="Q951" s="1">
        <v>404000</v>
      </c>
      <c r="R951" s="1">
        <v>300000</v>
      </c>
      <c r="S951" s="1">
        <f t="shared" si="491"/>
        <v>300000</v>
      </c>
      <c r="T951" s="1">
        <v>300000</v>
      </c>
      <c r="U951" s="1">
        <f t="shared" si="492"/>
        <v>300000</v>
      </c>
    </row>
    <row r="952" spans="1:25" ht="30" hidden="1">
      <c r="A952" s="28" t="s">
        <v>89</v>
      </c>
      <c r="B952" s="29">
        <v>11</v>
      </c>
      <c r="C952" s="30" t="s">
        <v>25</v>
      </c>
      <c r="D952" s="31">
        <v>3133</v>
      </c>
      <c r="E952" s="32" t="s">
        <v>258</v>
      </c>
      <c r="F952" s="32"/>
      <c r="G952" s="1">
        <v>56000</v>
      </c>
      <c r="H952" s="1">
        <v>56000</v>
      </c>
      <c r="I952" s="1">
        <v>56000</v>
      </c>
      <c r="J952" s="1">
        <v>56000</v>
      </c>
      <c r="K952" s="1">
        <v>35285.42</v>
      </c>
      <c r="L952" s="33">
        <f t="shared" si="480"/>
        <v>63.009678571428573</v>
      </c>
      <c r="M952" s="1">
        <v>56000</v>
      </c>
      <c r="N952" s="1">
        <v>56000</v>
      </c>
      <c r="O952" s="1">
        <v>45000</v>
      </c>
      <c r="P952" s="1">
        <f t="shared" si="490"/>
        <v>45000</v>
      </c>
      <c r="Q952" s="1">
        <v>56000</v>
      </c>
      <c r="R952" s="1">
        <v>45000</v>
      </c>
      <c r="S952" s="1">
        <f t="shared" si="491"/>
        <v>45000</v>
      </c>
      <c r="T952" s="1">
        <v>45000</v>
      </c>
      <c r="U952" s="1">
        <f t="shared" si="492"/>
        <v>45000</v>
      </c>
    </row>
    <row r="953" spans="1:25" s="23" customFormat="1" ht="15.75" hidden="1">
      <c r="A953" s="24" t="s">
        <v>89</v>
      </c>
      <c r="B953" s="25">
        <v>11</v>
      </c>
      <c r="C953" s="26" t="s">
        <v>25</v>
      </c>
      <c r="D953" s="27">
        <v>321</v>
      </c>
      <c r="E953" s="20"/>
      <c r="F953" s="20"/>
      <c r="G953" s="21">
        <f>SUM(G954:G957)</f>
        <v>610000</v>
      </c>
      <c r="H953" s="21">
        <f t="shared" ref="H953:U953" si="495">SUM(H954:H957)</f>
        <v>610000</v>
      </c>
      <c r="I953" s="21">
        <f t="shared" si="495"/>
        <v>610000</v>
      </c>
      <c r="J953" s="21">
        <f t="shared" si="495"/>
        <v>610000</v>
      </c>
      <c r="K953" s="21">
        <f t="shared" si="495"/>
        <v>382665.38000000006</v>
      </c>
      <c r="L953" s="22">
        <f t="shared" si="480"/>
        <v>62.732029508196732</v>
      </c>
      <c r="M953" s="21">
        <f t="shared" si="495"/>
        <v>595000</v>
      </c>
      <c r="N953" s="21">
        <f t="shared" si="495"/>
        <v>595000</v>
      </c>
      <c r="O953" s="21">
        <f t="shared" si="495"/>
        <v>595000</v>
      </c>
      <c r="P953" s="21">
        <f t="shared" si="495"/>
        <v>595000</v>
      </c>
      <c r="Q953" s="21">
        <f t="shared" si="495"/>
        <v>595000</v>
      </c>
      <c r="R953" s="21">
        <f t="shared" si="495"/>
        <v>595000</v>
      </c>
      <c r="S953" s="21">
        <f t="shared" si="495"/>
        <v>595000</v>
      </c>
      <c r="T953" s="21">
        <f t="shared" si="495"/>
        <v>595000</v>
      </c>
      <c r="U953" s="21">
        <f t="shared" si="495"/>
        <v>595000</v>
      </c>
      <c r="V953" s="57"/>
      <c r="W953" s="57"/>
      <c r="X953" s="57"/>
      <c r="Y953" s="12"/>
    </row>
    <row r="954" spans="1:25" hidden="1">
      <c r="A954" s="28" t="s">
        <v>89</v>
      </c>
      <c r="B954" s="29">
        <v>11</v>
      </c>
      <c r="C954" s="30" t="s">
        <v>25</v>
      </c>
      <c r="D954" s="31">
        <v>3211</v>
      </c>
      <c r="E954" s="32" t="s">
        <v>110</v>
      </c>
      <c r="F954" s="32"/>
      <c r="G954" s="1">
        <v>165000</v>
      </c>
      <c r="H954" s="1">
        <v>165000</v>
      </c>
      <c r="I954" s="1">
        <v>165000</v>
      </c>
      <c r="J954" s="1">
        <v>165000</v>
      </c>
      <c r="K954" s="1">
        <v>71495.210000000006</v>
      </c>
      <c r="L954" s="33">
        <f t="shared" si="480"/>
        <v>43.330430303030312</v>
      </c>
      <c r="M954" s="1">
        <v>150000</v>
      </c>
      <c r="N954" s="1">
        <v>150000</v>
      </c>
      <c r="O954" s="1">
        <v>150000</v>
      </c>
      <c r="P954" s="1">
        <f t="shared" si="490"/>
        <v>150000</v>
      </c>
      <c r="Q954" s="1">
        <v>150000</v>
      </c>
      <c r="R954" s="1">
        <v>150000</v>
      </c>
      <c r="S954" s="1">
        <f t="shared" si="491"/>
        <v>150000</v>
      </c>
      <c r="T954" s="1">
        <v>150000</v>
      </c>
      <c r="U954" s="1">
        <f t="shared" si="492"/>
        <v>150000</v>
      </c>
    </row>
    <row r="955" spans="1:25" ht="30" hidden="1">
      <c r="A955" s="28" t="s">
        <v>89</v>
      </c>
      <c r="B955" s="29">
        <v>11</v>
      </c>
      <c r="C955" s="30" t="s">
        <v>25</v>
      </c>
      <c r="D955" s="31">
        <v>3212</v>
      </c>
      <c r="E955" s="32" t="s">
        <v>111</v>
      </c>
      <c r="F955" s="32"/>
      <c r="G955" s="1">
        <v>400000</v>
      </c>
      <c r="H955" s="1">
        <v>400000</v>
      </c>
      <c r="I955" s="1">
        <v>400000</v>
      </c>
      <c r="J955" s="1">
        <v>400000</v>
      </c>
      <c r="K955" s="1">
        <v>294669.21000000002</v>
      </c>
      <c r="L955" s="33">
        <f t="shared" si="480"/>
        <v>73.667302500000005</v>
      </c>
      <c r="M955" s="1">
        <v>400000</v>
      </c>
      <c r="N955" s="1">
        <v>400000</v>
      </c>
      <c r="O955" s="1">
        <v>400000</v>
      </c>
      <c r="P955" s="1">
        <f t="shared" si="490"/>
        <v>400000</v>
      </c>
      <c r="Q955" s="1">
        <v>400000</v>
      </c>
      <c r="R955" s="1">
        <v>400000</v>
      </c>
      <c r="S955" s="1">
        <f t="shared" si="491"/>
        <v>400000</v>
      </c>
      <c r="T955" s="1">
        <v>400000</v>
      </c>
      <c r="U955" s="1">
        <f t="shared" si="492"/>
        <v>400000</v>
      </c>
    </row>
    <row r="956" spans="1:25" hidden="1">
      <c r="A956" s="28" t="s">
        <v>89</v>
      </c>
      <c r="B956" s="29">
        <v>11</v>
      </c>
      <c r="C956" s="30" t="s">
        <v>25</v>
      </c>
      <c r="D956" s="31">
        <v>3213</v>
      </c>
      <c r="E956" s="32" t="s">
        <v>112</v>
      </c>
      <c r="F956" s="32"/>
      <c r="G956" s="1">
        <v>40000</v>
      </c>
      <c r="H956" s="1">
        <v>40000</v>
      </c>
      <c r="I956" s="1">
        <v>40000</v>
      </c>
      <c r="J956" s="1">
        <v>40000</v>
      </c>
      <c r="K956" s="1">
        <v>14062.56</v>
      </c>
      <c r="L956" s="33">
        <f t="shared" si="480"/>
        <v>35.156399999999998</v>
      </c>
      <c r="M956" s="1">
        <v>40000</v>
      </c>
      <c r="N956" s="1">
        <v>40000</v>
      </c>
      <c r="O956" s="1">
        <v>40000</v>
      </c>
      <c r="P956" s="1">
        <f t="shared" si="490"/>
        <v>40000</v>
      </c>
      <c r="Q956" s="1">
        <v>40000</v>
      </c>
      <c r="R956" s="1">
        <v>40000</v>
      </c>
      <c r="S956" s="1">
        <f t="shared" si="491"/>
        <v>40000</v>
      </c>
      <c r="T956" s="1">
        <v>40000</v>
      </c>
      <c r="U956" s="1">
        <f t="shared" si="492"/>
        <v>40000</v>
      </c>
    </row>
    <row r="957" spans="1:25" hidden="1">
      <c r="A957" s="28" t="s">
        <v>89</v>
      </c>
      <c r="B957" s="29">
        <v>11</v>
      </c>
      <c r="C957" s="30" t="s">
        <v>25</v>
      </c>
      <c r="D957" s="31">
        <v>3214</v>
      </c>
      <c r="E957" s="32" t="s">
        <v>234</v>
      </c>
      <c r="F957" s="32"/>
      <c r="G957" s="1">
        <v>5000</v>
      </c>
      <c r="H957" s="1">
        <v>5000</v>
      </c>
      <c r="I957" s="1">
        <v>5000</v>
      </c>
      <c r="J957" s="1">
        <v>5000</v>
      </c>
      <c r="K957" s="1">
        <v>2438.4</v>
      </c>
      <c r="L957" s="33">
        <f t="shared" si="480"/>
        <v>48.768000000000001</v>
      </c>
      <c r="M957" s="1">
        <v>5000</v>
      </c>
      <c r="N957" s="1">
        <v>5000</v>
      </c>
      <c r="O957" s="1">
        <v>5000</v>
      </c>
      <c r="P957" s="1">
        <f t="shared" si="490"/>
        <v>5000</v>
      </c>
      <c r="Q957" s="1">
        <v>5000</v>
      </c>
      <c r="R957" s="1">
        <v>5000</v>
      </c>
      <c r="S957" s="1">
        <f t="shared" si="491"/>
        <v>5000</v>
      </c>
      <c r="T957" s="1">
        <v>5000</v>
      </c>
      <c r="U957" s="1">
        <f t="shared" si="492"/>
        <v>5000</v>
      </c>
    </row>
    <row r="958" spans="1:25" s="23" customFormat="1" ht="15.75" hidden="1">
      <c r="A958" s="24" t="s">
        <v>89</v>
      </c>
      <c r="B958" s="25">
        <v>11</v>
      </c>
      <c r="C958" s="26" t="s">
        <v>25</v>
      </c>
      <c r="D958" s="27">
        <v>322</v>
      </c>
      <c r="E958" s="20"/>
      <c r="F958" s="20"/>
      <c r="G958" s="21">
        <f>SUM(G959:G964)</f>
        <v>1258000</v>
      </c>
      <c r="H958" s="21">
        <f t="shared" ref="H958:U958" si="496">SUM(H959:H964)</f>
        <v>1258000</v>
      </c>
      <c r="I958" s="21">
        <f t="shared" si="496"/>
        <v>1258000</v>
      </c>
      <c r="J958" s="21">
        <f t="shared" si="496"/>
        <v>1258000</v>
      </c>
      <c r="K958" s="21">
        <f t="shared" si="496"/>
        <v>712294.83</v>
      </c>
      <c r="L958" s="22">
        <f t="shared" si="480"/>
        <v>56.621210651828292</v>
      </c>
      <c r="M958" s="21">
        <f t="shared" si="496"/>
        <v>1258000</v>
      </c>
      <c r="N958" s="21">
        <f t="shared" si="496"/>
        <v>1258000</v>
      </c>
      <c r="O958" s="21">
        <f t="shared" si="496"/>
        <v>1258000</v>
      </c>
      <c r="P958" s="21">
        <f t="shared" si="496"/>
        <v>1258000</v>
      </c>
      <c r="Q958" s="21">
        <f t="shared" si="496"/>
        <v>1390000</v>
      </c>
      <c r="R958" s="21">
        <f t="shared" si="496"/>
        <v>1380000</v>
      </c>
      <c r="S958" s="21">
        <f t="shared" si="496"/>
        <v>1380000</v>
      </c>
      <c r="T958" s="21">
        <f t="shared" si="496"/>
        <v>1380000</v>
      </c>
      <c r="U958" s="21">
        <f t="shared" si="496"/>
        <v>1380000</v>
      </c>
      <c r="V958" s="57"/>
      <c r="W958" s="57"/>
      <c r="X958" s="57"/>
      <c r="Y958" s="12"/>
    </row>
    <row r="959" spans="1:25" hidden="1">
      <c r="A959" s="28" t="s">
        <v>89</v>
      </c>
      <c r="B959" s="29">
        <v>11</v>
      </c>
      <c r="C959" s="30" t="s">
        <v>25</v>
      </c>
      <c r="D959" s="31">
        <v>3221</v>
      </c>
      <c r="E959" s="32" t="s">
        <v>146</v>
      </c>
      <c r="F959" s="32"/>
      <c r="G959" s="1">
        <v>60000</v>
      </c>
      <c r="H959" s="1">
        <v>60000</v>
      </c>
      <c r="I959" s="1">
        <v>60000</v>
      </c>
      <c r="J959" s="1">
        <v>60000</v>
      </c>
      <c r="K959" s="1">
        <v>39459.54</v>
      </c>
      <c r="L959" s="33">
        <f t="shared" si="480"/>
        <v>65.765900000000002</v>
      </c>
      <c r="M959" s="1">
        <v>60000</v>
      </c>
      <c r="N959" s="1">
        <v>60000</v>
      </c>
      <c r="O959" s="1">
        <v>60000</v>
      </c>
      <c r="P959" s="1">
        <f t="shared" si="490"/>
        <v>60000</v>
      </c>
      <c r="Q959" s="1">
        <v>60000</v>
      </c>
      <c r="R959" s="1">
        <v>60000</v>
      </c>
      <c r="S959" s="1">
        <f t="shared" si="491"/>
        <v>60000</v>
      </c>
      <c r="T959" s="1">
        <v>60000</v>
      </c>
      <c r="U959" s="1">
        <f t="shared" si="492"/>
        <v>60000</v>
      </c>
    </row>
    <row r="960" spans="1:25" hidden="1">
      <c r="A960" s="28" t="s">
        <v>89</v>
      </c>
      <c r="B960" s="29">
        <v>11</v>
      </c>
      <c r="C960" s="30" t="s">
        <v>25</v>
      </c>
      <c r="D960" s="31">
        <v>3222</v>
      </c>
      <c r="E960" s="32" t="s">
        <v>114</v>
      </c>
      <c r="F960" s="32"/>
      <c r="G960" s="1">
        <v>5000</v>
      </c>
      <c r="H960" s="1">
        <v>5000</v>
      </c>
      <c r="I960" s="1">
        <v>5000</v>
      </c>
      <c r="J960" s="1">
        <v>5000</v>
      </c>
      <c r="K960" s="1">
        <v>0</v>
      </c>
      <c r="L960" s="33">
        <f t="shared" si="480"/>
        <v>0</v>
      </c>
      <c r="M960" s="1">
        <v>5000</v>
      </c>
      <c r="N960" s="1">
        <v>5000</v>
      </c>
      <c r="O960" s="1">
        <v>5000</v>
      </c>
      <c r="P960" s="1">
        <f t="shared" si="490"/>
        <v>5000</v>
      </c>
      <c r="Q960" s="1">
        <v>5000</v>
      </c>
      <c r="R960" s="1">
        <v>5000</v>
      </c>
      <c r="S960" s="1">
        <f t="shared" si="491"/>
        <v>5000</v>
      </c>
      <c r="T960" s="1">
        <v>5000</v>
      </c>
      <c r="U960" s="1">
        <f t="shared" si="492"/>
        <v>5000</v>
      </c>
    </row>
    <row r="961" spans="1:25" hidden="1">
      <c r="A961" s="28" t="s">
        <v>89</v>
      </c>
      <c r="B961" s="29">
        <v>11</v>
      </c>
      <c r="C961" s="30" t="s">
        <v>25</v>
      </c>
      <c r="D961" s="31">
        <v>3223</v>
      </c>
      <c r="E961" s="32" t="s">
        <v>115</v>
      </c>
      <c r="F961" s="32"/>
      <c r="G961" s="1">
        <v>1100000</v>
      </c>
      <c r="H961" s="1">
        <v>1100000</v>
      </c>
      <c r="I961" s="1">
        <v>1100000</v>
      </c>
      <c r="J961" s="1">
        <v>1100000</v>
      </c>
      <c r="K961" s="1">
        <v>617775.31999999995</v>
      </c>
      <c r="L961" s="33">
        <f t="shared" si="480"/>
        <v>56.16139272727272</v>
      </c>
      <c r="M961" s="1">
        <v>1100000</v>
      </c>
      <c r="N961" s="1">
        <v>1100000</v>
      </c>
      <c r="O961" s="1">
        <v>1100000</v>
      </c>
      <c r="P961" s="1">
        <f t="shared" si="490"/>
        <v>1100000</v>
      </c>
      <c r="Q961" s="1">
        <v>1200000</v>
      </c>
      <c r="R961" s="1">
        <v>1200000</v>
      </c>
      <c r="S961" s="1">
        <f t="shared" si="491"/>
        <v>1200000</v>
      </c>
      <c r="T961" s="1">
        <v>1200000</v>
      </c>
      <c r="U961" s="1">
        <f t="shared" si="492"/>
        <v>1200000</v>
      </c>
    </row>
    <row r="962" spans="1:25" ht="30" hidden="1">
      <c r="A962" s="28" t="s">
        <v>89</v>
      </c>
      <c r="B962" s="29">
        <v>11</v>
      </c>
      <c r="C962" s="30" t="s">
        <v>25</v>
      </c>
      <c r="D962" s="31">
        <v>3224</v>
      </c>
      <c r="E962" s="32" t="s">
        <v>144</v>
      </c>
      <c r="F962" s="32"/>
      <c r="G962" s="1">
        <v>43000</v>
      </c>
      <c r="H962" s="1">
        <v>43000</v>
      </c>
      <c r="I962" s="1">
        <v>43000</v>
      </c>
      <c r="J962" s="1">
        <v>43000</v>
      </c>
      <c r="K962" s="1">
        <v>30210.77</v>
      </c>
      <c r="L962" s="33">
        <f t="shared" si="480"/>
        <v>70.257604651162794</v>
      </c>
      <c r="M962" s="1">
        <v>43000</v>
      </c>
      <c r="N962" s="1">
        <v>43000</v>
      </c>
      <c r="O962" s="1">
        <v>43000</v>
      </c>
      <c r="P962" s="1">
        <f t="shared" si="490"/>
        <v>43000</v>
      </c>
      <c r="Q962" s="1">
        <v>45000</v>
      </c>
      <c r="R962" s="1">
        <v>45000</v>
      </c>
      <c r="S962" s="1">
        <f t="shared" si="491"/>
        <v>45000</v>
      </c>
      <c r="T962" s="1">
        <v>45000</v>
      </c>
      <c r="U962" s="1">
        <f t="shared" si="492"/>
        <v>45000</v>
      </c>
    </row>
    <row r="963" spans="1:25" hidden="1">
      <c r="A963" s="28" t="s">
        <v>89</v>
      </c>
      <c r="B963" s="29">
        <v>11</v>
      </c>
      <c r="C963" s="30" t="s">
        <v>25</v>
      </c>
      <c r="D963" s="31">
        <v>3225</v>
      </c>
      <c r="E963" s="32" t="s">
        <v>151</v>
      </c>
      <c r="F963" s="32"/>
      <c r="G963" s="1">
        <v>20000</v>
      </c>
      <c r="H963" s="1">
        <v>20000</v>
      </c>
      <c r="I963" s="1">
        <v>20000</v>
      </c>
      <c r="J963" s="1">
        <v>20000</v>
      </c>
      <c r="K963" s="1">
        <v>23978.33</v>
      </c>
      <c r="L963" s="33">
        <f t="shared" si="480"/>
        <v>119.89165000000001</v>
      </c>
      <c r="M963" s="1">
        <v>20000</v>
      </c>
      <c r="N963" s="1">
        <v>20000</v>
      </c>
      <c r="O963" s="1">
        <v>20000</v>
      </c>
      <c r="P963" s="1">
        <f t="shared" si="490"/>
        <v>20000</v>
      </c>
      <c r="Q963" s="1">
        <v>30000</v>
      </c>
      <c r="R963" s="1">
        <v>30000</v>
      </c>
      <c r="S963" s="1">
        <f t="shared" si="491"/>
        <v>30000</v>
      </c>
      <c r="T963" s="1">
        <v>30000</v>
      </c>
      <c r="U963" s="1">
        <f t="shared" si="492"/>
        <v>30000</v>
      </c>
    </row>
    <row r="964" spans="1:25" hidden="1">
      <c r="A964" s="28" t="s">
        <v>89</v>
      </c>
      <c r="B964" s="29">
        <v>11</v>
      </c>
      <c r="C964" s="30" t="s">
        <v>25</v>
      </c>
      <c r="D964" s="31">
        <v>3227</v>
      </c>
      <c r="E964" s="32" t="s">
        <v>245</v>
      </c>
      <c r="F964" s="32"/>
      <c r="G964" s="1">
        <v>30000</v>
      </c>
      <c r="H964" s="1">
        <v>30000</v>
      </c>
      <c r="I964" s="1">
        <v>30000</v>
      </c>
      <c r="J964" s="1">
        <v>30000</v>
      </c>
      <c r="K964" s="1">
        <v>870.87</v>
      </c>
      <c r="L964" s="33">
        <f t="shared" si="480"/>
        <v>2.9028999999999998</v>
      </c>
      <c r="M964" s="1">
        <v>30000</v>
      </c>
      <c r="N964" s="1">
        <v>30000</v>
      </c>
      <c r="O964" s="1">
        <v>30000</v>
      </c>
      <c r="P964" s="1">
        <f t="shared" si="490"/>
        <v>30000</v>
      </c>
      <c r="Q964" s="1">
        <v>50000</v>
      </c>
      <c r="R964" s="1">
        <v>40000</v>
      </c>
      <c r="S964" s="1">
        <f t="shared" si="491"/>
        <v>40000</v>
      </c>
      <c r="T964" s="1">
        <v>40000</v>
      </c>
      <c r="U964" s="1">
        <f t="shared" si="492"/>
        <v>40000</v>
      </c>
    </row>
    <row r="965" spans="1:25" s="23" customFormat="1" ht="15.75" hidden="1">
      <c r="A965" s="24" t="s">
        <v>89</v>
      </c>
      <c r="B965" s="25">
        <v>11</v>
      </c>
      <c r="C965" s="26" t="s">
        <v>25</v>
      </c>
      <c r="D965" s="27">
        <v>323</v>
      </c>
      <c r="E965" s="20"/>
      <c r="F965" s="20"/>
      <c r="G965" s="21">
        <f>SUM(G966:G974)</f>
        <v>1268000</v>
      </c>
      <c r="H965" s="21">
        <f t="shared" ref="H965:U965" si="497">SUM(H966:H974)</f>
        <v>1268000</v>
      </c>
      <c r="I965" s="21">
        <f t="shared" si="497"/>
        <v>1268000</v>
      </c>
      <c r="J965" s="21">
        <f t="shared" si="497"/>
        <v>1268000</v>
      </c>
      <c r="K965" s="21">
        <f t="shared" si="497"/>
        <v>725320.16</v>
      </c>
      <c r="L965" s="22">
        <f t="shared" si="480"/>
        <v>57.201905362776031</v>
      </c>
      <c r="M965" s="21">
        <f t="shared" si="497"/>
        <v>1163000</v>
      </c>
      <c r="N965" s="21">
        <f t="shared" si="497"/>
        <v>1163000</v>
      </c>
      <c r="O965" s="21">
        <f t="shared" si="497"/>
        <v>1320800</v>
      </c>
      <c r="P965" s="21">
        <f t="shared" si="497"/>
        <v>1320800</v>
      </c>
      <c r="Q965" s="21">
        <f t="shared" si="497"/>
        <v>1265000</v>
      </c>
      <c r="R965" s="21">
        <f t="shared" si="497"/>
        <v>1355000</v>
      </c>
      <c r="S965" s="21">
        <f t="shared" si="497"/>
        <v>1355000</v>
      </c>
      <c r="T965" s="21">
        <f t="shared" si="497"/>
        <v>1356000</v>
      </c>
      <c r="U965" s="21">
        <f t="shared" si="497"/>
        <v>1356000</v>
      </c>
      <c r="V965" s="57"/>
      <c r="W965" s="57"/>
      <c r="X965" s="57"/>
      <c r="Y965" s="12"/>
    </row>
    <row r="966" spans="1:25" hidden="1">
      <c r="A966" s="28" t="s">
        <v>89</v>
      </c>
      <c r="B966" s="29">
        <v>11</v>
      </c>
      <c r="C966" s="30" t="s">
        <v>25</v>
      </c>
      <c r="D966" s="31">
        <v>3231</v>
      </c>
      <c r="E966" s="32" t="s">
        <v>117</v>
      </c>
      <c r="F966" s="32"/>
      <c r="G966" s="1">
        <v>130000</v>
      </c>
      <c r="H966" s="1">
        <v>130000</v>
      </c>
      <c r="I966" s="1">
        <v>130000</v>
      </c>
      <c r="J966" s="1">
        <v>130000</v>
      </c>
      <c r="K966" s="1">
        <v>89449.02</v>
      </c>
      <c r="L966" s="33">
        <f t="shared" si="480"/>
        <v>68.806938461538465</v>
      </c>
      <c r="M966" s="1">
        <v>130000</v>
      </c>
      <c r="N966" s="1">
        <v>130000</v>
      </c>
      <c r="O966" s="1">
        <v>130000</v>
      </c>
      <c r="P966" s="1">
        <f t="shared" si="490"/>
        <v>130000</v>
      </c>
      <c r="Q966" s="1">
        <v>130000</v>
      </c>
      <c r="R966" s="1">
        <v>130000</v>
      </c>
      <c r="S966" s="1">
        <f t="shared" si="491"/>
        <v>130000</v>
      </c>
      <c r="T966" s="1">
        <v>130000</v>
      </c>
      <c r="U966" s="1">
        <f t="shared" si="492"/>
        <v>130000</v>
      </c>
    </row>
    <row r="967" spans="1:25" hidden="1">
      <c r="A967" s="28" t="s">
        <v>89</v>
      </c>
      <c r="B967" s="29">
        <v>11</v>
      </c>
      <c r="C967" s="30" t="s">
        <v>25</v>
      </c>
      <c r="D967" s="31">
        <v>3232</v>
      </c>
      <c r="E967" s="32" t="s">
        <v>118</v>
      </c>
      <c r="F967" s="32"/>
      <c r="G967" s="1">
        <v>700000</v>
      </c>
      <c r="H967" s="1">
        <v>700000</v>
      </c>
      <c r="I967" s="1">
        <v>700000</v>
      </c>
      <c r="J967" s="1">
        <v>700000</v>
      </c>
      <c r="K967" s="1">
        <v>321450.92</v>
      </c>
      <c r="L967" s="33">
        <f t="shared" si="480"/>
        <v>45.921559999999999</v>
      </c>
      <c r="M967" s="1">
        <v>600000</v>
      </c>
      <c r="N967" s="1">
        <v>600000</v>
      </c>
      <c r="O967" s="98">
        <v>627800</v>
      </c>
      <c r="P967" s="1">
        <f t="shared" si="490"/>
        <v>627800</v>
      </c>
      <c r="Q967" s="1">
        <v>700000</v>
      </c>
      <c r="R967" s="1">
        <v>700000</v>
      </c>
      <c r="S967" s="1">
        <f t="shared" si="491"/>
        <v>700000</v>
      </c>
      <c r="T967" s="1">
        <v>700000</v>
      </c>
      <c r="U967" s="1">
        <f t="shared" si="492"/>
        <v>700000</v>
      </c>
    </row>
    <row r="968" spans="1:25" hidden="1">
      <c r="A968" s="28" t="s">
        <v>89</v>
      </c>
      <c r="B968" s="29">
        <v>11</v>
      </c>
      <c r="C968" s="30" t="s">
        <v>25</v>
      </c>
      <c r="D968" s="31">
        <v>3233</v>
      </c>
      <c r="E968" s="32" t="s">
        <v>119</v>
      </c>
      <c r="F968" s="32"/>
      <c r="G968" s="1">
        <v>50000</v>
      </c>
      <c r="H968" s="1">
        <v>50000</v>
      </c>
      <c r="I968" s="1">
        <v>50000</v>
      </c>
      <c r="J968" s="1">
        <v>50000</v>
      </c>
      <c r="K968" s="1">
        <v>39839.69</v>
      </c>
      <c r="L968" s="33">
        <f t="shared" si="480"/>
        <v>79.679379999999995</v>
      </c>
      <c r="M968" s="1">
        <v>50000</v>
      </c>
      <c r="N968" s="1">
        <v>50000</v>
      </c>
      <c r="O968" s="1">
        <v>50000</v>
      </c>
      <c r="P968" s="1">
        <f t="shared" si="490"/>
        <v>50000</v>
      </c>
      <c r="Q968" s="1">
        <v>50000</v>
      </c>
      <c r="R968" s="1">
        <v>50000</v>
      </c>
      <c r="S968" s="1">
        <f t="shared" si="491"/>
        <v>50000</v>
      </c>
      <c r="T968" s="1">
        <v>50000</v>
      </c>
      <c r="U968" s="1">
        <f t="shared" si="492"/>
        <v>50000</v>
      </c>
    </row>
    <row r="969" spans="1:25" hidden="1">
      <c r="A969" s="28" t="s">
        <v>89</v>
      </c>
      <c r="B969" s="29">
        <v>11</v>
      </c>
      <c r="C969" s="30" t="s">
        <v>25</v>
      </c>
      <c r="D969" s="31">
        <v>3234</v>
      </c>
      <c r="E969" s="32" t="s">
        <v>120</v>
      </c>
      <c r="F969" s="32"/>
      <c r="G969" s="1">
        <v>10000</v>
      </c>
      <c r="H969" s="1">
        <v>10000</v>
      </c>
      <c r="I969" s="1">
        <v>10000</v>
      </c>
      <c r="J969" s="1">
        <v>10000</v>
      </c>
      <c r="K969" s="1">
        <v>5830.45</v>
      </c>
      <c r="L969" s="33">
        <f t="shared" si="480"/>
        <v>58.304500000000004</v>
      </c>
      <c r="M969" s="1">
        <v>10000</v>
      </c>
      <c r="N969" s="1">
        <v>10000</v>
      </c>
      <c r="O969" s="1">
        <v>10000</v>
      </c>
      <c r="P969" s="1">
        <f t="shared" si="490"/>
        <v>10000</v>
      </c>
      <c r="Q969" s="1">
        <v>10000</v>
      </c>
      <c r="R969" s="1">
        <v>10000</v>
      </c>
      <c r="S969" s="1">
        <f t="shared" si="491"/>
        <v>10000</v>
      </c>
      <c r="T969" s="1">
        <v>10000</v>
      </c>
      <c r="U969" s="1">
        <f t="shared" si="492"/>
        <v>10000</v>
      </c>
    </row>
    <row r="970" spans="1:25" hidden="1">
      <c r="A970" s="28" t="s">
        <v>89</v>
      </c>
      <c r="B970" s="29">
        <v>11</v>
      </c>
      <c r="C970" s="30" t="s">
        <v>25</v>
      </c>
      <c r="D970" s="31">
        <v>3235</v>
      </c>
      <c r="E970" s="32" t="s">
        <v>42</v>
      </c>
      <c r="F970" s="32"/>
      <c r="G970" s="1">
        <v>50000</v>
      </c>
      <c r="H970" s="1">
        <v>50000</v>
      </c>
      <c r="I970" s="1">
        <v>50000</v>
      </c>
      <c r="J970" s="1">
        <v>50000</v>
      </c>
      <c r="K970" s="1">
        <v>33548.410000000003</v>
      </c>
      <c r="L970" s="33">
        <f t="shared" si="480"/>
        <v>67.096820000000008</v>
      </c>
      <c r="M970" s="1">
        <v>45000</v>
      </c>
      <c r="N970" s="1">
        <v>45000</v>
      </c>
      <c r="O970" s="98">
        <f>45000+40000</f>
        <v>85000</v>
      </c>
      <c r="P970" s="1">
        <f t="shared" si="490"/>
        <v>85000</v>
      </c>
      <c r="Q970" s="1">
        <v>45000</v>
      </c>
      <c r="R970" s="98">
        <v>45000</v>
      </c>
      <c r="S970" s="1">
        <f t="shared" si="491"/>
        <v>45000</v>
      </c>
      <c r="T970" s="98">
        <v>46000</v>
      </c>
      <c r="U970" s="1">
        <f t="shared" si="492"/>
        <v>46000</v>
      </c>
    </row>
    <row r="971" spans="1:25" hidden="1">
      <c r="A971" s="28" t="s">
        <v>89</v>
      </c>
      <c r="B971" s="29">
        <v>11</v>
      </c>
      <c r="C971" s="30" t="s">
        <v>25</v>
      </c>
      <c r="D971" s="31">
        <v>3236</v>
      </c>
      <c r="E971" s="32" t="s">
        <v>121</v>
      </c>
      <c r="F971" s="32"/>
      <c r="G971" s="1">
        <v>20000</v>
      </c>
      <c r="H971" s="1">
        <v>20000</v>
      </c>
      <c r="I971" s="1">
        <v>20000</v>
      </c>
      <c r="J971" s="1">
        <v>20000</v>
      </c>
      <c r="K971" s="1">
        <v>4267.53</v>
      </c>
      <c r="L971" s="33">
        <f t="shared" si="480"/>
        <v>21.33765</v>
      </c>
      <c r="M971" s="1">
        <v>20000</v>
      </c>
      <c r="N971" s="1">
        <v>20000</v>
      </c>
      <c r="O971" s="98">
        <v>20000</v>
      </c>
      <c r="P971" s="1">
        <f t="shared" si="490"/>
        <v>20000</v>
      </c>
      <c r="Q971" s="1">
        <v>20000</v>
      </c>
      <c r="R971" s="98">
        <v>20000</v>
      </c>
      <c r="S971" s="1">
        <f t="shared" si="491"/>
        <v>20000</v>
      </c>
      <c r="T971" s="98">
        <v>20000</v>
      </c>
      <c r="U971" s="1">
        <f t="shared" si="492"/>
        <v>20000</v>
      </c>
    </row>
    <row r="972" spans="1:25" hidden="1">
      <c r="A972" s="28" t="s">
        <v>89</v>
      </c>
      <c r="B972" s="29">
        <v>11</v>
      </c>
      <c r="C972" s="30" t="s">
        <v>25</v>
      </c>
      <c r="D972" s="31">
        <v>3237</v>
      </c>
      <c r="E972" s="32" t="s">
        <v>36</v>
      </c>
      <c r="F972" s="32"/>
      <c r="G972" s="1">
        <v>60000</v>
      </c>
      <c r="H972" s="1">
        <v>60000</v>
      </c>
      <c r="I972" s="1">
        <v>60000</v>
      </c>
      <c r="J972" s="1">
        <v>60000</v>
      </c>
      <c r="K972" s="1">
        <v>16227.5</v>
      </c>
      <c r="L972" s="33">
        <f t="shared" si="480"/>
        <v>27.045833333333334</v>
      </c>
      <c r="M972" s="1">
        <v>60000</v>
      </c>
      <c r="N972" s="1">
        <v>60000</v>
      </c>
      <c r="O972" s="1">
        <v>60000</v>
      </c>
      <c r="P972" s="1">
        <f t="shared" si="490"/>
        <v>60000</v>
      </c>
      <c r="Q972" s="1">
        <v>60000</v>
      </c>
      <c r="R972" s="1">
        <v>60000</v>
      </c>
      <c r="S972" s="1">
        <f t="shared" si="491"/>
        <v>60000</v>
      </c>
      <c r="T972" s="1">
        <v>60000</v>
      </c>
      <c r="U972" s="1">
        <f t="shared" si="492"/>
        <v>60000</v>
      </c>
    </row>
    <row r="973" spans="1:25" hidden="1">
      <c r="A973" s="28" t="s">
        <v>89</v>
      </c>
      <c r="B973" s="29">
        <v>11</v>
      </c>
      <c r="C973" s="30" t="s">
        <v>25</v>
      </c>
      <c r="D973" s="31">
        <v>3238</v>
      </c>
      <c r="E973" s="32" t="s">
        <v>122</v>
      </c>
      <c r="F973" s="32"/>
      <c r="G973" s="1">
        <v>18000</v>
      </c>
      <c r="H973" s="1">
        <v>18000</v>
      </c>
      <c r="I973" s="1">
        <v>18000</v>
      </c>
      <c r="J973" s="1">
        <v>18000</v>
      </c>
      <c r="K973" s="1">
        <v>83177.66</v>
      </c>
      <c r="L973" s="33">
        <f t="shared" si="480"/>
        <v>462.09811111111111</v>
      </c>
      <c r="M973" s="1">
        <v>18000</v>
      </c>
      <c r="N973" s="1">
        <v>18000</v>
      </c>
      <c r="O973" s="1">
        <v>18000</v>
      </c>
      <c r="P973" s="1">
        <f t="shared" si="490"/>
        <v>18000</v>
      </c>
      <c r="Q973" s="1">
        <v>20000</v>
      </c>
      <c r="R973" s="1">
        <v>20000</v>
      </c>
      <c r="S973" s="1">
        <f t="shared" si="491"/>
        <v>20000</v>
      </c>
      <c r="T973" s="1">
        <v>20000</v>
      </c>
      <c r="U973" s="1">
        <f t="shared" si="492"/>
        <v>20000</v>
      </c>
    </row>
    <row r="974" spans="1:25" hidden="1">
      <c r="A974" s="28" t="s">
        <v>89</v>
      </c>
      <c r="B974" s="29">
        <v>11</v>
      </c>
      <c r="C974" s="30" t="s">
        <v>25</v>
      </c>
      <c r="D974" s="31">
        <v>3239</v>
      </c>
      <c r="E974" s="32" t="s">
        <v>41</v>
      </c>
      <c r="F974" s="32"/>
      <c r="G974" s="1">
        <v>230000</v>
      </c>
      <c r="H974" s="1">
        <v>230000</v>
      </c>
      <c r="I974" s="1">
        <v>230000</v>
      </c>
      <c r="J974" s="1">
        <v>230000</v>
      </c>
      <c r="K974" s="1">
        <v>131528.98000000001</v>
      </c>
      <c r="L974" s="33">
        <f t="shared" si="480"/>
        <v>57.186513043478271</v>
      </c>
      <c r="M974" s="1">
        <v>230000</v>
      </c>
      <c r="N974" s="1">
        <v>230000</v>
      </c>
      <c r="O974" s="1">
        <v>320000</v>
      </c>
      <c r="P974" s="1">
        <f t="shared" si="490"/>
        <v>320000</v>
      </c>
      <c r="Q974" s="1">
        <v>230000</v>
      </c>
      <c r="R974" s="1">
        <v>320000</v>
      </c>
      <c r="S974" s="1">
        <f t="shared" si="491"/>
        <v>320000</v>
      </c>
      <c r="T974" s="1">
        <v>320000</v>
      </c>
      <c r="U974" s="1">
        <f t="shared" si="492"/>
        <v>320000</v>
      </c>
    </row>
    <row r="975" spans="1:25" s="23" customFormat="1" ht="15.75" hidden="1">
      <c r="A975" s="24" t="s">
        <v>89</v>
      </c>
      <c r="B975" s="25">
        <v>11</v>
      </c>
      <c r="C975" s="26" t="s">
        <v>25</v>
      </c>
      <c r="D975" s="27">
        <v>324</v>
      </c>
      <c r="E975" s="20"/>
      <c r="F975" s="20"/>
      <c r="G975" s="21">
        <f>SUM(G976)</f>
        <v>10000</v>
      </c>
      <c r="H975" s="21">
        <f t="shared" ref="H975:U975" si="498">SUM(H976)</f>
        <v>10000</v>
      </c>
      <c r="I975" s="21">
        <f t="shared" si="498"/>
        <v>10000</v>
      </c>
      <c r="J975" s="21">
        <f t="shared" si="498"/>
        <v>10000</v>
      </c>
      <c r="K975" s="21">
        <f t="shared" si="498"/>
        <v>0</v>
      </c>
      <c r="L975" s="22">
        <f t="shared" si="480"/>
        <v>0</v>
      </c>
      <c r="M975" s="21">
        <f t="shared" si="498"/>
        <v>10000</v>
      </c>
      <c r="N975" s="21">
        <f t="shared" si="498"/>
        <v>10000</v>
      </c>
      <c r="O975" s="21">
        <f t="shared" si="498"/>
        <v>10000</v>
      </c>
      <c r="P975" s="21">
        <f t="shared" si="498"/>
        <v>10000</v>
      </c>
      <c r="Q975" s="21">
        <f t="shared" si="498"/>
        <v>10000</v>
      </c>
      <c r="R975" s="21">
        <f t="shared" si="498"/>
        <v>10000</v>
      </c>
      <c r="S975" s="21">
        <f t="shared" si="498"/>
        <v>10000</v>
      </c>
      <c r="T975" s="21">
        <f t="shared" si="498"/>
        <v>10000</v>
      </c>
      <c r="U975" s="21">
        <f t="shared" si="498"/>
        <v>10000</v>
      </c>
      <c r="V975" s="57"/>
      <c r="W975" s="57"/>
      <c r="X975" s="57"/>
      <c r="Y975" s="12"/>
    </row>
    <row r="976" spans="1:25" ht="30" hidden="1">
      <c r="A976" s="28" t="s">
        <v>89</v>
      </c>
      <c r="B976" s="29">
        <v>11</v>
      </c>
      <c r="C976" s="30" t="s">
        <v>25</v>
      </c>
      <c r="D976" s="31">
        <v>3241</v>
      </c>
      <c r="E976" s="32" t="s">
        <v>238</v>
      </c>
      <c r="F976" s="32"/>
      <c r="G976" s="1">
        <v>10000</v>
      </c>
      <c r="H976" s="1">
        <v>10000</v>
      </c>
      <c r="I976" s="1">
        <v>10000</v>
      </c>
      <c r="J976" s="1">
        <v>10000</v>
      </c>
      <c r="K976" s="1">
        <v>0</v>
      </c>
      <c r="L976" s="33">
        <f t="shared" si="480"/>
        <v>0</v>
      </c>
      <c r="M976" s="1">
        <v>10000</v>
      </c>
      <c r="N976" s="1">
        <v>10000</v>
      </c>
      <c r="O976" s="1">
        <v>10000</v>
      </c>
      <c r="P976" s="1">
        <f t="shared" si="490"/>
        <v>10000</v>
      </c>
      <c r="Q976" s="1">
        <v>10000</v>
      </c>
      <c r="R976" s="1">
        <v>10000</v>
      </c>
      <c r="S976" s="1">
        <f t="shared" si="491"/>
        <v>10000</v>
      </c>
      <c r="T976" s="1">
        <v>10000</v>
      </c>
      <c r="U976" s="1">
        <f t="shared" si="492"/>
        <v>10000</v>
      </c>
    </row>
    <row r="977" spans="1:25" s="23" customFormat="1" ht="15.75" hidden="1">
      <c r="A977" s="24" t="s">
        <v>89</v>
      </c>
      <c r="B977" s="25">
        <v>11</v>
      </c>
      <c r="C977" s="26" t="s">
        <v>25</v>
      </c>
      <c r="D977" s="27">
        <v>329</v>
      </c>
      <c r="E977" s="20"/>
      <c r="F977" s="20"/>
      <c r="G977" s="21">
        <f>SUM(G978:G982)</f>
        <v>485000</v>
      </c>
      <c r="H977" s="21">
        <f t="shared" ref="H977:U977" si="499">SUM(H978:H982)</f>
        <v>485000</v>
      </c>
      <c r="I977" s="21">
        <f t="shared" si="499"/>
        <v>485000</v>
      </c>
      <c r="J977" s="21">
        <f t="shared" si="499"/>
        <v>485000</v>
      </c>
      <c r="K977" s="21">
        <f t="shared" si="499"/>
        <v>309247.53000000003</v>
      </c>
      <c r="L977" s="22">
        <f t="shared" si="480"/>
        <v>63.762377319587635</v>
      </c>
      <c r="M977" s="21">
        <f t="shared" si="499"/>
        <v>485000</v>
      </c>
      <c r="N977" s="21">
        <f t="shared" si="499"/>
        <v>485000</v>
      </c>
      <c r="O977" s="21">
        <f t="shared" si="499"/>
        <v>722000</v>
      </c>
      <c r="P977" s="21">
        <f t="shared" si="499"/>
        <v>722000</v>
      </c>
      <c r="Q977" s="21">
        <f t="shared" si="499"/>
        <v>505000</v>
      </c>
      <c r="R977" s="21">
        <f t="shared" si="499"/>
        <v>535000</v>
      </c>
      <c r="S977" s="21">
        <f t="shared" si="499"/>
        <v>535000</v>
      </c>
      <c r="T977" s="21">
        <f t="shared" si="499"/>
        <v>535000</v>
      </c>
      <c r="U977" s="21">
        <f t="shared" si="499"/>
        <v>535000</v>
      </c>
      <c r="V977" s="57"/>
      <c r="W977" s="57"/>
      <c r="X977" s="57"/>
      <c r="Y977" s="12"/>
    </row>
    <row r="978" spans="1:25" ht="30" hidden="1">
      <c r="A978" s="28" t="s">
        <v>89</v>
      </c>
      <c r="B978" s="29">
        <v>11</v>
      </c>
      <c r="C978" s="30" t="s">
        <v>25</v>
      </c>
      <c r="D978" s="31">
        <v>3291</v>
      </c>
      <c r="E978" s="32" t="s">
        <v>152</v>
      </c>
      <c r="F978" s="32"/>
      <c r="G978" s="1">
        <v>300000</v>
      </c>
      <c r="H978" s="1">
        <v>300000</v>
      </c>
      <c r="I978" s="1">
        <v>300000</v>
      </c>
      <c r="J978" s="1">
        <v>300000</v>
      </c>
      <c r="K978" s="1">
        <v>247106.5</v>
      </c>
      <c r="L978" s="33">
        <f t="shared" si="480"/>
        <v>82.368833333333342</v>
      </c>
      <c r="M978" s="1">
        <v>300000</v>
      </c>
      <c r="N978" s="1">
        <v>300000</v>
      </c>
      <c r="O978" s="1">
        <v>330000</v>
      </c>
      <c r="P978" s="1">
        <f t="shared" si="490"/>
        <v>330000</v>
      </c>
      <c r="Q978" s="1">
        <v>300000</v>
      </c>
      <c r="R978" s="1">
        <v>330000</v>
      </c>
      <c r="S978" s="1">
        <f t="shared" si="491"/>
        <v>330000</v>
      </c>
      <c r="T978" s="1">
        <v>330000</v>
      </c>
      <c r="U978" s="1">
        <f t="shared" si="492"/>
        <v>330000</v>
      </c>
    </row>
    <row r="979" spans="1:25" hidden="1">
      <c r="A979" s="28" t="s">
        <v>89</v>
      </c>
      <c r="B979" s="29">
        <v>11</v>
      </c>
      <c r="C979" s="30" t="s">
        <v>25</v>
      </c>
      <c r="D979" s="31">
        <v>3292</v>
      </c>
      <c r="E979" s="32" t="s">
        <v>123</v>
      </c>
      <c r="F979" s="32"/>
      <c r="G979" s="1">
        <v>90000</v>
      </c>
      <c r="H979" s="1">
        <v>90000</v>
      </c>
      <c r="I979" s="1">
        <v>90000</v>
      </c>
      <c r="J979" s="1">
        <v>90000</v>
      </c>
      <c r="K979" s="1">
        <v>10504.95</v>
      </c>
      <c r="L979" s="33">
        <f t="shared" si="480"/>
        <v>11.672166666666667</v>
      </c>
      <c r="M979" s="1">
        <v>90000</v>
      </c>
      <c r="N979" s="1">
        <v>90000</v>
      </c>
      <c r="O979" s="1">
        <v>90000</v>
      </c>
      <c r="P979" s="1">
        <f t="shared" si="490"/>
        <v>90000</v>
      </c>
      <c r="Q979" s="1">
        <v>100000</v>
      </c>
      <c r="R979" s="1">
        <v>100000</v>
      </c>
      <c r="S979" s="1">
        <f t="shared" si="491"/>
        <v>100000</v>
      </c>
      <c r="T979" s="1">
        <v>100000</v>
      </c>
      <c r="U979" s="1">
        <f t="shared" si="492"/>
        <v>100000</v>
      </c>
    </row>
    <row r="980" spans="1:25" hidden="1">
      <c r="A980" s="28" t="s">
        <v>89</v>
      </c>
      <c r="B980" s="29">
        <v>11</v>
      </c>
      <c r="C980" s="30" t="s">
        <v>25</v>
      </c>
      <c r="D980" s="31">
        <v>3293</v>
      </c>
      <c r="E980" s="32" t="s">
        <v>124</v>
      </c>
      <c r="F980" s="32"/>
      <c r="G980" s="1">
        <v>60000</v>
      </c>
      <c r="H980" s="1">
        <v>60000</v>
      </c>
      <c r="I980" s="1">
        <v>60000</v>
      </c>
      <c r="J980" s="1">
        <v>60000</v>
      </c>
      <c r="K980" s="1">
        <v>19652.77</v>
      </c>
      <c r="L980" s="33">
        <f t="shared" si="480"/>
        <v>32.754616666666671</v>
      </c>
      <c r="M980" s="1">
        <v>60000</v>
      </c>
      <c r="N980" s="1">
        <v>60000</v>
      </c>
      <c r="O980" s="1">
        <v>60000</v>
      </c>
      <c r="P980" s="1">
        <f t="shared" si="490"/>
        <v>60000</v>
      </c>
      <c r="Q980" s="1">
        <v>60000</v>
      </c>
      <c r="R980" s="1">
        <v>60000</v>
      </c>
      <c r="S980" s="1">
        <f t="shared" si="491"/>
        <v>60000</v>
      </c>
      <c r="T980" s="1">
        <v>60000</v>
      </c>
      <c r="U980" s="1">
        <f t="shared" si="492"/>
        <v>60000</v>
      </c>
    </row>
    <row r="981" spans="1:25" hidden="1">
      <c r="A981" s="28" t="s">
        <v>89</v>
      </c>
      <c r="B981" s="29">
        <v>11</v>
      </c>
      <c r="C981" s="30" t="s">
        <v>25</v>
      </c>
      <c r="D981" s="31">
        <v>3295</v>
      </c>
      <c r="E981" s="32" t="s">
        <v>237</v>
      </c>
      <c r="F981" s="32"/>
      <c r="G981" s="1">
        <v>10000</v>
      </c>
      <c r="H981" s="1">
        <v>10000</v>
      </c>
      <c r="I981" s="1">
        <v>10000</v>
      </c>
      <c r="J981" s="1">
        <v>10000</v>
      </c>
      <c r="K981" s="1">
        <v>29936.55</v>
      </c>
      <c r="L981" s="33">
        <f t="shared" si="480"/>
        <v>299.3655</v>
      </c>
      <c r="M981" s="1">
        <v>10000</v>
      </c>
      <c r="N981" s="1">
        <v>10000</v>
      </c>
      <c r="O981" s="1">
        <v>10000</v>
      </c>
      <c r="P981" s="1">
        <f t="shared" si="490"/>
        <v>10000</v>
      </c>
      <c r="Q981" s="1">
        <v>20000</v>
      </c>
      <c r="R981" s="1">
        <v>20000</v>
      </c>
      <c r="S981" s="1">
        <f t="shared" si="491"/>
        <v>20000</v>
      </c>
      <c r="T981" s="1">
        <v>20000</v>
      </c>
      <c r="U981" s="1">
        <f t="shared" si="492"/>
        <v>20000</v>
      </c>
    </row>
    <row r="982" spans="1:25" hidden="1">
      <c r="A982" s="28" t="s">
        <v>89</v>
      </c>
      <c r="B982" s="29">
        <v>11</v>
      </c>
      <c r="C982" s="30" t="s">
        <v>25</v>
      </c>
      <c r="D982" s="31">
        <v>3299</v>
      </c>
      <c r="E982" s="32" t="s">
        <v>125</v>
      </c>
      <c r="F982" s="32"/>
      <c r="G982" s="1">
        <v>25000</v>
      </c>
      <c r="H982" s="1">
        <v>25000</v>
      </c>
      <c r="I982" s="1">
        <v>25000</v>
      </c>
      <c r="J982" s="1">
        <v>25000</v>
      </c>
      <c r="K982" s="1">
        <v>2046.76</v>
      </c>
      <c r="L982" s="33">
        <f t="shared" si="480"/>
        <v>8.1870399999999997</v>
      </c>
      <c r="M982" s="1">
        <v>25000</v>
      </c>
      <c r="N982" s="1">
        <v>25000</v>
      </c>
      <c r="O982" s="1">
        <v>232000</v>
      </c>
      <c r="P982" s="1">
        <f t="shared" si="490"/>
        <v>232000</v>
      </c>
      <c r="Q982" s="1">
        <v>25000</v>
      </c>
      <c r="R982" s="1">
        <v>25000</v>
      </c>
      <c r="S982" s="1">
        <f t="shared" si="491"/>
        <v>25000</v>
      </c>
      <c r="T982" s="1">
        <v>25000</v>
      </c>
      <c r="U982" s="1">
        <f t="shared" si="492"/>
        <v>25000</v>
      </c>
    </row>
    <row r="983" spans="1:25" s="23" customFormat="1" ht="15.75" hidden="1">
      <c r="A983" s="24" t="s">
        <v>89</v>
      </c>
      <c r="B983" s="25">
        <v>11</v>
      </c>
      <c r="C983" s="26" t="s">
        <v>25</v>
      </c>
      <c r="D983" s="27">
        <v>343</v>
      </c>
      <c r="E983" s="20"/>
      <c r="F983" s="20"/>
      <c r="G983" s="21">
        <f>SUM(G984:G986)</f>
        <v>13200</v>
      </c>
      <c r="H983" s="21">
        <f t="shared" ref="H983:U983" si="500">SUM(H984:H986)</f>
        <v>13200</v>
      </c>
      <c r="I983" s="21">
        <f t="shared" si="500"/>
        <v>13200</v>
      </c>
      <c r="J983" s="21">
        <f t="shared" si="500"/>
        <v>13200</v>
      </c>
      <c r="K983" s="21">
        <f t="shared" si="500"/>
        <v>641.79999999999995</v>
      </c>
      <c r="L983" s="22">
        <f t="shared" si="480"/>
        <v>4.8621212121212123</v>
      </c>
      <c r="M983" s="21">
        <f t="shared" si="500"/>
        <v>13200</v>
      </c>
      <c r="N983" s="21">
        <f t="shared" si="500"/>
        <v>13200</v>
      </c>
      <c r="O983" s="21">
        <f t="shared" si="500"/>
        <v>13200</v>
      </c>
      <c r="P983" s="21">
        <f t="shared" si="500"/>
        <v>13200</v>
      </c>
      <c r="Q983" s="21">
        <f t="shared" si="500"/>
        <v>13200</v>
      </c>
      <c r="R983" s="21">
        <f t="shared" si="500"/>
        <v>10000</v>
      </c>
      <c r="S983" s="21">
        <f t="shared" si="500"/>
        <v>10000</v>
      </c>
      <c r="T983" s="21">
        <f t="shared" si="500"/>
        <v>9000</v>
      </c>
      <c r="U983" s="21">
        <f t="shared" si="500"/>
        <v>9000</v>
      </c>
      <c r="V983" s="57"/>
      <c r="W983" s="57"/>
      <c r="X983" s="57"/>
      <c r="Y983" s="12"/>
    </row>
    <row r="984" spans="1:25" hidden="1">
      <c r="A984" s="28" t="s">
        <v>89</v>
      </c>
      <c r="B984" s="29">
        <v>11</v>
      </c>
      <c r="C984" s="30" t="s">
        <v>25</v>
      </c>
      <c r="D984" s="31">
        <v>3431</v>
      </c>
      <c r="E984" s="32" t="s">
        <v>153</v>
      </c>
      <c r="F984" s="32"/>
      <c r="G984" s="1">
        <v>3600</v>
      </c>
      <c r="H984" s="1">
        <v>3600</v>
      </c>
      <c r="I984" s="1">
        <v>3600</v>
      </c>
      <c r="J984" s="1">
        <v>3600</v>
      </c>
      <c r="K984" s="1">
        <v>135</v>
      </c>
      <c r="L984" s="33">
        <f t="shared" si="480"/>
        <v>3.75</v>
      </c>
      <c r="M984" s="1">
        <v>3600</v>
      </c>
      <c r="N984" s="1">
        <v>3600</v>
      </c>
      <c r="O984" s="1">
        <v>3600</v>
      </c>
      <c r="P984" s="1">
        <f t="shared" si="490"/>
        <v>3600</v>
      </c>
      <c r="Q984" s="1">
        <v>3600</v>
      </c>
      <c r="R984" s="1">
        <v>3500</v>
      </c>
      <c r="S984" s="1">
        <f t="shared" si="491"/>
        <v>3500</v>
      </c>
      <c r="T984" s="1">
        <v>3000</v>
      </c>
      <c r="U984" s="1">
        <f t="shared" si="492"/>
        <v>3000</v>
      </c>
    </row>
    <row r="985" spans="1:25" hidden="1">
      <c r="A985" s="28" t="s">
        <v>89</v>
      </c>
      <c r="B985" s="29">
        <v>11</v>
      </c>
      <c r="C985" s="30" t="s">
        <v>25</v>
      </c>
      <c r="D985" s="31">
        <v>3433</v>
      </c>
      <c r="E985" s="32" t="s">
        <v>126</v>
      </c>
      <c r="F985" s="32"/>
      <c r="G985" s="1">
        <v>3600</v>
      </c>
      <c r="H985" s="1">
        <v>3600</v>
      </c>
      <c r="I985" s="1">
        <v>3600</v>
      </c>
      <c r="J985" s="1">
        <v>3600</v>
      </c>
      <c r="K985" s="1">
        <v>106.8</v>
      </c>
      <c r="L985" s="33">
        <f t="shared" si="480"/>
        <v>2.9666666666666668</v>
      </c>
      <c r="M985" s="1">
        <v>3600</v>
      </c>
      <c r="N985" s="1">
        <v>3600</v>
      </c>
      <c r="O985" s="1">
        <v>3600</v>
      </c>
      <c r="P985" s="1">
        <f t="shared" si="490"/>
        <v>3600</v>
      </c>
      <c r="Q985" s="1">
        <v>3600</v>
      </c>
      <c r="R985" s="1">
        <v>3500</v>
      </c>
      <c r="S985" s="1">
        <f t="shared" si="491"/>
        <v>3500</v>
      </c>
      <c r="T985" s="1">
        <v>3000</v>
      </c>
      <c r="U985" s="1">
        <f t="shared" si="492"/>
        <v>3000</v>
      </c>
    </row>
    <row r="986" spans="1:25" hidden="1">
      <c r="A986" s="28" t="s">
        <v>89</v>
      </c>
      <c r="B986" s="29">
        <v>11</v>
      </c>
      <c r="C986" s="30" t="s">
        <v>25</v>
      </c>
      <c r="D986" s="31">
        <v>3434</v>
      </c>
      <c r="E986" s="32" t="s">
        <v>127</v>
      </c>
      <c r="F986" s="32"/>
      <c r="G986" s="1">
        <v>6000</v>
      </c>
      <c r="H986" s="1">
        <v>6000</v>
      </c>
      <c r="I986" s="1">
        <v>6000</v>
      </c>
      <c r="J986" s="1">
        <v>6000</v>
      </c>
      <c r="K986" s="1">
        <v>400</v>
      </c>
      <c r="L986" s="33">
        <f t="shared" si="480"/>
        <v>6.666666666666667</v>
      </c>
      <c r="M986" s="1">
        <v>6000</v>
      </c>
      <c r="N986" s="1">
        <v>6000</v>
      </c>
      <c r="O986" s="1">
        <v>6000</v>
      </c>
      <c r="P986" s="1">
        <f t="shared" si="490"/>
        <v>6000</v>
      </c>
      <c r="Q986" s="1">
        <v>6000</v>
      </c>
      <c r="R986" s="1">
        <v>3000</v>
      </c>
      <c r="S986" s="1">
        <f t="shared" si="491"/>
        <v>3000</v>
      </c>
      <c r="T986" s="1">
        <v>3000</v>
      </c>
      <c r="U986" s="1">
        <f t="shared" si="492"/>
        <v>3000</v>
      </c>
    </row>
    <row r="987" spans="1:25" s="23" customFormat="1" ht="15.75" hidden="1">
      <c r="A987" s="141" t="s">
        <v>89</v>
      </c>
      <c r="B987" s="142">
        <v>11</v>
      </c>
      <c r="C987" s="99" t="s">
        <v>25</v>
      </c>
      <c r="D987" s="100">
        <v>386</v>
      </c>
      <c r="E987" s="20"/>
      <c r="F987" s="20"/>
      <c r="G987" s="21">
        <f t="shared" ref="G987:N987" si="501">G988</f>
        <v>0</v>
      </c>
      <c r="H987" s="21">
        <f t="shared" si="501"/>
        <v>0</v>
      </c>
      <c r="I987" s="21">
        <f t="shared" si="501"/>
        <v>0</v>
      </c>
      <c r="J987" s="21">
        <f t="shared" si="501"/>
        <v>0</v>
      </c>
      <c r="K987" s="21">
        <f t="shared" si="501"/>
        <v>0</v>
      </c>
      <c r="L987" s="22" t="str">
        <f t="shared" si="480"/>
        <v>-</v>
      </c>
      <c r="M987" s="21">
        <f t="shared" si="501"/>
        <v>0</v>
      </c>
      <c r="N987" s="21">
        <f t="shared" si="501"/>
        <v>0</v>
      </c>
      <c r="O987" s="21">
        <f>O988</f>
        <v>250000</v>
      </c>
      <c r="P987" s="21">
        <f t="shared" ref="P987:U987" si="502">P988</f>
        <v>250000</v>
      </c>
      <c r="Q987" s="21">
        <f t="shared" si="502"/>
        <v>0</v>
      </c>
      <c r="R987" s="21">
        <f t="shared" si="502"/>
        <v>250000</v>
      </c>
      <c r="S987" s="21">
        <f t="shared" si="502"/>
        <v>250000</v>
      </c>
      <c r="T987" s="21">
        <f t="shared" si="502"/>
        <v>250000</v>
      </c>
      <c r="U987" s="21">
        <f t="shared" si="502"/>
        <v>250000</v>
      </c>
      <c r="V987" s="57"/>
      <c r="W987" s="57"/>
      <c r="X987" s="57"/>
      <c r="Y987" s="12"/>
    </row>
    <row r="988" spans="1:25" ht="30" hidden="1">
      <c r="A988" s="43" t="s">
        <v>89</v>
      </c>
      <c r="B988" s="44">
        <v>11</v>
      </c>
      <c r="C988" s="45" t="s">
        <v>25</v>
      </c>
      <c r="D988" s="46">
        <v>3861</v>
      </c>
      <c r="E988" s="38" t="s">
        <v>554</v>
      </c>
      <c r="F988" s="32"/>
      <c r="G988" s="1"/>
      <c r="H988" s="1"/>
      <c r="I988" s="1"/>
      <c r="J988" s="1"/>
      <c r="K988" s="1"/>
      <c r="L988" s="22" t="str">
        <f t="shared" si="480"/>
        <v>-</v>
      </c>
      <c r="M988" s="1"/>
      <c r="N988" s="1"/>
      <c r="O988" s="1">
        <v>250000</v>
      </c>
      <c r="P988" s="1">
        <f>O988</f>
        <v>250000</v>
      </c>
      <c r="Q988" s="1"/>
      <c r="R988" s="2">
        <v>250000</v>
      </c>
      <c r="S988" s="1">
        <f>R988</f>
        <v>250000</v>
      </c>
      <c r="T988" s="1">
        <v>250000</v>
      </c>
      <c r="U988" s="1">
        <f>T988</f>
        <v>250000</v>
      </c>
    </row>
    <row r="989" spans="1:25" s="23" customFormat="1" ht="15.75" hidden="1">
      <c r="A989" s="24" t="s">
        <v>89</v>
      </c>
      <c r="B989" s="25">
        <v>11</v>
      </c>
      <c r="C989" s="26" t="s">
        <v>25</v>
      </c>
      <c r="D989" s="27">
        <v>412</v>
      </c>
      <c r="E989" s="20"/>
      <c r="F989" s="20"/>
      <c r="G989" s="21">
        <f>SUM(G990)</f>
        <v>0</v>
      </c>
      <c r="H989" s="21">
        <f t="shared" ref="H989:U989" si="503">SUM(H990)</f>
        <v>0</v>
      </c>
      <c r="I989" s="21">
        <f t="shared" si="503"/>
        <v>0</v>
      </c>
      <c r="J989" s="21">
        <f t="shared" si="503"/>
        <v>0</v>
      </c>
      <c r="K989" s="21">
        <f t="shared" si="503"/>
        <v>0</v>
      </c>
      <c r="L989" s="22" t="str">
        <f t="shared" si="480"/>
        <v>-</v>
      </c>
      <c r="M989" s="21">
        <f t="shared" si="503"/>
        <v>20000</v>
      </c>
      <c r="N989" s="21">
        <f t="shared" si="503"/>
        <v>20000</v>
      </c>
      <c r="O989" s="21">
        <f t="shared" si="503"/>
        <v>40000</v>
      </c>
      <c r="P989" s="21">
        <f t="shared" si="503"/>
        <v>40000</v>
      </c>
      <c r="Q989" s="21">
        <f t="shared" si="503"/>
        <v>20000</v>
      </c>
      <c r="R989" s="21">
        <f t="shared" si="503"/>
        <v>40000</v>
      </c>
      <c r="S989" s="21">
        <f t="shared" si="503"/>
        <v>40000</v>
      </c>
      <c r="T989" s="21">
        <f t="shared" si="503"/>
        <v>40000</v>
      </c>
      <c r="U989" s="21">
        <f t="shared" si="503"/>
        <v>40000</v>
      </c>
      <c r="V989" s="57"/>
      <c r="W989" s="57"/>
      <c r="X989" s="57"/>
      <c r="Y989" s="12"/>
    </row>
    <row r="990" spans="1:25" hidden="1">
      <c r="A990" s="28" t="s">
        <v>89</v>
      </c>
      <c r="B990" s="29">
        <v>11</v>
      </c>
      <c r="C990" s="30" t="s">
        <v>25</v>
      </c>
      <c r="D990" s="31">
        <v>4123</v>
      </c>
      <c r="E990" s="32" t="s">
        <v>133</v>
      </c>
      <c r="F990" s="32"/>
      <c r="G990" s="1"/>
      <c r="H990" s="1"/>
      <c r="I990" s="1"/>
      <c r="J990" s="1"/>
      <c r="K990" s="1"/>
      <c r="L990" s="33" t="str">
        <f t="shared" si="480"/>
        <v>-</v>
      </c>
      <c r="M990" s="1">
        <v>20000</v>
      </c>
      <c r="N990" s="1">
        <v>20000</v>
      </c>
      <c r="O990" s="1">
        <v>40000</v>
      </c>
      <c r="P990" s="1">
        <f t="shared" si="490"/>
        <v>40000</v>
      </c>
      <c r="Q990" s="1">
        <v>20000</v>
      </c>
      <c r="R990" s="1">
        <v>40000</v>
      </c>
      <c r="S990" s="1">
        <f t="shared" si="491"/>
        <v>40000</v>
      </c>
      <c r="T990" s="1">
        <v>40000</v>
      </c>
      <c r="U990" s="1">
        <f t="shared" si="492"/>
        <v>40000</v>
      </c>
    </row>
    <row r="991" spans="1:25" s="23" customFormat="1" ht="15.75" hidden="1">
      <c r="A991" s="24" t="s">
        <v>89</v>
      </c>
      <c r="B991" s="25">
        <v>11</v>
      </c>
      <c r="C991" s="26" t="s">
        <v>25</v>
      </c>
      <c r="D991" s="27">
        <v>422</v>
      </c>
      <c r="E991" s="20"/>
      <c r="F991" s="20"/>
      <c r="G991" s="21">
        <f>SUM(G992:G996)</f>
        <v>170000</v>
      </c>
      <c r="H991" s="21">
        <f t="shared" ref="H991:U991" si="504">SUM(H992:H996)</f>
        <v>170000</v>
      </c>
      <c r="I991" s="21">
        <f t="shared" si="504"/>
        <v>170000</v>
      </c>
      <c r="J991" s="21">
        <f t="shared" si="504"/>
        <v>170000</v>
      </c>
      <c r="K991" s="21">
        <f t="shared" si="504"/>
        <v>168986.44</v>
      </c>
      <c r="L991" s="22">
        <f t="shared" si="480"/>
        <v>99.403788235294115</v>
      </c>
      <c r="M991" s="21">
        <f t="shared" si="504"/>
        <v>101500</v>
      </c>
      <c r="N991" s="21">
        <f t="shared" si="504"/>
        <v>101500</v>
      </c>
      <c r="O991" s="21">
        <f t="shared" si="504"/>
        <v>120000</v>
      </c>
      <c r="P991" s="21">
        <f t="shared" si="504"/>
        <v>120000</v>
      </c>
      <c r="Q991" s="21">
        <f t="shared" si="504"/>
        <v>155000</v>
      </c>
      <c r="R991" s="21">
        <f t="shared" si="504"/>
        <v>155000</v>
      </c>
      <c r="S991" s="21">
        <f t="shared" si="504"/>
        <v>155000</v>
      </c>
      <c r="T991" s="21">
        <f t="shared" si="504"/>
        <v>155000</v>
      </c>
      <c r="U991" s="21">
        <f t="shared" si="504"/>
        <v>155000</v>
      </c>
      <c r="V991" s="57"/>
      <c r="W991" s="57"/>
      <c r="X991" s="57"/>
      <c r="Y991" s="12"/>
    </row>
    <row r="992" spans="1:25" hidden="1">
      <c r="A992" s="28" t="s">
        <v>89</v>
      </c>
      <c r="B992" s="29">
        <v>11</v>
      </c>
      <c r="C992" s="30" t="s">
        <v>25</v>
      </c>
      <c r="D992" s="31">
        <v>4221</v>
      </c>
      <c r="E992" s="32" t="s">
        <v>129</v>
      </c>
      <c r="F992" s="32"/>
      <c r="G992" s="1">
        <v>20000</v>
      </c>
      <c r="H992" s="1">
        <v>20000</v>
      </c>
      <c r="I992" s="1">
        <v>20000</v>
      </c>
      <c r="J992" s="1">
        <v>20000</v>
      </c>
      <c r="K992" s="1">
        <v>32337.69</v>
      </c>
      <c r="L992" s="33">
        <f t="shared" si="480"/>
        <v>161.68844999999999</v>
      </c>
      <c r="M992" s="1">
        <v>20000</v>
      </c>
      <c r="N992" s="1">
        <v>20000</v>
      </c>
      <c r="O992" s="1">
        <v>20000</v>
      </c>
      <c r="P992" s="1">
        <f t="shared" si="490"/>
        <v>20000</v>
      </c>
      <c r="Q992" s="1">
        <v>45000</v>
      </c>
      <c r="R992" s="1">
        <v>45000</v>
      </c>
      <c r="S992" s="1">
        <f t="shared" si="491"/>
        <v>45000</v>
      </c>
      <c r="T992" s="1">
        <v>45000</v>
      </c>
      <c r="U992" s="1">
        <f t="shared" si="492"/>
        <v>45000</v>
      </c>
    </row>
    <row r="993" spans="1:25" s="23" customFormat="1" ht="15.75" hidden="1">
      <c r="A993" s="28" t="s">
        <v>89</v>
      </c>
      <c r="B993" s="29">
        <v>11</v>
      </c>
      <c r="C993" s="30" t="s">
        <v>25</v>
      </c>
      <c r="D993" s="31">
        <v>4222</v>
      </c>
      <c r="E993" s="32" t="s">
        <v>130</v>
      </c>
      <c r="F993" s="32"/>
      <c r="G993" s="1">
        <v>10000</v>
      </c>
      <c r="H993" s="1">
        <v>10000</v>
      </c>
      <c r="I993" s="1">
        <v>10000</v>
      </c>
      <c r="J993" s="1">
        <v>10000</v>
      </c>
      <c r="K993" s="1">
        <v>81762.5</v>
      </c>
      <c r="L993" s="33">
        <f t="shared" si="480"/>
        <v>817.625</v>
      </c>
      <c r="M993" s="1">
        <v>21500</v>
      </c>
      <c r="N993" s="1">
        <v>21500</v>
      </c>
      <c r="O993" s="1">
        <v>40000</v>
      </c>
      <c r="P993" s="1">
        <f t="shared" si="490"/>
        <v>40000</v>
      </c>
      <c r="Q993" s="1">
        <v>50000</v>
      </c>
      <c r="R993" s="1">
        <v>50000</v>
      </c>
      <c r="S993" s="1">
        <f t="shared" si="491"/>
        <v>50000</v>
      </c>
      <c r="T993" s="1">
        <v>50000</v>
      </c>
      <c r="U993" s="1">
        <f t="shared" si="492"/>
        <v>50000</v>
      </c>
      <c r="V993" s="57"/>
      <c r="W993" s="57"/>
      <c r="X993" s="57"/>
      <c r="Y993" s="12"/>
    </row>
    <row r="994" spans="1:25" hidden="1">
      <c r="A994" s="28" t="s">
        <v>89</v>
      </c>
      <c r="B994" s="29">
        <v>11</v>
      </c>
      <c r="C994" s="30" t="s">
        <v>25</v>
      </c>
      <c r="D994" s="31">
        <v>4223</v>
      </c>
      <c r="E994" s="32" t="s">
        <v>131</v>
      </c>
      <c r="F994" s="32"/>
      <c r="G994" s="1">
        <v>20000</v>
      </c>
      <c r="H994" s="1">
        <v>20000</v>
      </c>
      <c r="I994" s="1">
        <v>20000</v>
      </c>
      <c r="J994" s="1">
        <v>20000</v>
      </c>
      <c r="K994" s="1">
        <v>0</v>
      </c>
      <c r="L994" s="33">
        <f t="shared" si="480"/>
        <v>0</v>
      </c>
      <c r="M994" s="1">
        <v>20000</v>
      </c>
      <c r="N994" s="1">
        <v>20000</v>
      </c>
      <c r="O994" s="1">
        <v>20000</v>
      </c>
      <c r="P994" s="1">
        <f t="shared" si="490"/>
        <v>20000</v>
      </c>
      <c r="Q994" s="1">
        <v>20000</v>
      </c>
      <c r="R994" s="1">
        <v>20000</v>
      </c>
      <c r="S994" s="1">
        <f t="shared" si="491"/>
        <v>20000</v>
      </c>
      <c r="T994" s="1">
        <v>20000</v>
      </c>
      <c r="U994" s="1">
        <f t="shared" si="492"/>
        <v>20000</v>
      </c>
    </row>
    <row r="995" spans="1:25" hidden="1">
      <c r="A995" s="28" t="s">
        <v>89</v>
      </c>
      <c r="B995" s="29">
        <v>11</v>
      </c>
      <c r="C995" s="30" t="s">
        <v>25</v>
      </c>
      <c r="D995" s="31">
        <v>4225</v>
      </c>
      <c r="E995" s="32" t="s">
        <v>134</v>
      </c>
      <c r="F995" s="32"/>
      <c r="G995" s="1">
        <v>100000</v>
      </c>
      <c r="H995" s="1">
        <v>100000</v>
      </c>
      <c r="I995" s="1">
        <v>100000</v>
      </c>
      <c r="J995" s="1">
        <v>100000</v>
      </c>
      <c r="K995" s="1">
        <v>0</v>
      </c>
      <c r="L995" s="33">
        <f t="shared" si="480"/>
        <v>0</v>
      </c>
      <c r="M995" s="1">
        <v>20000</v>
      </c>
      <c r="N995" s="1">
        <v>20000</v>
      </c>
      <c r="O995" s="1">
        <v>20000</v>
      </c>
      <c r="P995" s="1">
        <f t="shared" si="490"/>
        <v>20000</v>
      </c>
      <c r="Q995" s="1">
        <v>20000</v>
      </c>
      <c r="R995" s="1">
        <v>20000</v>
      </c>
      <c r="S995" s="1">
        <f t="shared" si="491"/>
        <v>20000</v>
      </c>
      <c r="T995" s="1">
        <v>20000</v>
      </c>
      <c r="U995" s="1">
        <f t="shared" si="492"/>
        <v>20000</v>
      </c>
    </row>
    <row r="996" spans="1:25" hidden="1">
      <c r="A996" s="28" t="s">
        <v>89</v>
      </c>
      <c r="B996" s="29">
        <v>11</v>
      </c>
      <c r="C996" s="30" t="s">
        <v>25</v>
      </c>
      <c r="D996" s="31">
        <v>4227</v>
      </c>
      <c r="E996" s="32" t="s">
        <v>132</v>
      </c>
      <c r="F996" s="32"/>
      <c r="G996" s="1">
        <v>20000</v>
      </c>
      <c r="H996" s="1">
        <v>20000</v>
      </c>
      <c r="I996" s="1">
        <v>20000</v>
      </c>
      <c r="J996" s="1">
        <v>20000</v>
      </c>
      <c r="K996" s="1">
        <v>54886.25</v>
      </c>
      <c r="L996" s="33">
        <f t="shared" si="480"/>
        <v>274.43124999999998</v>
      </c>
      <c r="M996" s="1">
        <v>20000</v>
      </c>
      <c r="N996" s="1">
        <v>20000</v>
      </c>
      <c r="O996" s="1">
        <v>20000</v>
      </c>
      <c r="P996" s="1">
        <f t="shared" si="490"/>
        <v>20000</v>
      </c>
      <c r="Q996" s="1">
        <v>20000</v>
      </c>
      <c r="R996" s="1">
        <v>20000</v>
      </c>
      <c r="S996" s="1">
        <f t="shared" si="491"/>
        <v>20000</v>
      </c>
      <c r="T996" s="1">
        <v>20000</v>
      </c>
      <c r="U996" s="1">
        <f t="shared" si="492"/>
        <v>20000</v>
      </c>
    </row>
    <row r="997" spans="1:25" s="23" customFormat="1" ht="15.75" hidden="1">
      <c r="A997" s="24" t="s">
        <v>89</v>
      </c>
      <c r="B997" s="25">
        <v>11</v>
      </c>
      <c r="C997" s="26" t="s">
        <v>25</v>
      </c>
      <c r="D997" s="27">
        <v>426</v>
      </c>
      <c r="E997" s="20"/>
      <c r="F997" s="20"/>
      <c r="G997" s="21">
        <f>SUM(G998)</f>
        <v>150000</v>
      </c>
      <c r="H997" s="21">
        <f t="shared" ref="H997:U997" si="505">SUM(H998)</f>
        <v>150000</v>
      </c>
      <c r="I997" s="21">
        <f t="shared" si="505"/>
        <v>150000</v>
      </c>
      <c r="J997" s="21">
        <f t="shared" si="505"/>
        <v>150000</v>
      </c>
      <c r="K997" s="21">
        <f t="shared" si="505"/>
        <v>73050</v>
      </c>
      <c r="L997" s="22">
        <f t="shared" si="480"/>
        <v>48.699999999999996</v>
      </c>
      <c r="M997" s="21">
        <f t="shared" si="505"/>
        <v>20000</v>
      </c>
      <c r="N997" s="21">
        <f t="shared" si="505"/>
        <v>20000</v>
      </c>
      <c r="O997" s="21">
        <f t="shared" si="505"/>
        <v>20000</v>
      </c>
      <c r="P997" s="21">
        <f t="shared" si="505"/>
        <v>20000</v>
      </c>
      <c r="Q997" s="21">
        <f t="shared" si="505"/>
        <v>20000</v>
      </c>
      <c r="R997" s="21">
        <f t="shared" si="505"/>
        <v>40000</v>
      </c>
      <c r="S997" s="21">
        <f t="shared" si="505"/>
        <v>40000</v>
      </c>
      <c r="T997" s="21">
        <f t="shared" si="505"/>
        <v>40000</v>
      </c>
      <c r="U997" s="21">
        <f t="shared" si="505"/>
        <v>40000</v>
      </c>
      <c r="V997" s="57"/>
      <c r="W997" s="57"/>
      <c r="X997" s="57"/>
      <c r="Y997" s="12"/>
    </row>
    <row r="998" spans="1:25" s="41" customFormat="1" ht="15.75" hidden="1">
      <c r="A998" s="28" t="s">
        <v>89</v>
      </c>
      <c r="B998" s="29">
        <v>11</v>
      </c>
      <c r="C998" s="30" t="s">
        <v>25</v>
      </c>
      <c r="D998" s="31">
        <v>4262</v>
      </c>
      <c r="E998" s="32" t="s">
        <v>135</v>
      </c>
      <c r="F998" s="32"/>
      <c r="G998" s="1">
        <v>150000</v>
      </c>
      <c r="H998" s="1">
        <v>150000</v>
      </c>
      <c r="I998" s="1">
        <v>150000</v>
      </c>
      <c r="J998" s="1">
        <v>150000</v>
      </c>
      <c r="K998" s="1">
        <v>73050</v>
      </c>
      <c r="L998" s="33">
        <f t="shared" si="480"/>
        <v>48.699999999999996</v>
      </c>
      <c r="M998" s="1">
        <v>20000</v>
      </c>
      <c r="N998" s="1">
        <v>20000</v>
      </c>
      <c r="O998" s="1">
        <v>20000</v>
      </c>
      <c r="P998" s="1">
        <f t="shared" si="490"/>
        <v>20000</v>
      </c>
      <c r="Q998" s="1">
        <v>20000</v>
      </c>
      <c r="R998" s="1">
        <v>40000</v>
      </c>
      <c r="S998" s="1">
        <f t="shared" si="491"/>
        <v>40000</v>
      </c>
      <c r="T998" s="1">
        <v>40000</v>
      </c>
      <c r="U998" s="1">
        <f t="shared" si="492"/>
        <v>40000</v>
      </c>
      <c r="V998" s="125"/>
      <c r="W998" s="125"/>
      <c r="X998" s="125"/>
      <c r="Y998" s="134"/>
    </row>
    <row r="999" spans="1:25" s="41" customFormat="1" ht="15.75" hidden="1">
      <c r="A999" s="24" t="s">
        <v>89</v>
      </c>
      <c r="B999" s="25">
        <v>43</v>
      </c>
      <c r="C999" s="26" t="s">
        <v>25</v>
      </c>
      <c r="D999" s="27">
        <v>324</v>
      </c>
      <c r="E999" s="20"/>
      <c r="F999" s="20"/>
      <c r="G999" s="21"/>
      <c r="H999" s="21"/>
      <c r="I999" s="21">
        <f>I1000</f>
        <v>0</v>
      </c>
      <c r="J999" s="21">
        <f>J1000</f>
        <v>0</v>
      </c>
      <c r="K999" s="21">
        <f>K1000</f>
        <v>5076.3</v>
      </c>
      <c r="L999" s="22" t="str">
        <f t="shared" si="480"/>
        <v>-</v>
      </c>
      <c r="M999" s="21">
        <f t="shared" ref="M999:U999" si="506">M1000</f>
        <v>0</v>
      </c>
      <c r="N999" s="21">
        <f t="shared" si="506"/>
        <v>0</v>
      </c>
      <c r="O999" s="21">
        <f t="shared" si="506"/>
        <v>16000</v>
      </c>
      <c r="P999" s="21">
        <f t="shared" si="506"/>
        <v>0</v>
      </c>
      <c r="Q999" s="21">
        <f t="shared" si="506"/>
        <v>0</v>
      </c>
      <c r="R999" s="21">
        <f t="shared" si="506"/>
        <v>0</v>
      </c>
      <c r="S999" s="21">
        <f t="shared" si="506"/>
        <v>0</v>
      </c>
      <c r="T999" s="21">
        <f t="shared" si="506"/>
        <v>0</v>
      </c>
      <c r="U999" s="21">
        <f t="shared" si="506"/>
        <v>0</v>
      </c>
      <c r="V999" s="125"/>
      <c r="W999" s="125"/>
      <c r="X999" s="125"/>
      <c r="Y999" s="134"/>
    </row>
    <row r="1000" spans="1:25" s="41" customFormat="1" ht="30" hidden="1">
      <c r="A1000" s="28" t="s">
        <v>89</v>
      </c>
      <c r="B1000" s="29">
        <v>43</v>
      </c>
      <c r="C1000" s="30" t="s">
        <v>25</v>
      </c>
      <c r="D1000" s="31">
        <v>3241</v>
      </c>
      <c r="E1000" s="32" t="s">
        <v>238</v>
      </c>
      <c r="F1000" s="32"/>
      <c r="G1000" s="1"/>
      <c r="H1000" s="1"/>
      <c r="I1000" s="1">
        <v>0</v>
      </c>
      <c r="J1000" s="37"/>
      <c r="K1000" s="1">
        <v>5076.3</v>
      </c>
      <c r="L1000" s="33" t="str">
        <f t="shared" si="480"/>
        <v>-</v>
      </c>
      <c r="M1000" s="1"/>
      <c r="N1000" s="1"/>
      <c r="O1000" s="1">
        <v>16000</v>
      </c>
      <c r="P1000" s="37"/>
      <c r="Q1000" s="1"/>
      <c r="R1000" s="1"/>
      <c r="S1000" s="37"/>
      <c r="T1000" s="1"/>
      <c r="U1000" s="37"/>
      <c r="V1000" s="125"/>
      <c r="W1000" s="125"/>
      <c r="X1000" s="125"/>
      <c r="Y1000" s="134"/>
    </row>
    <row r="1001" spans="1:25" s="39" customFormat="1" ht="94.5">
      <c r="A1001" s="319" t="s">
        <v>533</v>
      </c>
      <c r="B1001" s="320"/>
      <c r="C1001" s="320"/>
      <c r="D1001" s="320"/>
      <c r="E1001" s="20" t="s">
        <v>35</v>
      </c>
      <c r="F1001" s="51" t="s">
        <v>449</v>
      </c>
      <c r="G1001" s="21">
        <f>G1002+G1005</f>
        <v>100000</v>
      </c>
      <c r="H1001" s="21">
        <f t="shared" ref="H1001:U1001" si="507">H1002+H1005</f>
        <v>100000</v>
      </c>
      <c r="I1001" s="21">
        <f t="shared" si="507"/>
        <v>100000</v>
      </c>
      <c r="J1001" s="21">
        <f t="shared" si="507"/>
        <v>100000</v>
      </c>
      <c r="K1001" s="21">
        <f t="shared" si="507"/>
        <v>28796.25</v>
      </c>
      <c r="L1001" s="22">
        <f t="shared" si="480"/>
        <v>28.796250000000001</v>
      </c>
      <c r="M1001" s="21">
        <f t="shared" si="507"/>
        <v>100000</v>
      </c>
      <c r="N1001" s="21">
        <f t="shared" si="507"/>
        <v>100000</v>
      </c>
      <c r="O1001" s="21">
        <f t="shared" si="507"/>
        <v>120000</v>
      </c>
      <c r="P1001" s="21">
        <f t="shared" si="507"/>
        <v>120000</v>
      </c>
      <c r="Q1001" s="21">
        <f t="shared" si="507"/>
        <v>100000</v>
      </c>
      <c r="R1001" s="21">
        <f t="shared" si="507"/>
        <v>120000</v>
      </c>
      <c r="S1001" s="21">
        <f t="shared" si="507"/>
        <v>120000</v>
      </c>
      <c r="T1001" s="21">
        <f t="shared" si="507"/>
        <v>120000</v>
      </c>
      <c r="U1001" s="21">
        <f t="shared" si="507"/>
        <v>120000</v>
      </c>
      <c r="V1001" s="124"/>
      <c r="W1001" s="124"/>
      <c r="X1001" s="124"/>
      <c r="Y1001" s="133"/>
    </row>
    <row r="1002" spans="1:25" s="41" customFormat="1" ht="15.75" hidden="1">
      <c r="A1002" s="24" t="s">
        <v>309</v>
      </c>
      <c r="B1002" s="25">
        <v>11</v>
      </c>
      <c r="C1002" s="24" t="s">
        <v>25</v>
      </c>
      <c r="D1002" s="42">
        <v>323</v>
      </c>
      <c r="E1002" s="20"/>
      <c r="F1002" s="20"/>
      <c r="G1002" s="21">
        <f>SUM(G1003:G1004)</f>
        <v>90000</v>
      </c>
      <c r="H1002" s="21">
        <f t="shared" ref="H1002:U1002" si="508">SUM(H1003:H1004)</f>
        <v>90000</v>
      </c>
      <c r="I1002" s="21">
        <f t="shared" si="508"/>
        <v>90000</v>
      </c>
      <c r="J1002" s="21">
        <f t="shared" si="508"/>
        <v>90000</v>
      </c>
      <c r="K1002" s="21">
        <f t="shared" si="508"/>
        <v>28796.25</v>
      </c>
      <c r="L1002" s="22">
        <f t="shared" si="480"/>
        <v>31.995833333333334</v>
      </c>
      <c r="M1002" s="21">
        <f t="shared" si="508"/>
        <v>90000</v>
      </c>
      <c r="N1002" s="21">
        <f t="shared" si="508"/>
        <v>90000</v>
      </c>
      <c r="O1002" s="21">
        <f t="shared" si="508"/>
        <v>110000</v>
      </c>
      <c r="P1002" s="21">
        <f t="shared" si="508"/>
        <v>110000</v>
      </c>
      <c r="Q1002" s="21">
        <f t="shared" si="508"/>
        <v>90000</v>
      </c>
      <c r="R1002" s="21">
        <f t="shared" si="508"/>
        <v>110000</v>
      </c>
      <c r="S1002" s="21">
        <f t="shared" si="508"/>
        <v>110000</v>
      </c>
      <c r="T1002" s="21">
        <f t="shared" si="508"/>
        <v>110000</v>
      </c>
      <c r="U1002" s="21">
        <f t="shared" si="508"/>
        <v>110000</v>
      </c>
      <c r="V1002" s="125"/>
      <c r="W1002" s="125"/>
      <c r="X1002" s="125"/>
      <c r="Y1002" s="134"/>
    </row>
    <row r="1003" spans="1:25" hidden="1">
      <c r="A1003" s="28" t="s">
        <v>309</v>
      </c>
      <c r="B1003" s="29">
        <v>11</v>
      </c>
      <c r="C1003" s="28" t="s">
        <v>25</v>
      </c>
      <c r="D1003" s="56">
        <v>3232</v>
      </c>
      <c r="E1003" s="32" t="s">
        <v>118</v>
      </c>
      <c r="F1003" s="32"/>
      <c r="G1003" s="1">
        <v>10000</v>
      </c>
      <c r="H1003" s="1">
        <v>10000</v>
      </c>
      <c r="I1003" s="1">
        <v>10000</v>
      </c>
      <c r="J1003" s="1">
        <v>10000</v>
      </c>
      <c r="K1003" s="1">
        <v>0</v>
      </c>
      <c r="L1003" s="33">
        <f t="shared" ref="L1003:L1071" si="509">IF(I1003=0, "-", K1003/I1003*100)</f>
        <v>0</v>
      </c>
      <c r="M1003" s="1">
        <v>10000</v>
      </c>
      <c r="N1003" s="1">
        <v>10000</v>
      </c>
      <c r="O1003" s="1">
        <v>10000</v>
      </c>
      <c r="P1003" s="1">
        <f>O1003</f>
        <v>10000</v>
      </c>
      <c r="Q1003" s="1">
        <v>10000</v>
      </c>
      <c r="R1003" s="1">
        <v>10000</v>
      </c>
      <c r="S1003" s="1">
        <f>R1003</f>
        <v>10000</v>
      </c>
      <c r="T1003" s="1">
        <v>10000</v>
      </c>
      <c r="U1003" s="1">
        <f>T1003</f>
        <v>10000</v>
      </c>
    </row>
    <row r="1004" spans="1:25" hidden="1">
      <c r="A1004" s="28" t="s">
        <v>309</v>
      </c>
      <c r="B1004" s="29">
        <v>11</v>
      </c>
      <c r="C1004" s="28" t="s">
        <v>25</v>
      </c>
      <c r="D1004" s="56">
        <v>3235</v>
      </c>
      <c r="E1004" s="32" t="s">
        <v>42</v>
      </c>
      <c r="F1004" s="32"/>
      <c r="G1004" s="1">
        <v>80000</v>
      </c>
      <c r="H1004" s="1">
        <v>80000</v>
      </c>
      <c r="I1004" s="1">
        <v>80000</v>
      </c>
      <c r="J1004" s="1">
        <v>80000</v>
      </c>
      <c r="K1004" s="1">
        <v>28796.25</v>
      </c>
      <c r="L1004" s="33">
        <f t="shared" si="509"/>
        <v>35.995312499999997</v>
      </c>
      <c r="M1004" s="1">
        <v>80000</v>
      </c>
      <c r="N1004" s="1">
        <v>80000</v>
      </c>
      <c r="O1004" s="1">
        <v>100000</v>
      </c>
      <c r="P1004" s="1">
        <f>O1004</f>
        <v>100000</v>
      </c>
      <c r="Q1004" s="1">
        <v>80000</v>
      </c>
      <c r="R1004" s="1">
        <v>100000</v>
      </c>
      <c r="S1004" s="1">
        <f>R1004</f>
        <v>100000</v>
      </c>
      <c r="T1004" s="1">
        <v>100000</v>
      </c>
      <c r="U1004" s="1">
        <f>T1004</f>
        <v>100000</v>
      </c>
    </row>
    <row r="1005" spans="1:25" s="23" customFormat="1" ht="15.75" hidden="1">
      <c r="A1005" s="24" t="s">
        <v>309</v>
      </c>
      <c r="B1005" s="25">
        <v>11</v>
      </c>
      <c r="C1005" s="24" t="s">
        <v>25</v>
      </c>
      <c r="D1005" s="42">
        <v>329</v>
      </c>
      <c r="E1005" s="20"/>
      <c r="F1005" s="20"/>
      <c r="G1005" s="21">
        <f>SUM(G1006)</f>
        <v>10000</v>
      </c>
      <c r="H1005" s="21">
        <f t="shared" ref="H1005:U1005" si="510">SUM(H1006)</f>
        <v>10000</v>
      </c>
      <c r="I1005" s="21">
        <f t="shared" si="510"/>
        <v>10000</v>
      </c>
      <c r="J1005" s="21">
        <f t="shared" si="510"/>
        <v>10000</v>
      </c>
      <c r="K1005" s="21">
        <f t="shared" si="510"/>
        <v>0</v>
      </c>
      <c r="L1005" s="22">
        <f t="shared" si="509"/>
        <v>0</v>
      </c>
      <c r="M1005" s="21">
        <f t="shared" si="510"/>
        <v>10000</v>
      </c>
      <c r="N1005" s="21">
        <f t="shared" si="510"/>
        <v>10000</v>
      </c>
      <c r="O1005" s="21">
        <f t="shared" si="510"/>
        <v>10000</v>
      </c>
      <c r="P1005" s="21">
        <f t="shared" si="510"/>
        <v>10000</v>
      </c>
      <c r="Q1005" s="21">
        <f t="shared" si="510"/>
        <v>10000</v>
      </c>
      <c r="R1005" s="21">
        <f t="shared" si="510"/>
        <v>10000</v>
      </c>
      <c r="S1005" s="21">
        <f t="shared" si="510"/>
        <v>10000</v>
      </c>
      <c r="T1005" s="21">
        <f t="shared" si="510"/>
        <v>10000</v>
      </c>
      <c r="U1005" s="21">
        <f t="shared" si="510"/>
        <v>10000</v>
      </c>
      <c r="V1005" s="57"/>
      <c r="W1005" s="57"/>
      <c r="X1005" s="57"/>
      <c r="Y1005" s="12"/>
    </row>
    <row r="1006" spans="1:25" hidden="1">
      <c r="A1006" s="28" t="s">
        <v>309</v>
      </c>
      <c r="B1006" s="29">
        <v>11</v>
      </c>
      <c r="C1006" s="28" t="s">
        <v>25</v>
      </c>
      <c r="D1006" s="31">
        <v>3292</v>
      </c>
      <c r="E1006" s="32" t="s">
        <v>123</v>
      </c>
      <c r="F1006" s="32"/>
      <c r="G1006" s="1">
        <v>10000</v>
      </c>
      <c r="H1006" s="1">
        <v>10000</v>
      </c>
      <c r="I1006" s="1">
        <v>10000</v>
      </c>
      <c r="J1006" s="1">
        <v>10000</v>
      </c>
      <c r="K1006" s="1">
        <v>0</v>
      </c>
      <c r="L1006" s="33">
        <f t="shared" si="509"/>
        <v>0</v>
      </c>
      <c r="M1006" s="1">
        <v>10000</v>
      </c>
      <c r="N1006" s="1">
        <v>10000</v>
      </c>
      <c r="O1006" s="1">
        <v>10000</v>
      </c>
      <c r="P1006" s="1">
        <f>O1006</f>
        <v>10000</v>
      </c>
      <c r="Q1006" s="1">
        <v>10000</v>
      </c>
      <c r="R1006" s="1">
        <v>10000</v>
      </c>
      <c r="S1006" s="1">
        <f>R1006</f>
        <v>10000</v>
      </c>
      <c r="T1006" s="1">
        <v>10000</v>
      </c>
      <c r="U1006" s="1">
        <f>T1006</f>
        <v>10000</v>
      </c>
    </row>
    <row r="1007" spans="1:25" ht="94.5">
      <c r="A1007" s="320" t="s">
        <v>534</v>
      </c>
      <c r="B1007" s="320"/>
      <c r="C1007" s="320"/>
      <c r="D1007" s="320"/>
      <c r="E1007" s="20" t="s">
        <v>292</v>
      </c>
      <c r="F1007" s="51" t="s">
        <v>449</v>
      </c>
      <c r="G1007" s="21">
        <f>SUM(G1008)</f>
        <v>600000</v>
      </c>
      <c r="H1007" s="21">
        <f t="shared" ref="H1007:U1008" si="511">SUM(H1008)</f>
        <v>600000</v>
      </c>
      <c r="I1007" s="21">
        <f t="shared" si="511"/>
        <v>600000</v>
      </c>
      <c r="J1007" s="21">
        <f t="shared" si="511"/>
        <v>600000</v>
      </c>
      <c r="K1007" s="21">
        <f t="shared" si="511"/>
        <v>577825</v>
      </c>
      <c r="L1007" s="22">
        <f t="shared" si="509"/>
        <v>96.304166666666674</v>
      </c>
      <c r="M1007" s="21">
        <f t="shared" si="511"/>
        <v>500000</v>
      </c>
      <c r="N1007" s="21">
        <f t="shared" si="511"/>
        <v>500000</v>
      </c>
      <c r="O1007" s="21">
        <f t="shared" si="511"/>
        <v>600000</v>
      </c>
      <c r="P1007" s="21">
        <f t="shared" si="511"/>
        <v>600000</v>
      </c>
      <c r="Q1007" s="21">
        <f t="shared" si="511"/>
        <v>400000</v>
      </c>
      <c r="R1007" s="21">
        <f t="shared" si="511"/>
        <v>600000</v>
      </c>
      <c r="S1007" s="21">
        <f t="shared" si="511"/>
        <v>600000</v>
      </c>
      <c r="T1007" s="21">
        <f t="shared" si="511"/>
        <v>0</v>
      </c>
      <c r="U1007" s="21">
        <f t="shared" si="511"/>
        <v>0</v>
      </c>
    </row>
    <row r="1008" spans="1:25" s="23" customFormat="1" ht="15.75" hidden="1">
      <c r="A1008" s="24" t="s">
        <v>291</v>
      </c>
      <c r="B1008" s="25">
        <v>11</v>
      </c>
      <c r="C1008" s="52" t="s">
        <v>25</v>
      </c>
      <c r="D1008" s="42">
        <v>423</v>
      </c>
      <c r="E1008" s="20"/>
      <c r="F1008" s="20"/>
      <c r="G1008" s="21">
        <f>SUM(G1009)</f>
        <v>600000</v>
      </c>
      <c r="H1008" s="21">
        <f t="shared" si="511"/>
        <v>600000</v>
      </c>
      <c r="I1008" s="21">
        <f t="shared" si="511"/>
        <v>600000</v>
      </c>
      <c r="J1008" s="21">
        <f t="shared" si="511"/>
        <v>600000</v>
      </c>
      <c r="K1008" s="21">
        <f t="shared" si="511"/>
        <v>577825</v>
      </c>
      <c r="L1008" s="22">
        <f t="shared" si="509"/>
        <v>96.304166666666674</v>
      </c>
      <c r="M1008" s="21">
        <f t="shared" si="511"/>
        <v>500000</v>
      </c>
      <c r="N1008" s="21">
        <f t="shared" si="511"/>
        <v>500000</v>
      </c>
      <c r="O1008" s="21">
        <f t="shared" si="511"/>
        <v>600000</v>
      </c>
      <c r="P1008" s="21">
        <f t="shared" si="511"/>
        <v>600000</v>
      </c>
      <c r="Q1008" s="21">
        <f t="shared" si="511"/>
        <v>400000</v>
      </c>
      <c r="R1008" s="21">
        <f t="shared" si="511"/>
        <v>600000</v>
      </c>
      <c r="S1008" s="21">
        <f t="shared" si="511"/>
        <v>600000</v>
      </c>
      <c r="T1008" s="21">
        <f t="shared" si="511"/>
        <v>0</v>
      </c>
      <c r="U1008" s="21">
        <f t="shared" si="511"/>
        <v>0</v>
      </c>
      <c r="V1008" s="57"/>
      <c r="W1008" s="57"/>
      <c r="X1008" s="57"/>
      <c r="Y1008" s="12"/>
    </row>
    <row r="1009" spans="1:25" ht="30" hidden="1">
      <c r="A1009" s="28" t="s">
        <v>291</v>
      </c>
      <c r="B1009" s="29">
        <v>11</v>
      </c>
      <c r="C1009" s="53" t="s">
        <v>25</v>
      </c>
      <c r="D1009" s="31">
        <v>4233</v>
      </c>
      <c r="E1009" s="32" t="s">
        <v>142</v>
      </c>
      <c r="F1009" s="38"/>
      <c r="G1009" s="1">
        <v>600000</v>
      </c>
      <c r="H1009" s="1">
        <v>600000</v>
      </c>
      <c r="I1009" s="1">
        <v>600000</v>
      </c>
      <c r="J1009" s="1">
        <v>600000</v>
      </c>
      <c r="K1009" s="1">
        <v>577825</v>
      </c>
      <c r="L1009" s="33">
        <f t="shared" si="509"/>
        <v>96.304166666666674</v>
      </c>
      <c r="M1009" s="1">
        <v>500000</v>
      </c>
      <c r="N1009" s="1">
        <v>500000</v>
      </c>
      <c r="O1009" s="1">
        <v>600000</v>
      </c>
      <c r="P1009" s="1">
        <f>O1009</f>
        <v>600000</v>
      </c>
      <c r="Q1009" s="1">
        <v>400000</v>
      </c>
      <c r="R1009" s="1">
        <v>600000</v>
      </c>
      <c r="S1009" s="1">
        <f>R1009</f>
        <v>600000</v>
      </c>
      <c r="T1009" s="1">
        <v>0</v>
      </c>
      <c r="U1009" s="1">
        <f>T1009</f>
        <v>0</v>
      </c>
    </row>
    <row r="1010" spans="1:25" ht="94.5">
      <c r="A1010" s="319" t="s">
        <v>535</v>
      </c>
      <c r="B1010" s="319"/>
      <c r="C1010" s="319"/>
      <c r="D1010" s="319"/>
      <c r="E1010" s="20" t="s">
        <v>92</v>
      </c>
      <c r="F1010" s="51" t="s">
        <v>449</v>
      </c>
      <c r="G1010" s="21">
        <f>G1011+G1015+G1018+G1021+G1023+G1025+G1027+G1029</f>
        <v>12600000</v>
      </c>
      <c r="H1010" s="21">
        <f t="shared" ref="H1010:U1010" si="512">H1011+H1015+H1018+H1021+H1023+H1025+H1027+H1029</f>
        <v>12500000</v>
      </c>
      <c r="I1010" s="21">
        <f t="shared" si="512"/>
        <v>12600000</v>
      </c>
      <c r="J1010" s="21">
        <f t="shared" si="512"/>
        <v>12500000</v>
      </c>
      <c r="K1010" s="21">
        <f t="shared" si="512"/>
        <v>9603709.3900000006</v>
      </c>
      <c r="L1010" s="22">
        <f t="shared" si="509"/>
        <v>76.219915793650799</v>
      </c>
      <c r="M1010" s="21">
        <f t="shared" si="512"/>
        <v>14100000</v>
      </c>
      <c r="N1010" s="21">
        <f t="shared" si="512"/>
        <v>14000000</v>
      </c>
      <c r="O1010" s="21">
        <f t="shared" si="512"/>
        <v>13680000</v>
      </c>
      <c r="P1010" s="21">
        <f t="shared" si="512"/>
        <v>13580000</v>
      </c>
      <c r="Q1010" s="21">
        <f t="shared" si="512"/>
        <v>14011375</v>
      </c>
      <c r="R1010" s="21">
        <f t="shared" si="512"/>
        <v>14410000</v>
      </c>
      <c r="S1010" s="21">
        <f t="shared" si="512"/>
        <v>14310000</v>
      </c>
      <c r="T1010" s="21">
        <f t="shared" si="512"/>
        <v>15010000</v>
      </c>
      <c r="U1010" s="21">
        <f t="shared" si="512"/>
        <v>14910000</v>
      </c>
    </row>
    <row r="1011" spans="1:25" s="23" customFormat="1" ht="15.75" hidden="1">
      <c r="A1011" s="24" t="s">
        <v>75</v>
      </c>
      <c r="B1011" s="25">
        <v>11</v>
      </c>
      <c r="C1011" s="52" t="s">
        <v>25</v>
      </c>
      <c r="D1011" s="27">
        <v>323</v>
      </c>
      <c r="E1011" s="20"/>
      <c r="F1011" s="20"/>
      <c r="G1011" s="21">
        <f t="shared" ref="G1011:N1011" si="513">SUM(G1012:G1014)</f>
        <v>5500000</v>
      </c>
      <c r="H1011" s="21">
        <f t="shared" si="513"/>
        <v>5500000</v>
      </c>
      <c r="I1011" s="21">
        <f t="shared" si="513"/>
        <v>5500000</v>
      </c>
      <c r="J1011" s="21">
        <f t="shared" si="513"/>
        <v>5500000</v>
      </c>
      <c r="K1011" s="21">
        <f t="shared" si="513"/>
        <v>5486557.0899999999</v>
      </c>
      <c r="L1011" s="78">
        <f t="shared" si="509"/>
        <v>99.755583454545445</v>
      </c>
      <c r="M1011" s="21">
        <f t="shared" si="513"/>
        <v>6150000</v>
      </c>
      <c r="N1011" s="21">
        <f t="shared" si="513"/>
        <v>6150000</v>
      </c>
      <c r="O1011" s="21">
        <f>SUM(O1012:O1014)</f>
        <v>6260000</v>
      </c>
      <c r="P1011" s="21">
        <f t="shared" ref="P1011:U1011" si="514">SUM(P1012:P1014)</f>
        <v>6260000</v>
      </c>
      <c r="Q1011" s="21">
        <f t="shared" si="514"/>
        <v>6014875</v>
      </c>
      <c r="R1011" s="21">
        <f t="shared" si="514"/>
        <v>6350000</v>
      </c>
      <c r="S1011" s="21">
        <f t="shared" si="514"/>
        <v>6350000</v>
      </c>
      <c r="T1011" s="21">
        <f t="shared" si="514"/>
        <v>6950000</v>
      </c>
      <c r="U1011" s="21">
        <f t="shared" si="514"/>
        <v>6950000</v>
      </c>
      <c r="V1011" s="57"/>
      <c r="W1011" s="57"/>
      <c r="X1011" s="57"/>
      <c r="Y1011" s="12"/>
    </row>
    <row r="1012" spans="1:25" hidden="1">
      <c r="A1012" s="28" t="s">
        <v>75</v>
      </c>
      <c r="B1012" s="29">
        <v>11</v>
      </c>
      <c r="C1012" s="53" t="s">
        <v>25</v>
      </c>
      <c r="D1012" s="31">
        <v>3231</v>
      </c>
      <c r="E1012" s="32" t="s">
        <v>117</v>
      </c>
      <c r="F1012" s="32"/>
      <c r="G1012" s="1"/>
      <c r="H1012" s="1"/>
      <c r="I1012" s="1"/>
      <c r="J1012" s="1"/>
      <c r="K1012" s="1"/>
      <c r="L1012" s="77" t="str">
        <f t="shared" si="509"/>
        <v>-</v>
      </c>
      <c r="M1012" s="1"/>
      <c r="N1012" s="1"/>
      <c r="O1012" s="1">
        <v>50000</v>
      </c>
      <c r="P1012" s="1">
        <f>O1012</f>
        <v>50000</v>
      </c>
      <c r="Q1012" s="1"/>
      <c r="R1012" s="1">
        <v>40000</v>
      </c>
      <c r="S1012" s="1">
        <f>R1012</f>
        <v>40000</v>
      </c>
      <c r="T1012" s="1">
        <v>40000</v>
      </c>
      <c r="U1012" s="1">
        <f>T1012</f>
        <v>40000</v>
      </c>
    </row>
    <row r="1013" spans="1:25" hidden="1">
      <c r="A1013" s="28" t="s">
        <v>75</v>
      </c>
      <c r="B1013" s="29">
        <v>11</v>
      </c>
      <c r="C1013" s="53" t="s">
        <v>25</v>
      </c>
      <c r="D1013" s="31">
        <v>3232</v>
      </c>
      <c r="E1013" s="32" t="s">
        <v>118</v>
      </c>
      <c r="F1013" s="32"/>
      <c r="G1013" s="76">
        <v>5500000</v>
      </c>
      <c r="H1013" s="76">
        <v>5500000</v>
      </c>
      <c r="I1013" s="76">
        <v>5500000</v>
      </c>
      <c r="J1013" s="76">
        <v>5500000</v>
      </c>
      <c r="K1013" s="76">
        <v>5486557.0899999999</v>
      </c>
      <c r="L1013" s="77">
        <f t="shared" si="509"/>
        <v>99.755583454545445</v>
      </c>
      <c r="M1013" s="76">
        <v>6150000</v>
      </c>
      <c r="N1013" s="76">
        <v>6150000</v>
      </c>
      <c r="O1013" s="76">
        <v>5900000</v>
      </c>
      <c r="P1013" s="76">
        <f t="shared" ref="P1013:P1026" si="515">O1013</f>
        <v>5900000</v>
      </c>
      <c r="Q1013" s="76">
        <v>6014875</v>
      </c>
      <c r="R1013" s="76">
        <v>6000000</v>
      </c>
      <c r="S1013" s="76">
        <f>R1013</f>
        <v>6000000</v>
      </c>
      <c r="T1013" s="76">
        <v>6600000</v>
      </c>
      <c r="U1013" s="76">
        <f>T1013</f>
        <v>6600000</v>
      </c>
    </row>
    <row r="1014" spans="1:25" hidden="1">
      <c r="A1014" s="28" t="s">
        <v>75</v>
      </c>
      <c r="B1014" s="29">
        <v>11</v>
      </c>
      <c r="C1014" s="53" t="s">
        <v>25</v>
      </c>
      <c r="D1014" s="31">
        <v>3235</v>
      </c>
      <c r="E1014" s="32" t="s">
        <v>42</v>
      </c>
      <c r="F1014" s="32"/>
      <c r="M1014" s="76"/>
      <c r="N1014" s="76"/>
      <c r="O1014" s="76">
        <v>310000</v>
      </c>
      <c r="P1014" s="76">
        <f>O1014</f>
        <v>310000</v>
      </c>
      <c r="Q1014" s="76"/>
      <c r="R1014" s="76">
        <v>310000</v>
      </c>
      <c r="S1014" s="76">
        <f>R1014</f>
        <v>310000</v>
      </c>
      <c r="T1014" s="76">
        <v>310000</v>
      </c>
      <c r="U1014" s="76">
        <f>T1014</f>
        <v>310000</v>
      </c>
    </row>
    <row r="1015" spans="1:25" s="23" customFormat="1" ht="15.75" hidden="1">
      <c r="A1015" s="24" t="s">
        <v>75</v>
      </c>
      <c r="B1015" s="25">
        <v>11</v>
      </c>
      <c r="C1015" s="52" t="s">
        <v>25</v>
      </c>
      <c r="D1015" s="27">
        <v>363</v>
      </c>
      <c r="E1015" s="20"/>
      <c r="F1015" s="20"/>
      <c r="G1015" s="57">
        <f>SUM(G1016:G1017)</f>
        <v>200000</v>
      </c>
      <c r="H1015" s="57">
        <f t="shared" ref="H1015:U1015" si="516">SUM(H1016:H1017)</f>
        <v>200000</v>
      </c>
      <c r="I1015" s="57">
        <f t="shared" si="516"/>
        <v>200000</v>
      </c>
      <c r="J1015" s="57">
        <f t="shared" si="516"/>
        <v>200000</v>
      </c>
      <c r="K1015" s="57">
        <f t="shared" si="516"/>
        <v>0</v>
      </c>
      <c r="L1015" s="78">
        <f t="shared" si="509"/>
        <v>0</v>
      </c>
      <c r="M1015" s="57">
        <f t="shared" si="516"/>
        <v>200000</v>
      </c>
      <c r="N1015" s="57">
        <f t="shared" si="516"/>
        <v>200000</v>
      </c>
      <c r="O1015" s="57">
        <f t="shared" si="516"/>
        <v>20000</v>
      </c>
      <c r="P1015" s="57">
        <f t="shared" si="516"/>
        <v>20000</v>
      </c>
      <c r="Q1015" s="57">
        <f t="shared" si="516"/>
        <v>250000</v>
      </c>
      <c r="R1015" s="57">
        <f t="shared" si="516"/>
        <v>260000</v>
      </c>
      <c r="S1015" s="57">
        <f t="shared" si="516"/>
        <v>260000</v>
      </c>
      <c r="T1015" s="57">
        <f t="shared" si="516"/>
        <v>260000</v>
      </c>
      <c r="U1015" s="57">
        <f t="shared" si="516"/>
        <v>260000</v>
      </c>
      <c r="V1015" s="57"/>
      <c r="W1015" s="57"/>
      <c r="X1015" s="57"/>
      <c r="Y1015" s="12"/>
    </row>
    <row r="1016" spans="1:25" ht="30" hidden="1">
      <c r="A1016" s="28" t="s">
        <v>75</v>
      </c>
      <c r="B1016" s="29">
        <v>11</v>
      </c>
      <c r="C1016" s="53" t="s">
        <v>25</v>
      </c>
      <c r="D1016" s="31">
        <v>3631</v>
      </c>
      <c r="E1016" s="32" t="s">
        <v>404</v>
      </c>
      <c r="F1016" s="32"/>
      <c r="L1016" s="77" t="str">
        <f t="shared" si="509"/>
        <v>-</v>
      </c>
      <c r="M1016" s="76">
        <v>100000</v>
      </c>
      <c r="N1016" s="76">
        <v>100000</v>
      </c>
      <c r="O1016" s="76">
        <v>10000</v>
      </c>
      <c r="P1016" s="76">
        <f t="shared" si="515"/>
        <v>10000</v>
      </c>
      <c r="Q1016" s="76">
        <v>150000</v>
      </c>
      <c r="R1016" s="76">
        <v>250000</v>
      </c>
      <c r="S1016" s="76">
        <f t="shared" ref="S1016:S1026" si="517">R1016</f>
        <v>250000</v>
      </c>
      <c r="T1016" s="76">
        <v>250000</v>
      </c>
      <c r="U1016" s="76">
        <f t="shared" ref="U1016:U1026" si="518">T1016</f>
        <v>250000</v>
      </c>
    </row>
    <row r="1017" spans="1:25" ht="30" hidden="1">
      <c r="A1017" s="28" t="s">
        <v>75</v>
      </c>
      <c r="B1017" s="29">
        <v>11</v>
      </c>
      <c r="C1017" s="53" t="s">
        <v>25</v>
      </c>
      <c r="D1017" s="31">
        <v>3632</v>
      </c>
      <c r="E1017" s="32" t="s">
        <v>310</v>
      </c>
      <c r="F1017" s="32"/>
      <c r="G1017" s="76">
        <v>200000</v>
      </c>
      <c r="H1017" s="76">
        <v>200000</v>
      </c>
      <c r="I1017" s="76">
        <v>200000</v>
      </c>
      <c r="J1017" s="76">
        <v>200000</v>
      </c>
      <c r="L1017" s="77">
        <f t="shared" si="509"/>
        <v>0</v>
      </c>
      <c r="M1017" s="76">
        <v>100000</v>
      </c>
      <c r="N1017" s="76">
        <v>100000</v>
      </c>
      <c r="O1017" s="76">
        <v>10000</v>
      </c>
      <c r="P1017" s="76">
        <f t="shared" si="515"/>
        <v>10000</v>
      </c>
      <c r="Q1017" s="76">
        <v>100000</v>
      </c>
      <c r="R1017" s="76">
        <v>10000</v>
      </c>
      <c r="S1017" s="76">
        <f t="shared" si="517"/>
        <v>10000</v>
      </c>
      <c r="T1017" s="76">
        <v>10000</v>
      </c>
      <c r="U1017" s="76">
        <f t="shared" si="518"/>
        <v>10000</v>
      </c>
    </row>
    <row r="1018" spans="1:25" s="23" customFormat="1" ht="15.75" hidden="1">
      <c r="A1018" s="24" t="s">
        <v>75</v>
      </c>
      <c r="B1018" s="25">
        <v>11</v>
      </c>
      <c r="C1018" s="52" t="s">
        <v>25</v>
      </c>
      <c r="D1018" s="27">
        <v>412</v>
      </c>
      <c r="E1018" s="20"/>
      <c r="F1018" s="20"/>
      <c r="G1018" s="57">
        <f>SUM(G1019:G1020)</f>
        <v>1350000</v>
      </c>
      <c r="H1018" s="57">
        <f t="shared" ref="H1018:U1018" si="519">SUM(H1019:H1020)</f>
        <v>1350000</v>
      </c>
      <c r="I1018" s="57">
        <f t="shared" si="519"/>
        <v>1350000</v>
      </c>
      <c r="J1018" s="57">
        <f t="shared" si="519"/>
        <v>1350000</v>
      </c>
      <c r="K1018" s="57">
        <f t="shared" si="519"/>
        <v>61120</v>
      </c>
      <c r="L1018" s="78">
        <f t="shared" si="509"/>
        <v>4.5274074074074067</v>
      </c>
      <c r="M1018" s="57">
        <f t="shared" si="519"/>
        <v>1250000</v>
      </c>
      <c r="N1018" s="57">
        <f t="shared" si="519"/>
        <v>1250000</v>
      </c>
      <c r="O1018" s="57">
        <f t="shared" si="519"/>
        <v>1350000</v>
      </c>
      <c r="P1018" s="57">
        <f t="shared" si="519"/>
        <v>1350000</v>
      </c>
      <c r="Q1018" s="57">
        <f t="shared" si="519"/>
        <v>1100000</v>
      </c>
      <c r="R1018" s="57">
        <f t="shared" si="519"/>
        <v>1200000</v>
      </c>
      <c r="S1018" s="57">
        <f t="shared" si="519"/>
        <v>1200000</v>
      </c>
      <c r="T1018" s="57">
        <f t="shared" si="519"/>
        <v>1200000</v>
      </c>
      <c r="U1018" s="57">
        <f t="shared" si="519"/>
        <v>1200000</v>
      </c>
      <c r="V1018" s="57"/>
      <c r="W1018" s="57"/>
      <c r="X1018" s="57"/>
      <c r="Y1018" s="12"/>
    </row>
    <row r="1019" spans="1:25" hidden="1">
      <c r="A1019" s="28" t="s">
        <v>75</v>
      </c>
      <c r="B1019" s="29">
        <v>11</v>
      </c>
      <c r="C1019" s="53" t="s">
        <v>25</v>
      </c>
      <c r="D1019" s="31">
        <v>4123</v>
      </c>
      <c r="E1019" s="32"/>
      <c r="F1019" s="32"/>
      <c r="L1019" s="77" t="str">
        <f t="shared" si="509"/>
        <v>-</v>
      </c>
      <c r="M1019" s="76"/>
      <c r="N1019" s="76"/>
      <c r="O1019" s="76">
        <v>100000</v>
      </c>
      <c r="P1019" s="76">
        <f>O1019</f>
        <v>100000</v>
      </c>
      <c r="Q1019" s="76"/>
      <c r="R1019" s="76">
        <v>100000</v>
      </c>
      <c r="S1019" s="76">
        <f>R1019</f>
        <v>100000</v>
      </c>
      <c r="T1019" s="76">
        <v>100000</v>
      </c>
      <c r="U1019" s="76">
        <f>T1019</f>
        <v>100000</v>
      </c>
    </row>
    <row r="1020" spans="1:25" hidden="1">
      <c r="A1020" s="28" t="s">
        <v>75</v>
      </c>
      <c r="B1020" s="29">
        <v>11</v>
      </c>
      <c r="C1020" s="53" t="s">
        <v>25</v>
      </c>
      <c r="D1020" s="31">
        <v>4126</v>
      </c>
      <c r="E1020" s="32" t="s">
        <v>4</v>
      </c>
      <c r="F1020" s="32"/>
      <c r="G1020" s="76">
        <v>1350000</v>
      </c>
      <c r="H1020" s="76">
        <v>1350000</v>
      </c>
      <c r="I1020" s="76">
        <v>1350000</v>
      </c>
      <c r="J1020" s="76">
        <v>1350000</v>
      </c>
      <c r="K1020" s="76">
        <v>61120</v>
      </c>
      <c r="L1020" s="77">
        <f t="shared" si="509"/>
        <v>4.5274074074074067</v>
      </c>
      <c r="M1020" s="76">
        <v>1250000</v>
      </c>
      <c r="N1020" s="76">
        <v>1250000</v>
      </c>
      <c r="O1020" s="76">
        <v>1250000</v>
      </c>
      <c r="P1020" s="76">
        <f t="shared" si="515"/>
        <v>1250000</v>
      </c>
      <c r="Q1020" s="76">
        <v>1100000</v>
      </c>
      <c r="R1020" s="76">
        <v>1100000</v>
      </c>
      <c r="S1020" s="76">
        <f t="shared" si="517"/>
        <v>1100000</v>
      </c>
      <c r="T1020" s="76">
        <v>1100000</v>
      </c>
      <c r="U1020" s="76">
        <f t="shared" si="518"/>
        <v>1100000</v>
      </c>
    </row>
    <row r="1021" spans="1:25" s="23" customFormat="1" ht="15.75" hidden="1">
      <c r="A1021" s="24" t="s">
        <v>75</v>
      </c>
      <c r="B1021" s="25">
        <v>11</v>
      </c>
      <c r="C1021" s="52" t="s">
        <v>25</v>
      </c>
      <c r="D1021" s="27">
        <v>421</v>
      </c>
      <c r="E1021" s="20"/>
      <c r="F1021" s="20"/>
      <c r="G1021" s="57">
        <f>SUM(G1022)</f>
        <v>3450000</v>
      </c>
      <c r="H1021" s="57">
        <f t="shared" ref="H1021:U1021" si="520">SUM(H1022)</f>
        <v>3450000</v>
      </c>
      <c r="I1021" s="57">
        <f t="shared" si="520"/>
        <v>3450000</v>
      </c>
      <c r="J1021" s="57">
        <f t="shared" si="520"/>
        <v>3450000</v>
      </c>
      <c r="K1021" s="57">
        <f t="shared" si="520"/>
        <v>3384344.8</v>
      </c>
      <c r="L1021" s="78">
        <f t="shared" si="509"/>
        <v>98.096950724637679</v>
      </c>
      <c r="M1021" s="57">
        <f t="shared" si="520"/>
        <v>4400000</v>
      </c>
      <c r="N1021" s="57">
        <f t="shared" si="520"/>
        <v>4400000</v>
      </c>
      <c r="O1021" s="57">
        <f t="shared" si="520"/>
        <v>4200000</v>
      </c>
      <c r="P1021" s="57">
        <f t="shared" si="520"/>
        <v>4200000</v>
      </c>
      <c r="Q1021" s="57">
        <f t="shared" si="520"/>
        <v>4746500</v>
      </c>
      <c r="R1021" s="57">
        <f t="shared" si="520"/>
        <v>5000000</v>
      </c>
      <c r="S1021" s="57">
        <f t="shared" si="520"/>
        <v>5000000</v>
      </c>
      <c r="T1021" s="57">
        <f t="shared" si="520"/>
        <v>5000000</v>
      </c>
      <c r="U1021" s="57">
        <f t="shared" si="520"/>
        <v>5000000</v>
      </c>
      <c r="V1021" s="57"/>
      <c r="W1021" s="57"/>
      <c r="X1021" s="57"/>
      <c r="Y1021" s="12"/>
    </row>
    <row r="1022" spans="1:25" hidden="1">
      <c r="A1022" s="28" t="s">
        <v>75</v>
      </c>
      <c r="B1022" s="29">
        <v>11</v>
      </c>
      <c r="C1022" s="53" t="s">
        <v>25</v>
      </c>
      <c r="D1022" s="31">
        <v>4214</v>
      </c>
      <c r="E1022" s="32" t="s">
        <v>154</v>
      </c>
      <c r="F1022" s="32"/>
      <c r="G1022" s="76">
        <v>3450000</v>
      </c>
      <c r="H1022" s="76">
        <v>3450000</v>
      </c>
      <c r="I1022" s="76">
        <v>3450000</v>
      </c>
      <c r="J1022" s="76">
        <v>3450000</v>
      </c>
      <c r="K1022" s="76">
        <v>3384344.8</v>
      </c>
      <c r="L1022" s="77">
        <f t="shared" si="509"/>
        <v>98.096950724637679</v>
      </c>
      <c r="M1022" s="76">
        <v>4400000</v>
      </c>
      <c r="N1022" s="76">
        <v>4400000</v>
      </c>
      <c r="O1022" s="76">
        <v>4200000</v>
      </c>
      <c r="P1022" s="76">
        <f t="shared" si="515"/>
        <v>4200000</v>
      </c>
      <c r="Q1022" s="76">
        <v>4746500</v>
      </c>
      <c r="R1022" s="76">
        <v>5000000</v>
      </c>
      <c r="S1022" s="76">
        <f t="shared" si="517"/>
        <v>5000000</v>
      </c>
      <c r="T1022" s="76">
        <v>5000000</v>
      </c>
      <c r="U1022" s="76">
        <f t="shared" si="518"/>
        <v>5000000</v>
      </c>
    </row>
    <row r="1023" spans="1:25" s="23" customFormat="1" ht="15.75" hidden="1">
      <c r="A1023" s="24" t="s">
        <v>75</v>
      </c>
      <c r="B1023" s="25">
        <v>11</v>
      </c>
      <c r="C1023" s="52" t="s">
        <v>25</v>
      </c>
      <c r="D1023" s="27">
        <v>451</v>
      </c>
      <c r="E1023" s="20"/>
      <c r="F1023" s="20"/>
      <c r="G1023" s="57">
        <f>SUM(G1024)</f>
        <v>800000</v>
      </c>
      <c r="H1023" s="57">
        <f t="shared" ref="H1023:U1023" si="521">SUM(H1024)</f>
        <v>800000</v>
      </c>
      <c r="I1023" s="57">
        <f t="shared" si="521"/>
        <v>800000</v>
      </c>
      <c r="J1023" s="57">
        <f t="shared" si="521"/>
        <v>800000</v>
      </c>
      <c r="K1023" s="57">
        <f t="shared" si="521"/>
        <v>371750</v>
      </c>
      <c r="L1023" s="78">
        <f t="shared" si="509"/>
        <v>46.46875</v>
      </c>
      <c r="M1023" s="57">
        <f t="shared" si="521"/>
        <v>800000</v>
      </c>
      <c r="N1023" s="57">
        <f t="shared" si="521"/>
        <v>800000</v>
      </c>
      <c r="O1023" s="21">
        <f t="shared" si="521"/>
        <v>1650000</v>
      </c>
      <c r="P1023" s="57">
        <f t="shared" si="521"/>
        <v>1650000</v>
      </c>
      <c r="Q1023" s="57">
        <f t="shared" si="521"/>
        <v>600000</v>
      </c>
      <c r="R1023" s="57">
        <f t="shared" si="521"/>
        <v>1300000</v>
      </c>
      <c r="S1023" s="57">
        <f t="shared" si="521"/>
        <v>1300000</v>
      </c>
      <c r="T1023" s="57">
        <f t="shared" si="521"/>
        <v>1300000</v>
      </c>
      <c r="U1023" s="57">
        <f t="shared" si="521"/>
        <v>1300000</v>
      </c>
      <c r="V1023" s="57"/>
      <c r="W1023" s="57"/>
      <c r="X1023" s="57"/>
      <c r="Y1023" s="12"/>
    </row>
    <row r="1024" spans="1:25" s="23" customFormat="1" ht="15.75" hidden="1">
      <c r="A1024" s="28" t="s">
        <v>75</v>
      </c>
      <c r="B1024" s="29">
        <v>11</v>
      </c>
      <c r="C1024" s="53" t="s">
        <v>25</v>
      </c>
      <c r="D1024" s="31">
        <v>4511</v>
      </c>
      <c r="E1024" s="32" t="s">
        <v>136</v>
      </c>
      <c r="F1024" s="32"/>
      <c r="G1024" s="76">
        <v>800000</v>
      </c>
      <c r="H1024" s="76">
        <v>800000</v>
      </c>
      <c r="I1024" s="76">
        <v>800000</v>
      </c>
      <c r="J1024" s="76">
        <v>800000</v>
      </c>
      <c r="K1024" s="76">
        <v>371750</v>
      </c>
      <c r="L1024" s="77">
        <f t="shared" si="509"/>
        <v>46.46875</v>
      </c>
      <c r="M1024" s="76">
        <v>800000</v>
      </c>
      <c r="N1024" s="76">
        <v>800000</v>
      </c>
      <c r="O1024" s="76">
        <v>1650000</v>
      </c>
      <c r="P1024" s="76">
        <f t="shared" si="515"/>
        <v>1650000</v>
      </c>
      <c r="Q1024" s="76">
        <v>600000</v>
      </c>
      <c r="R1024" s="76">
        <v>1300000</v>
      </c>
      <c r="S1024" s="76">
        <f t="shared" si="517"/>
        <v>1300000</v>
      </c>
      <c r="T1024" s="76">
        <v>1300000</v>
      </c>
      <c r="U1024" s="76">
        <f t="shared" si="518"/>
        <v>1300000</v>
      </c>
      <c r="V1024" s="57"/>
      <c r="W1024" s="57"/>
      <c r="X1024" s="57"/>
      <c r="Y1024" s="12"/>
    </row>
    <row r="1025" spans="1:25" s="23" customFormat="1" ht="15.75" hidden="1">
      <c r="A1025" s="24" t="s">
        <v>75</v>
      </c>
      <c r="B1025" s="25">
        <v>11</v>
      </c>
      <c r="C1025" s="52" t="s">
        <v>25</v>
      </c>
      <c r="D1025" s="27">
        <v>454</v>
      </c>
      <c r="E1025" s="20"/>
      <c r="F1025" s="20"/>
      <c r="G1025" s="57">
        <f>SUM(G1026)</f>
        <v>1200000</v>
      </c>
      <c r="H1025" s="57">
        <f t="shared" ref="H1025:U1025" si="522">SUM(H1026)</f>
        <v>1200000</v>
      </c>
      <c r="I1025" s="57">
        <f t="shared" si="522"/>
        <v>1200000</v>
      </c>
      <c r="J1025" s="57">
        <f t="shared" si="522"/>
        <v>1200000</v>
      </c>
      <c r="K1025" s="57">
        <f t="shared" si="522"/>
        <v>45000</v>
      </c>
      <c r="L1025" s="78">
        <f t="shared" si="509"/>
        <v>3.75</v>
      </c>
      <c r="M1025" s="57">
        <f t="shared" si="522"/>
        <v>1200000</v>
      </c>
      <c r="N1025" s="57">
        <f t="shared" si="522"/>
        <v>1200000</v>
      </c>
      <c r="O1025" s="21">
        <f t="shared" si="522"/>
        <v>100000</v>
      </c>
      <c r="P1025" s="57">
        <f t="shared" si="522"/>
        <v>100000</v>
      </c>
      <c r="Q1025" s="57">
        <f t="shared" si="522"/>
        <v>1200000</v>
      </c>
      <c r="R1025" s="57">
        <f t="shared" si="522"/>
        <v>200000</v>
      </c>
      <c r="S1025" s="57">
        <f t="shared" si="522"/>
        <v>200000</v>
      </c>
      <c r="T1025" s="57">
        <f t="shared" si="522"/>
        <v>200000</v>
      </c>
      <c r="U1025" s="57">
        <f t="shared" si="522"/>
        <v>200000</v>
      </c>
      <c r="V1025" s="57"/>
      <c r="W1025" s="57"/>
      <c r="X1025" s="57"/>
      <c r="Y1025" s="12"/>
    </row>
    <row r="1026" spans="1:25" ht="30" hidden="1">
      <c r="A1026" s="28" t="s">
        <v>75</v>
      </c>
      <c r="B1026" s="29">
        <v>11</v>
      </c>
      <c r="C1026" s="53" t="s">
        <v>25</v>
      </c>
      <c r="D1026" s="56" t="s">
        <v>74</v>
      </c>
      <c r="E1026" s="32" t="s">
        <v>155</v>
      </c>
      <c r="F1026" s="32"/>
      <c r="G1026" s="76">
        <v>1200000</v>
      </c>
      <c r="H1026" s="76">
        <v>1200000</v>
      </c>
      <c r="I1026" s="76">
        <v>1200000</v>
      </c>
      <c r="J1026" s="76">
        <v>1200000</v>
      </c>
      <c r="K1026" s="76">
        <v>45000</v>
      </c>
      <c r="L1026" s="77">
        <f t="shared" si="509"/>
        <v>3.75</v>
      </c>
      <c r="M1026" s="76">
        <v>1200000</v>
      </c>
      <c r="N1026" s="76">
        <v>1200000</v>
      </c>
      <c r="O1026" s="76">
        <v>100000</v>
      </c>
      <c r="P1026" s="76">
        <f t="shared" si="515"/>
        <v>100000</v>
      </c>
      <c r="Q1026" s="76">
        <v>1200000</v>
      </c>
      <c r="R1026" s="76">
        <v>200000</v>
      </c>
      <c r="S1026" s="76">
        <f t="shared" si="517"/>
        <v>200000</v>
      </c>
      <c r="T1026" s="76">
        <v>200000</v>
      </c>
      <c r="U1026" s="76">
        <f t="shared" si="518"/>
        <v>200000</v>
      </c>
    </row>
    <row r="1027" spans="1:25" s="23" customFormat="1" ht="15.75" hidden="1">
      <c r="A1027" s="24" t="s">
        <v>75</v>
      </c>
      <c r="B1027" s="25">
        <v>52</v>
      </c>
      <c r="C1027" s="52" t="s">
        <v>25</v>
      </c>
      <c r="D1027" s="42">
        <v>323</v>
      </c>
      <c r="E1027" s="20"/>
      <c r="F1027" s="20"/>
      <c r="G1027" s="57">
        <f>SUM(G1028)</f>
        <v>50000</v>
      </c>
      <c r="H1027" s="57">
        <f t="shared" ref="H1027:U1027" si="523">SUM(H1028)</f>
        <v>0</v>
      </c>
      <c r="I1027" s="57">
        <f t="shared" si="523"/>
        <v>50000</v>
      </c>
      <c r="J1027" s="57">
        <f t="shared" si="523"/>
        <v>0</v>
      </c>
      <c r="K1027" s="57">
        <f t="shared" si="523"/>
        <v>0</v>
      </c>
      <c r="L1027" s="78">
        <f t="shared" si="509"/>
        <v>0</v>
      </c>
      <c r="M1027" s="57">
        <f t="shared" si="523"/>
        <v>50000</v>
      </c>
      <c r="N1027" s="57">
        <f t="shared" si="523"/>
        <v>0</v>
      </c>
      <c r="O1027" s="57">
        <f t="shared" si="523"/>
        <v>0</v>
      </c>
      <c r="P1027" s="57">
        <f t="shared" si="523"/>
        <v>0</v>
      </c>
      <c r="Q1027" s="57">
        <f t="shared" si="523"/>
        <v>50000</v>
      </c>
      <c r="R1027" s="57">
        <f t="shared" si="523"/>
        <v>0</v>
      </c>
      <c r="S1027" s="57">
        <f t="shared" si="523"/>
        <v>0</v>
      </c>
      <c r="T1027" s="57">
        <f t="shared" si="523"/>
        <v>0</v>
      </c>
      <c r="U1027" s="57">
        <f t="shared" si="523"/>
        <v>0</v>
      </c>
      <c r="V1027" s="57"/>
      <c r="W1027" s="57"/>
      <c r="X1027" s="57"/>
      <c r="Y1027" s="12"/>
    </row>
    <row r="1028" spans="1:25" hidden="1">
      <c r="A1028" s="28" t="s">
        <v>75</v>
      </c>
      <c r="B1028" s="29">
        <v>52</v>
      </c>
      <c r="C1028" s="53" t="s">
        <v>25</v>
      </c>
      <c r="D1028" s="56">
        <v>3232</v>
      </c>
      <c r="E1028" s="32" t="s">
        <v>118</v>
      </c>
      <c r="F1028" s="32"/>
      <c r="G1028" s="76">
        <v>50000</v>
      </c>
      <c r="H1028" s="101"/>
      <c r="I1028" s="76">
        <v>50000</v>
      </c>
      <c r="J1028" s="101"/>
      <c r="K1028" s="76">
        <v>0</v>
      </c>
      <c r="L1028" s="77">
        <f t="shared" si="509"/>
        <v>0</v>
      </c>
      <c r="M1028" s="76">
        <v>50000</v>
      </c>
      <c r="N1028" s="101"/>
      <c r="O1028" s="76"/>
      <c r="P1028" s="101"/>
      <c r="Q1028" s="76">
        <v>50000</v>
      </c>
      <c r="R1028" s="76"/>
      <c r="S1028" s="101"/>
      <c r="T1028" s="76"/>
      <c r="U1028" s="101"/>
    </row>
    <row r="1029" spans="1:25" s="23" customFormat="1" ht="15.75" hidden="1">
      <c r="A1029" s="24" t="s">
        <v>75</v>
      </c>
      <c r="B1029" s="25">
        <v>52</v>
      </c>
      <c r="C1029" s="52" t="s">
        <v>25</v>
      </c>
      <c r="D1029" s="42">
        <v>412</v>
      </c>
      <c r="E1029" s="20"/>
      <c r="F1029" s="20"/>
      <c r="G1029" s="57">
        <f>SUM(G1030)</f>
        <v>50000</v>
      </c>
      <c r="H1029" s="57">
        <f t="shared" ref="H1029:U1029" si="524">SUM(H1030)</f>
        <v>0</v>
      </c>
      <c r="I1029" s="57">
        <f t="shared" si="524"/>
        <v>50000</v>
      </c>
      <c r="J1029" s="57">
        <f t="shared" si="524"/>
        <v>0</v>
      </c>
      <c r="K1029" s="57">
        <f t="shared" si="524"/>
        <v>254937.5</v>
      </c>
      <c r="L1029" s="78">
        <f t="shared" si="509"/>
        <v>509.875</v>
      </c>
      <c r="M1029" s="57">
        <f t="shared" si="524"/>
        <v>50000</v>
      </c>
      <c r="N1029" s="57">
        <f t="shared" si="524"/>
        <v>0</v>
      </c>
      <c r="O1029" s="57">
        <f t="shared" si="524"/>
        <v>100000</v>
      </c>
      <c r="P1029" s="57">
        <f t="shared" si="524"/>
        <v>0</v>
      </c>
      <c r="Q1029" s="57">
        <f t="shared" si="524"/>
        <v>50000</v>
      </c>
      <c r="R1029" s="57">
        <f t="shared" si="524"/>
        <v>100000</v>
      </c>
      <c r="S1029" s="57">
        <f t="shared" si="524"/>
        <v>0</v>
      </c>
      <c r="T1029" s="57">
        <f t="shared" si="524"/>
        <v>100000</v>
      </c>
      <c r="U1029" s="57">
        <f t="shared" si="524"/>
        <v>0</v>
      </c>
      <c r="V1029" s="57"/>
      <c r="W1029" s="57"/>
      <c r="X1029" s="57"/>
      <c r="Y1029" s="12"/>
    </row>
    <row r="1030" spans="1:25" hidden="1">
      <c r="A1030" s="28" t="s">
        <v>75</v>
      </c>
      <c r="B1030" s="29">
        <v>52</v>
      </c>
      <c r="C1030" s="53" t="s">
        <v>25</v>
      </c>
      <c r="D1030" s="56" t="s">
        <v>82</v>
      </c>
      <c r="E1030" s="32" t="s">
        <v>4</v>
      </c>
      <c r="F1030" s="32"/>
      <c r="G1030" s="76">
        <v>50000</v>
      </c>
      <c r="H1030" s="101"/>
      <c r="I1030" s="76">
        <v>50000</v>
      </c>
      <c r="J1030" s="101"/>
      <c r="K1030" s="76">
        <v>254937.5</v>
      </c>
      <c r="L1030" s="77">
        <f t="shared" si="509"/>
        <v>509.875</v>
      </c>
      <c r="M1030" s="76">
        <v>50000</v>
      </c>
      <c r="N1030" s="101"/>
      <c r="O1030" s="76">
        <v>100000</v>
      </c>
      <c r="P1030" s="101"/>
      <c r="Q1030" s="76">
        <v>50000</v>
      </c>
      <c r="R1030" s="76">
        <v>100000</v>
      </c>
      <c r="S1030" s="101"/>
      <c r="T1030" s="76">
        <v>100000</v>
      </c>
      <c r="U1030" s="101"/>
    </row>
    <row r="1031" spans="1:25" ht="94.5">
      <c r="A1031" s="319" t="s">
        <v>536</v>
      </c>
      <c r="B1031" s="319"/>
      <c r="C1031" s="319"/>
      <c r="D1031" s="319"/>
      <c r="E1031" s="20" t="s">
        <v>94</v>
      </c>
      <c r="F1031" s="51" t="s">
        <v>449</v>
      </c>
      <c r="G1031" s="55">
        <f>SUM(G1032)</f>
        <v>600000</v>
      </c>
      <c r="H1031" s="55">
        <f t="shared" ref="H1031:U1032" si="525">SUM(H1032)</f>
        <v>600000</v>
      </c>
      <c r="I1031" s="55">
        <f t="shared" si="525"/>
        <v>600000</v>
      </c>
      <c r="J1031" s="55">
        <f t="shared" si="525"/>
        <v>600000</v>
      </c>
      <c r="K1031" s="55">
        <f t="shared" si="525"/>
        <v>600000</v>
      </c>
      <c r="L1031" s="22">
        <f t="shared" si="509"/>
        <v>100</v>
      </c>
      <c r="M1031" s="55">
        <f t="shared" si="525"/>
        <v>600000</v>
      </c>
      <c r="N1031" s="55">
        <f t="shared" si="525"/>
        <v>600000</v>
      </c>
      <c r="O1031" s="55">
        <f t="shared" si="525"/>
        <v>600000</v>
      </c>
      <c r="P1031" s="55">
        <f t="shared" si="525"/>
        <v>600000</v>
      </c>
      <c r="Q1031" s="55">
        <f t="shared" si="525"/>
        <v>600000</v>
      </c>
      <c r="R1031" s="55">
        <f t="shared" si="525"/>
        <v>600000</v>
      </c>
      <c r="S1031" s="55">
        <f t="shared" si="525"/>
        <v>600000</v>
      </c>
      <c r="T1031" s="55">
        <f t="shared" si="525"/>
        <v>600000</v>
      </c>
      <c r="U1031" s="55">
        <f t="shared" si="525"/>
        <v>600000</v>
      </c>
    </row>
    <row r="1032" spans="1:25" s="23" customFormat="1" ht="15.75" hidden="1">
      <c r="A1032" s="24" t="s">
        <v>97</v>
      </c>
      <c r="B1032" s="25">
        <v>11</v>
      </c>
      <c r="C1032" s="52" t="s">
        <v>25</v>
      </c>
      <c r="D1032" s="42">
        <v>412</v>
      </c>
      <c r="E1032" s="20"/>
      <c r="F1032" s="20"/>
      <c r="G1032" s="55">
        <f>SUM(G1033)</f>
        <v>600000</v>
      </c>
      <c r="H1032" s="55">
        <f t="shared" si="525"/>
        <v>600000</v>
      </c>
      <c r="I1032" s="55">
        <f t="shared" si="525"/>
        <v>600000</v>
      </c>
      <c r="J1032" s="55">
        <f t="shared" si="525"/>
        <v>600000</v>
      </c>
      <c r="K1032" s="55">
        <f t="shared" si="525"/>
        <v>600000</v>
      </c>
      <c r="L1032" s="22">
        <f t="shared" si="509"/>
        <v>100</v>
      </c>
      <c r="M1032" s="55">
        <f t="shared" si="525"/>
        <v>600000</v>
      </c>
      <c r="N1032" s="55">
        <f t="shared" si="525"/>
        <v>600000</v>
      </c>
      <c r="O1032" s="55">
        <f t="shared" si="525"/>
        <v>600000</v>
      </c>
      <c r="P1032" s="55">
        <f t="shared" si="525"/>
        <v>600000</v>
      </c>
      <c r="Q1032" s="55">
        <f t="shared" si="525"/>
        <v>600000</v>
      </c>
      <c r="R1032" s="55">
        <f t="shared" si="525"/>
        <v>600000</v>
      </c>
      <c r="S1032" s="55">
        <f t="shared" si="525"/>
        <v>600000</v>
      </c>
      <c r="T1032" s="55">
        <f t="shared" si="525"/>
        <v>600000</v>
      </c>
      <c r="U1032" s="55">
        <f t="shared" si="525"/>
        <v>600000</v>
      </c>
      <c r="V1032" s="57"/>
      <c r="W1032" s="57"/>
      <c r="X1032" s="57"/>
      <c r="Y1032" s="12"/>
    </row>
    <row r="1033" spans="1:25" hidden="1">
      <c r="A1033" s="28" t="s">
        <v>97</v>
      </c>
      <c r="B1033" s="29">
        <v>11</v>
      </c>
      <c r="C1033" s="53" t="s">
        <v>25</v>
      </c>
      <c r="D1033" s="56" t="s">
        <v>82</v>
      </c>
      <c r="E1033" s="32" t="s">
        <v>4</v>
      </c>
      <c r="F1033" s="32"/>
      <c r="G1033" s="54">
        <v>600000</v>
      </c>
      <c r="H1033" s="54">
        <v>600000</v>
      </c>
      <c r="I1033" s="54">
        <v>600000</v>
      </c>
      <c r="J1033" s="54">
        <v>600000</v>
      </c>
      <c r="K1033" s="54">
        <v>600000</v>
      </c>
      <c r="L1033" s="33">
        <f t="shared" si="509"/>
        <v>100</v>
      </c>
      <c r="M1033" s="54">
        <v>600000</v>
      </c>
      <c r="N1033" s="54">
        <v>600000</v>
      </c>
      <c r="O1033" s="54">
        <v>600000</v>
      </c>
      <c r="P1033" s="54">
        <f>O1033</f>
        <v>600000</v>
      </c>
      <c r="Q1033" s="54">
        <v>600000</v>
      </c>
      <c r="R1033" s="54">
        <v>600000</v>
      </c>
      <c r="S1033" s="54">
        <f>R1033</f>
        <v>600000</v>
      </c>
      <c r="T1033" s="54">
        <v>600000</v>
      </c>
      <c r="U1033" s="54">
        <f>T1033</f>
        <v>600000</v>
      </c>
    </row>
    <row r="1034" spans="1:25" ht="94.5">
      <c r="A1034" s="319" t="s">
        <v>537</v>
      </c>
      <c r="B1034" s="319"/>
      <c r="C1034" s="319"/>
      <c r="D1034" s="319"/>
      <c r="E1034" s="20" t="s">
        <v>312</v>
      </c>
      <c r="F1034" s="51" t="s">
        <v>449</v>
      </c>
      <c r="G1034" s="55">
        <f t="shared" ref="G1034:N1034" si="526">G1035+G1037+G1041+G1043+G1045+G1047+G1049+G1051</f>
        <v>500375</v>
      </c>
      <c r="H1034" s="55">
        <f t="shared" si="526"/>
        <v>500375</v>
      </c>
      <c r="I1034" s="55">
        <f t="shared" si="526"/>
        <v>500375</v>
      </c>
      <c r="J1034" s="55">
        <f t="shared" si="526"/>
        <v>500375</v>
      </c>
      <c r="K1034" s="55">
        <f t="shared" si="526"/>
        <v>321981.02</v>
      </c>
      <c r="L1034" s="22">
        <f t="shared" si="509"/>
        <v>64.347943042717972</v>
      </c>
      <c r="M1034" s="55">
        <f t="shared" si="526"/>
        <v>658875</v>
      </c>
      <c r="N1034" s="55">
        <f t="shared" si="526"/>
        <v>658875</v>
      </c>
      <c r="O1034" s="55">
        <f>O1035+O1037+O1041+O1043+O1045+O1047+O1049+O1051</f>
        <v>751000</v>
      </c>
      <c r="P1034" s="55">
        <f t="shared" ref="P1034:U1034" si="527">P1035+P1037+P1041+P1043+P1045+P1047+P1049+P1051</f>
        <v>751000</v>
      </c>
      <c r="Q1034" s="55">
        <f t="shared" si="527"/>
        <v>0</v>
      </c>
      <c r="R1034" s="55">
        <f t="shared" si="527"/>
        <v>0</v>
      </c>
      <c r="S1034" s="55">
        <f t="shared" si="527"/>
        <v>0</v>
      </c>
      <c r="T1034" s="55">
        <f t="shared" si="527"/>
        <v>0</v>
      </c>
      <c r="U1034" s="55">
        <f t="shared" si="527"/>
        <v>0</v>
      </c>
    </row>
    <row r="1035" spans="1:25" s="23" customFormat="1" ht="15.75" hidden="1">
      <c r="A1035" s="24" t="s">
        <v>311</v>
      </c>
      <c r="B1035" s="25">
        <v>11</v>
      </c>
      <c r="C1035" s="24" t="s">
        <v>25</v>
      </c>
      <c r="D1035" s="27">
        <v>321</v>
      </c>
      <c r="E1035" s="20"/>
      <c r="F1035" s="20"/>
      <c r="G1035" s="55">
        <f>SUM(G1036)</f>
        <v>121000</v>
      </c>
      <c r="H1035" s="55">
        <f t="shared" ref="H1035:U1035" si="528">SUM(H1036)</f>
        <v>121000</v>
      </c>
      <c r="I1035" s="55">
        <f t="shared" si="528"/>
        <v>121000</v>
      </c>
      <c r="J1035" s="55">
        <f t="shared" si="528"/>
        <v>121000</v>
      </c>
      <c r="K1035" s="55">
        <f t="shared" si="528"/>
        <v>75262.5</v>
      </c>
      <c r="L1035" s="22">
        <f t="shared" si="509"/>
        <v>62.200413223140494</v>
      </c>
      <c r="M1035" s="55">
        <f t="shared" si="528"/>
        <v>121000</v>
      </c>
      <c r="N1035" s="55">
        <f t="shared" si="528"/>
        <v>121000</v>
      </c>
      <c r="O1035" s="55">
        <f t="shared" si="528"/>
        <v>0</v>
      </c>
      <c r="P1035" s="55">
        <f t="shared" si="528"/>
        <v>0</v>
      </c>
      <c r="Q1035" s="55">
        <f t="shared" si="528"/>
        <v>0</v>
      </c>
      <c r="R1035" s="55">
        <f t="shared" si="528"/>
        <v>0</v>
      </c>
      <c r="S1035" s="55">
        <f t="shared" si="528"/>
        <v>0</v>
      </c>
      <c r="T1035" s="55">
        <f t="shared" si="528"/>
        <v>0</v>
      </c>
      <c r="U1035" s="55">
        <f t="shared" si="528"/>
        <v>0</v>
      </c>
      <c r="V1035" s="57"/>
      <c r="W1035" s="57"/>
      <c r="X1035" s="57"/>
      <c r="Y1035" s="12"/>
    </row>
    <row r="1036" spans="1:25" hidden="1">
      <c r="A1036" s="28" t="s">
        <v>311</v>
      </c>
      <c r="B1036" s="29">
        <v>11</v>
      </c>
      <c r="C1036" s="28" t="s">
        <v>25</v>
      </c>
      <c r="D1036" s="56" t="s">
        <v>158</v>
      </c>
      <c r="E1036" s="32" t="s">
        <v>110</v>
      </c>
      <c r="F1036" s="32"/>
      <c r="G1036" s="54">
        <v>121000</v>
      </c>
      <c r="H1036" s="54">
        <v>121000</v>
      </c>
      <c r="I1036" s="54">
        <v>121000</v>
      </c>
      <c r="J1036" s="54">
        <v>121000</v>
      </c>
      <c r="K1036" s="54">
        <v>75262.5</v>
      </c>
      <c r="L1036" s="33">
        <f t="shared" si="509"/>
        <v>62.200413223140494</v>
      </c>
      <c r="M1036" s="54">
        <v>121000</v>
      </c>
      <c r="N1036" s="54">
        <v>121000</v>
      </c>
      <c r="O1036" s="54"/>
      <c r="P1036" s="54">
        <f t="shared" ref="P1036:P1050" si="529">O1036</f>
        <v>0</v>
      </c>
      <c r="Q1036" s="54">
        <v>0</v>
      </c>
      <c r="R1036" s="54"/>
      <c r="S1036" s="54">
        <f t="shared" ref="S1036:S1050" si="530">R1036</f>
        <v>0</v>
      </c>
      <c r="T1036" s="54"/>
      <c r="U1036" s="54">
        <f t="shared" ref="U1036:U1050" si="531">T1036</f>
        <v>0</v>
      </c>
    </row>
    <row r="1037" spans="1:25" s="23" customFormat="1" ht="15.75" hidden="1">
      <c r="A1037" s="24" t="s">
        <v>311</v>
      </c>
      <c r="B1037" s="25">
        <v>11</v>
      </c>
      <c r="C1037" s="24" t="s">
        <v>25</v>
      </c>
      <c r="D1037" s="42">
        <v>323</v>
      </c>
      <c r="E1037" s="20"/>
      <c r="F1037" s="20"/>
      <c r="G1037" s="55">
        <f>SUM(G1038:G1040)</f>
        <v>235375</v>
      </c>
      <c r="H1037" s="55">
        <f t="shared" ref="H1037:U1037" si="532">SUM(H1038:H1040)</f>
        <v>235375</v>
      </c>
      <c r="I1037" s="55">
        <f t="shared" si="532"/>
        <v>235375</v>
      </c>
      <c r="J1037" s="55">
        <f t="shared" si="532"/>
        <v>235375</v>
      </c>
      <c r="K1037" s="55">
        <f t="shared" si="532"/>
        <v>224218.52</v>
      </c>
      <c r="L1037" s="22">
        <f t="shared" si="509"/>
        <v>95.260125331917152</v>
      </c>
      <c r="M1037" s="55">
        <f t="shared" si="532"/>
        <v>515375</v>
      </c>
      <c r="N1037" s="55">
        <f t="shared" si="532"/>
        <v>515375</v>
      </c>
      <c r="O1037" s="55">
        <f t="shared" si="532"/>
        <v>0</v>
      </c>
      <c r="P1037" s="55">
        <f t="shared" si="532"/>
        <v>0</v>
      </c>
      <c r="Q1037" s="55">
        <f t="shared" si="532"/>
        <v>0</v>
      </c>
      <c r="R1037" s="55">
        <f t="shared" si="532"/>
        <v>0</v>
      </c>
      <c r="S1037" s="55">
        <f t="shared" si="532"/>
        <v>0</v>
      </c>
      <c r="T1037" s="55">
        <f t="shared" si="532"/>
        <v>0</v>
      </c>
      <c r="U1037" s="55">
        <f t="shared" si="532"/>
        <v>0</v>
      </c>
      <c r="V1037" s="57"/>
      <c r="W1037" s="57"/>
      <c r="X1037" s="57"/>
      <c r="Y1037" s="12"/>
    </row>
    <row r="1038" spans="1:25" hidden="1">
      <c r="A1038" s="28" t="s">
        <v>311</v>
      </c>
      <c r="B1038" s="29">
        <v>11</v>
      </c>
      <c r="C1038" s="28" t="s">
        <v>25</v>
      </c>
      <c r="D1038" s="56">
        <v>3233</v>
      </c>
      <c r="E1038" s="32" t="s">
        <v>119</v>
      </c>
      <c r="F1038" s="32"/>
      <c r="G1038" s="54">
        <v>11250</v>
      </c>
      <c r="H1038" s="54">
        <v>11250</v>
      </c>
      <c r="I1038" s="54">
        <v>11250</v>
      </c>
      <c r="J1038" s="54">
        <v>11250</v>
      </c>
      <c r="K1038" s="54">
        <v>2715</v>
      </c>
      <c r="L1038" s="33">
        <f t="shared" si="509"/>
        <v>24.133333333333333</v>
      </c>
      <c r="M1038" s="54">
        <v>11250</v>
      </c>
      <c r="N1038" s="54">
        <v>11250</v>
      </c>
      <c r="O1038" s="54"/>
      <c r="P1038" s="54">
        <f t="shared" si="529"/>
        <v>0</v>
      </c>
      <c r="Q1038" s="54">
        <v>0</v>
      </c>
      <c r="R1038" s="54"/>
      <c r="S1038" s="54">
        <f t="shared" si="530"/>
        <v>0</v>
      </c>
      <c r="T1038" s="54"/>
      <c r="U1038" s="54">
        <f t="shared" si="531"/>
        <v>0</v>
      </c>
    </row>
    <row r="1039" spans="1:25" hidden="1">
      <c r="A1039" s="28" t="s">
        <v>311</v>
      </c>
      <c r="B1039" s="29">
        <v>11</v>
      </c>
      <c r="C1039" s="28" t="s">
        <v>25</v>
      </c>
      <c r="D1039" s="56" t="s">
        <v>157</v>
      </c>
      <c r="E1039" s="32" t="s">
        <v>36</v>
      </c>
      <c r="F1039" s="32"/>
      <c r="G1039" s="54">
        <v>4125</v>
      </c>
      <c r="H1039" s="54">
        <v>4125</v>
      </c>
      <c r="I1039" s="54">
        <v>4125</v>
      </c>
      <c r="J1039" s="54">
        <v>4125</v>
      </c>
      <c r="K1039" s="54">
        <v>1503.52</v>
      </c>
      <c r="L1039" s="33">
        <f t="shared" si="509"/>
        <v>36.448969696969698</v>
      </c>
      <c r="M1039" s="54">
        <v>4125</v>
      </c>
      <c r="N1039" s="54">
        <v>4125</v>
      </c>
      <c r="O1039" s="54"/>
      <c r="P1039" s="54">
        <f t="shared" si="529"/>
        <v>0</v>
      </c>
      <c r="Q1039" s="54">
        <v>0</v>
      </c>
      <c r="R1039" s="54"/>
      <c r="S1039" s="54">
        <f t="shared" si="530"/>
        <v>0</v>
      </c>
      <c r="T1039" s="54"/>
      <c r="U1039" s="54">
        <f t="shared" si="531"/>
        <v>0</v>
      </c>
    </row>
    <row r="1040" spans="1:25" hidden="1">
      <c r="A1040" s="28" t="s">
        <v>311</v>
      </c>
      <c r="B1040" s="29">
        <v>11</v>
      </c>
      <c r="C1040" s="28" t="s">
        <v>25</v>
      </c>
      <c r="D1040" s="56">
        <v>3238</v>
      </c>
      <c r="E1040" s="32" t="s">
        <v>122</v>
      </c>
      <c r="F1040" s="32"/>
      <c r="G1040" s="54">
        <v>220000</v>
      </c>
      <c r="H1040" s="54">
        <v>220000</v>
      </c>
      <c r="I1040" s="54">
        <v>220000</v>
      </c>
      <c r="J1040" s="54">
        <v>220000</v>
      </c>
      <c r="K1040" s="54">
        <v>220000</v>
      </c>
      <c r="L1040" s="33">
        <f t="shared" si="509"/>
        <v>100</v>
      </c>
      <c r="M1040" s="54">
        <v>500000</v>
      </c>
      <c r="N1040" s="54">
        <v>500000</v>
      </c>
      <c r="O1040" s="54"/>
      <c r="P1040" s="54">
        <f t="shared" si="529"/>
        <v>0</v>
      </c>
      <c r="Q1040" s="54">
        <v>0</v>
      </c>
      <c r="R1040" s="54"/>
      <c r="S1040" s="54">
        <f t="shared" si="530"/>
        <v>0</v>
      </c>
      <c r="T1040" s="54"/>
      <c r="U1040" s="54">
        <f t="shared" si="531"/>
        <v>0</v>
      </c>
    </row>
    <row r="1041" spans="1:25" s="23" customFormat="1" ht="15.75" hidden="1">
      <c r="A1041" s="24" t="s">
        <v>311</v>
      </c>
      <c r="B1041" s="25">
        <v>11</v>
      </c>
      <c r="C1041" s="24" t="s">
        <v>25</v>
      </c>
      <c r="D1041" s="42">
        <v>329</v>
      </c>
      <c r="E1041" s="20"/>
      <c r="F1041" s="20"/>
      <c r="G1041" s="55">
        <f>SUM(G1042)</f>
        <v>22500</v>
      </c>
      <c r="H1041" s="55">
        <f t="shared" ref="H1041:U1041" si="533">SUM(H1042)</f>
        <v>22500</v>
      </c>
      <c r="I1041" s="55">
        <f t="shared" si="533"/>
        <v>22500</v>
      </c>
      <c r="J1041" s="55">
        <f t="shared" si="533"/>
        <v>22500</v>
      </c>
      <c r="K1041" s="55">
        <f t="shared" si="533"/>
        <v>22500</v>
      </c>
      <c r="L1041" s="22">
        <f t="shared" si="509"/>
        <v>100</v>
      </c>
      <c r="M1041" s="55">
        <f t="shared" si="533"/>
        <v>22500</v>
      </c>
      <c r="N1041" s="55">
        <f t="shared" si="533"/>
        <v>22500</v>
      </c>
      <c r="O1041" s="55">
        <f t="shared" si="533"/>
        <v>0</v>
      </c>
      <c r="P1041" s="55">
        <f t="shared" si="533"/>
        <v>0</v>
      </c>
      <c r="Q1041" s="55">
        <f t="shared" si="533"/>
        <v>0</v>
      </c>
      <c r="R1041" s="55">
        <f t="shared" si="533"/>
        <v>0</v>
      </c>
      <c r="S1041" s="55">
        <f t="shared" si="533"/>
        <v>0</v>
      </c>
      <c r="T1041" s="55">
        <f t="shared" si="533"/>
        <v>0</v>
      </c>
      <c r="U1041" s="55">
        <f t="shared" si="533"/>
        <v>0</v>
      </c>
      <c r="V1041" s="57"/>
      <c r="W1041" s="57"/>
      <c r="X1041" s="57"/>
      <c r="Y1041" s="12"/>
    </row>
    <row r="1042" spans="1:25" hidden="1">
      <c r="A1042" s="28" t="s">
        <v>311</v>
      </c>
      <c r="B1042" s="29">
        <v>11</v>
      </c>
      <c r="C1042" s="28" t="s">
        <v>25</v>
      </c>
      <c r="D1042" s="56">
        <v>3293</v>
      </c>
      <c r="E1042" s="32" t="s">
        <v>124</v>
      </c>
      <c r="F1042" s="32"/>
      <c r="G1042" s="54">
        <v>22500</v>
      </c>
      <c r="H1042" s="54">
        <v>22500</v>
      </c>
      <c r="I1042" s="54">
        <v>22500</v>
      </c>
      <c r="J1042" s="54">
        <v>22500</v>
      </c>
      <c r="K1042" s="54">
        <v>22500</v>
      </c>
      <c r="L1042" s="33">
        <f t="shared" si="509"/>
        <v>100</v>
      </c>
      <c r="M1042" s="54">
        <v>22500</v>
      </c>
      <c r="N1042" s="54">
        <v>22500</v>
      </c>
      <c r="O1042" s="54"/>
      <c r="P1042" s="54">
        <f t="shared" si="529"/>
        <v>0</v>
      </c>
      <c r="Q1042" s="54">
        <v>0</v>
      </c>
      <c r="R1042" s="54"/>
      <c r="S1042" s="54">
        <f t="shared" si="530"/>
        <v>0</v>
      </c>
      <c r="T1042" s="54"/>
      <c r="U1042" s="54">
        <f t="shared" si="531"/>
        <v>0</v>
      </c>
    </row>
    <row r="1043" spans="1:25" s="23" customFormat="1" ht="15.75" hidden="1">
      <c r="A1043" s="24" t="s">
        <v>311</v>
      </c>
      <c r="B1043" s="25">
        <v>11</v>
      </c>
      <c r="C1043" s="24" t="s">
        <v>25</v>
      </c>
      <c r="D1043" s="42">
        <v>422</v>
      </c>
      <c r="E1043" s="20"/>
      <c r="F1043" s="20"/>
      <c r="G1043" s="55">
        <f>SUM(G1044)</f>
        <v>121500</v>
      </c>
      <c r="H1043" s="55">
        <f t="shared" ref="H1043:U1043" si="534">SUM(H1044)</f>
        <v>121500</v>
      </c>
      <c r="I1043" s="55">
        <f t="shared" si="534"/>
        <v>121500</v>
      </c>
      <c r="J1043" s="55">
        <f t="shared" si="534"/>
        <v>121500</v>
      </c>
      <c r="K1043" s="55">
        <f t="shared" si="534"/>
        <v>0</v>
      </c>
      <c r="L1043" s="22">
        <f t="shared" si="509"/>
        <v>0</v>
      </c>
      <c r="M1043" s="55">
        <f t="shared" si="534"/>
        <v>0</v>
      </c>
      <c r="N1043" s="55">
        <f t="shared" si="534"/>
        <v>0</v>
      </c>
      <c r="O1043" s="55">
        <f t="shared" si="534"/>
        <v>0</v>
      </c>
      <c r="P1043" s="55">
        <f t="shared" si="534"/>
        <v>0</v>
      </c>
      <c r="Q1043" s="55">
        <f t="shared" si="534"/>
        <v>0</v>
      </c>
      <c r="R1043" s="55">
        <f t="shared" si="534"/>
        <v>0</v>
      </c>
      <c r="S1043" s="55">
        <f t="shared" si="534"/>
        <v>0</v>
      </c>
      <c r="T1043" s="55">
        <f t="shared" si="534"/>
        <v>0</v>
      </c>
      <c r="U1043" s="55">
        <f t="shared" si="534"/>
        <v>0</v>
      </c>
      <c r="V1043" s="57"/>
      <c r="W1043" s="57"/>
      <c r="X1043" s="57"/>
      <c r="Y1043" s="12"/>
    </row>
    <row r="1044" spans="1:25" hidden="1">
      <c r="A1044" s="28" t="s">
        <v>311</v>
      </c>
      <c r="B1044" s="29">
        <v>11</v>
      </c>
      <c r="C1044" s="28" t="s">
        <v>25</v>
      </c>
      <c r="D1044" s="56">
        <v>4222</v>
      </c>
      <c r="E1044" s="32" t="s">
        <v>130</v>
      </c>
      <c r="F1044" s="32"/>
      <c r="G1044" s="54">
        <v>121500</v>
      </c>
      <c r="H1044" s="54">
        <v>121500</v>
      </c>
      <c r="I1044" s="54">
        <v>121500</v>
      </c>
      <c r="J1044" s="54">
        <v>121500</v>
      </c>
      <c r="K1044" s="54">
        <v>0</v>
      </c>
      <c r="L1044" s="33">
        <f t="shared" si="509"/>
        <v>0</v>
      </c>
      <c r="M1044" s="54">
        <v>0</v>
      </c>
      <c r="N1044" s="54">
        <v>0</v>
      </c>
      <c r="O1044" s="54"/>
      <c r="P1044" s="54">
        <f t="shared" si="529"/>
        <v>0</v>
      </c>
      <c r="Q1044" s="54">
        <v>0</v>
      </c>
      <c r="R1044" s="54"/>
      <c r="S1044" s="54">
        <f t="shared" si="530"/>
        <v>0</v>
      </c>
      <c r="T1044" s="54"/>
      <c r="U1044" s="54">
        <f t="shared" si="531"/>
        <v>0</v>
      </c>
    </row>
    <row r="1045" spans="1:25" s="23" customFormat="1" ht="15.75" hidden="1">
      <c r="A1045" s="24" t="s">
        <v>311</v>
      </c>
      <c r="B1045" s="25">
        <v>12</v>
      </c>
      <c r="C1045" s="24" t="s">
        <v>25</v>
      </c>
      <c r="D1045" s="42">
        <v>321</v>
      </c>
      <c r="E1045" s="20"/>
      <c r="F1045" s="20"/>
      <c r="G1045" s="55">
        <f>SUM(G1046)</f>
        <v>0</v>
      </c>
      <c r="H1045" s="55">
        <f t="shared" ref="H1045:U1045" si="535">SUM(H1046)</f>
        <v>0</v>
      </c>
      <c r="I1045" s="55">
        <f t="shared" si="535"/>
        <v>0</v>
      </c>
      <c r="J1045" s="55">
        <f t="shared" si="535"/>
        <v>0</v>
      </c>
      <c r="K1045" s="55">
        <f t="shared" si="535"/>
        <v>0</v>
      </c>
      <c r="L1045" s="22" t="str">
        <f t="shared" si="509"/>
        <v>-</v>
      </c>
      <c r="M1045" s="55">
        <f t="shared" si="535"/>
        <v>0</v>
      </c>
      <c r="N1045" s="55">
        <f t="shared" si="535"/>
        <v>0</v>
      </c>
      <c r="O1045" s="55">
        <f t="shared" si="535"/>
        <v>151000</v>
      </c>
      <c r="P1045" s="55">
        <f t="shared" si="535"/>
        <v>151000</v>
      </c>
      <c r="Q1045" s="55">
        <f t="shared" si="535"/>
        <v>0</v>
      </c>
      <c r="R1045" s="55">
        <f t="shared" si="535"/>
        <v>0</v>
      </c>
      <c r="S1045" s="55">
        <f t="shared" si="535"/>
        <v>0</v>
      </c>
      <c r="T1045" s="55">
        <f t="shared" si="535"/>
        <v>0</v>
      </c>
      <c r="U1045" s="55">
        <f t="shared" si="535"/>
        <v>0</v>
      </c>
      <c r="V1045" s="57"/>
      <c r="W1045" s="57"/>
      <c r="X1045" s="57"/>
      <c r="Y1045" s="12"/>
    </row>
    <row r="1046" spans="1:25" hidden="1">
      <c r="A1046" s="43" t="s">
        <v>311</v>
      </c>
      <c r="B1046" s="44">
        <v>12</v>
      </c>
      <c r="C1046" s="43" t="s">
        <v>25</v>
      </c>
      <c r="D1046" s="73">
        <v>3211</v>
      </c>
      <c r="E1046" s="32" t="s">
        <v>110</v>
      </c>
      <c r="F1046" s="32"/>
      <c r="G1046" s="54"/>
      <c r="H1046" s="54"/>
      <c r="I1046" s="54"/>
      <c r="J1046" s="54"/>
      <c r="K1046" s="54"/>
      <c r="L1046" s="33" t="str">
        <f t="shared" si="509"/>
        <v>-</v>
      </c>
      <c r="M1046" s="54"/>
      <c r="N1046" s="54"/>
      <c r="O1046" s="54">
        <v>151000</v>
      </c>
      <c r="P1046" s="54">
        <f t="shared" si="529"/>
        <v>151000</v>
      </c>
      <c r="Q1046" s="54"/>
      <c r="R1046" s="54"/>
      <c r="S1046" s="54">
        <f t="shared" si="530"/>
        <v>0</v>
      </c>
      <c r="T1046" s="54"/>
      <c r="U1046" s="54">
        <f t="shared" si="531"/>
        <v>0</v>
      </c>
    </row>
    <row r="1047" spans="1:25" s="23" customFormat="1" ht="15.75" hidden="1">
      <c r="A1047" s="24" t="s">
        <v>311</v>
      </c>
      <c r="B1047" s="25">
        <v>12</v>
      </c>
      <c r="C1047" s="24" t="s">
        <v>25</v>
      </c>
      <c r="D1047" s="42">
        <v>323</v>
      </c>
      <c r="E1047" s="20"/>
      <c r="F1047" s="20"/>
      <c r="G1047" s="55">
        <f>SUM(G1048)</f>
        <v>0</v>
      </c>
      <c r="H1047" s="55">
        <f t="shared" ref="H1047:U1047" si="536">SUM(H1048)</f>
        <v>0</v>
      </c>
      <c r="I1047" s="55">
        <f t="shared" si="536"/>
        <v>0</v>
      </c>
      <c r="J1047" s="55">
        <f t="shared" si="536"/>
        <v>0</v>
      </c>
      <c r="K1047" s="55">
        <f t="shared" si="536"/>
        <v>0</v>
      </c>
      <c r="L1047" s="22" t="str">
        <f t="shared" si="509"/>
        <v>-</v>
      </c>
      <c r="M1047" s="55">
        <f t="shared" si="536"/>
        <v>0</v>
      </c>
      <c r="N1047" s="55">
        <f t="shared" si="536"/>
        <v>0</v>
      </c>
      <c r="O1047" s="55">
        <f t="shared" si="536"/>
        <v>460000</v>
      </c>
      <c r="P1047" s="55">
        <f t="shared" si="536"/>
        <v>460000</v>
      </c>
      <c r="Q1047" s="55">
        <f t="shared" si="536"/>
        <v>0</v>
      </c>
      <c r="R1047" s="55">
        <f t="shared" si="536"/>
        <v>0</v>
      </c>
      <c r="S1047" s="55">
        <f t="shared" si="536"/>
        <v>0</v>
      </c>
      <c r="T1047" s="55">
        <f t="shared" si="536"/>
        <v>0</v>
      </c>
      <c r="U1047" s="55">
        <f t="shared" si="536"/>
        <v>0</v>
      </c>
      <c r="V1047" s="57"/>
      <c r="W1047" s="57"/>
      <c r="X1047" s="57"/>
      <c r="Y1047" s="12"/>
    </row>
    <row r="1048" spans="1:25" hidden="1">
      <c r="A1048" s="43" t="s">
        <v>311</v>
      </c>
      <c r="B1048" s="44">
        <v>12</v>
      </c>
      <c r="C1048" s="43" t="s">
        <v>25</v>
      </c>
      <c r="D1048" s="73">
        <v>3237</v>
      </c>
      <c r="E1048" s="32" t="s">
        <v>36</v>
      </c>
      <c r="F1048" s="32"/>
      <c r="G1048" s="54"/>
      <c r="H1048" s="54"/>
      <c r="I1048" s="54"/>
      <c r="J1048" s="54"/>
      <c r="K1048" s="54"/>
      <c r="L1048" s="33" t="str">
        <f t="shared" si="509"/>
        <v>-</v>
      </c>
      <c r="M1048" s="54"/>
      <c r="N1048" s="54"/>
      <c r="O1048" s="54">
        <v>460000</v>
      </c>
      <c r="P1048" s="54">
        <f t="shared" si="529"/>
        <v>460000</v>
      </c>
      <c r="Q1048" s="54"/>
      <c r="R1048" s="54"/>
      <c r="S1048" s="54">
        <f t="shared" si="530"/>
        <v>0</v>
      </c>
      <c r="T1048" s="54"/>
      <c r="U1048" s="54">
        <f t="shared" si="531"/>
        <v>0</v>
      </c>
    </row>
    <row r="1049" spans="1:25" s="23" customFormat="1" ht="15.75" hidden="1">
      <c r="A1049" s="24" t="s">
        <v>311</v>
      </c>
      <c r="B1049" s="25">
        <v>12</v>
      </c>
      <c r="C1049" s="24" t="s">
        <v>25</v>
      </c>
      <c r="D1049" s="42">
        <v>329</v>
      </c>
      <c r="E1049" s="20"/>
      <c r="F1049" s="20"/>
      <c r="G1049" s="55">
        <f>SUM(G1050)</f>
        <v>0</v>
      </c>
      <c r="H1049" s="55">
        <f t="shared" ref="H1049:U1049" si="537">SUM(H1050)</f>
        <v>0</v>
      </c>
      <c r="I1049" s="55">
        <f t="shared" si="537"/>
        <v>0</v>
      </c>
      <c r="J1049" s="55">
        <f t="shared" si="537"/>
        <v>0</v>
      </c>
      <c r="K1049" s="55">
        <f t="shared" si="537"/>
        <v>0</v>
      </c>
      <c r="L1049" s="22" t="str">
        <f t="shared" si="509"/>
        <v>-</v>
      </c>
      <c r="M1049" s="55">
        <f t="shared" si="537"/>
        <v>0</v>
      </c>
      <c r="N1049" s="55">
        <f t="shared" si="537"/>
        <v>0</v>
      </c>
      <c r="O1049" s="55">
        <f t="shared" si="537"/>
        <v>15000</v>
      </c>
      <c r="P1049" s="55">
        <f t="shared" si="537"/>
        <v>15000</v>
      </c>
      <c r="Q1049" s="55">
        <f t="shared" si="537"/>
        <v>0</v>
      </c>
      <c r="R1049" s="55">
        <f t="shared" si="537"/>
        <v>0</v>
      </c>
      <c r="S1049" s="55">
        <f t="shared" si="537"/>
        <v>0</v>
      </c>
      <c r="T1049" s="55">
        <f t="shared" si="537"/>
        <v>0</v>
      </c>
      <c r="U1049" s="55">
        <f t="shared" si="537"/>
        <v>0</v>
      </c>
      <c r="V1049" s="57"/>
      <c r="W1049" s="57"/>
      <c r="X1049" s="57"/>
      <c r="Y1049" s="12"/>
    </row>
    <row r="1050" spans="1:25" hidden="1">
      <c r="A1050" s="43" t="s">
        <v>311</v>
      </c>
      <c r="B1050" s="44">
        <v>12</v>
      </c>
      <c r="C1050" s="43" t="s">
        <v>25</v>
      </c>
      <c r="D1050" s="73">
        <v>3293</v>
      </c>
      <c r="E1050" s="32" t="s">
        <v>124</v>
      </c>
      <c r="F1050" s="32"/>
      <c r="G1050" s="54"/>
      <c r="H1050" s="54"/>
      <c r="I1050" s="54"/>
      <c r="J1050" s="54"/>
      <c r="K1050" s="54"/>
      <c r="L1050" s="33" t="str">
        <f t="shared" si="509"/>
        <v>-</v>
      </c>
      <c r="M1050" s="54"/>
      <c r="N1050" s="54"/>
      <c r="O1050" s="54">
        <v>15000</v>
      </c>
      <c r="P1050" s="54">
        <f t="shared" si="529"/>
        <v>15000</v>
      </c>
      <c r="Q1050" s="54"/>
      <c r="R1050" s="54"/>
      <c r="S1050" s="54">
        <f t="shared" si="530"/>
        <v>0</v>
      </c>
      <c r="T1050" s="54"/>
      <c r="U1050" s="54">
        <f t="shared" si="531"/>
        <v>0</v>
      </c>
    </row>
    <row r="1051" spans="1:25" ht="15.75" hidden="1">
      <c r="A1051" s="141" t="s">
        <v>311</v>
      </c>
      <c r="B1051" s="142">
        <v>12</v>
      </c>
      <c r="C1051" s="141" t="s">
        <v>25</v>
      </c>
      <c r="D1051" s="111">
        <v>422</v>
      </c>
      <c r="E1051" s="20"/>
      <c r="F1051" s="20"/>
      <c r="G1051" s="55">
        <f>G1052</f>
        <v>0</v>
      </c>
      <c r="H1051" s="55">
        <f t="shared" ref="H1051:U1051" si="538">H1052</f>
        <v>0</v>
      </c>
      <c r="I1051" s="55">
        <f t="shared" si="538"/>
        <v>0</v>
      </c>
      <c r="J1051" s="55">
        <f t="shared" si="538"/>
        <v>0</v>
      </c>
      <c r="K1051" s="55">
        <f t="shared" si="538"/>
        <v>0</v>
      </c>
      <c r="L1051" s="22" t="str">
        <f t="shared" si="509"/>
        <v>-</v>
      </c>
      <c r="M1051" s="55">
        <f t="shared" si="538"/>
        <v>0</v>
      </c>
      <c r="N1051" s="55">
        <f t="shared" si="538"/>
        <v>0</v>
      </c>
      <c r="O1051" s="55">
        <f t="shared" si="538"/>
        <v>125000</v>
      </c>
      <c r="P1051" s="55">
        <f t="shared" si="538"/>
        <v>125000</v>
      </c>
      <c r="Q1051" s="55">
        <f t="shared" si="538"/>
        <v>0</v>
      </c>
      <c r="R1051" s="55">
        <f t="shared" si="538"/>
        <v>0</v>
      </c>
      <c r="S1051" s="55">
        <f t="shared" si="538"/>
        <v>0</v>
      </c>
      <c r="T1051" s="55">
        <f t="shared" si="538"/>
        <v>0</v>
      </c>
      <c r="U1051" s="55">
        <f t="shared" si="538"/>
        <v>0</v>
      </c>
    </row>
    <row r="1052" spans="1:25" ht="15.75" hidden="1">
      <c r="A1052" s="43" t="s">
        <v>311</v>
      </c>
      <c r="B1052" s="44">
        <v>12</v>
      </c>
      <c r="C1052" s="43" t="s">
        <v>25</v>
      </c>
      <c r="D1052" s="73">
        <v>4222</v>
      </c>
      <c r="E1052" s="32" t="s">
        <v>130</v>
      </c>
      <c r="F1052" s="32"/>
      <c r="G1052" s="54"/>
      <c r="H1052" s="54"/>
      <c r="I1052" s="54"/>
      <c r="J1052" s="54"/>
      <c r="K1052" s="54"/>
      <c r="L1052" s="22" t="str">
        <f t="shared" si="509"/>
        <v>-</v>
      </c>
      <c r="M1052" s="54"/>
      <c r="N1052" s="54"/>
      <c r="O1052" s="54">
        <v>125000</v>
      </c>
      <c r="P1052" s="54">
        <f>O1052</f>
        <v>125000</v>
      </c>
      <c r="Q1052" s="54"/>
      <c r="R1052" s="54"/>
      <c r="S1052" s="54">
        <f>R1052</f>
        <v>0</v>
      </c>
      <c r="T1052" s="54"/>
      <c r="U1052" s="54">
        <f>T1052</f>
        <v>0</v>
      </c>
    </row>
    <row r="1053" spans="1:25" s="23" customFormat="1" ht="15.75">
      <c r="A1053" s="327" t="s">
        <v>415</v>
      </c>
      <c r="B1053" s="327"/>
      <c r="C1053" s="327"/>
      <c r="D1053" s="327"/>
      <c r="E1053" s="40" t="s">
        <v>421</v>
      </c>
      <c r="F1053" s="20"/>
      <c r="G1053" s="55">
        <f>SUM(G1054)</f>
        <v>0</v>
      </c>
      <c r="H1053" s="55">
        <f t="shared" ref="H1053:U1054" si="539">SUM(H1054)</f>
        <v>0</v>
      </c>
      <c r="I1053" s="55">
        <f t="shared" si="539"/>
        <v>0</v>
      </c>
      <c r="J1053" s="55">
        <f t="shared" si="539"/>
        <v>0</v>
      </c>
      <c r="K1053" s="55">
        <f t="shared" si="539"/>
        <v>0</v>
      </c>
      <c r="L1053" s="22" t="str">
        <f t="shared" si="509"/>
        <v>-</v>
      </c>
      <c r="M1053" s="55">
        <f t="shared" si="539"/>
        <v>0</v>
      </c>
      <c r="N1053" s="55">
        <f t="shared" si="539"/>
        <v>0</v>
      </c>
      <c r="O1053" s="55">
        <f t="shared" si="539"/>
        <v>0</v>
      </c>
      <c r="P1053" s="55">
        <f t="shared" si="539"/>
        <v>0</v>
      </c>
      <c r="Q1053" s="55">
        <f t="shared" si="539"/>
        <v>0</v>
      </c>
      <c r="R1053" s="55">
        <f t="shared" si="539"/>
        <v>0</v>
      </c>
      <c r="S1053" s="55">
        <f t="shared" si="539"/>
        <v>0</v>
      </c>
      <c r="T1053" s="55">
        <f t="shared" si="539"/>
        <v>0</v>
      </c>
      <c r="U1053" s="55">
        <f t="shared" si="539"/>
        <v>0</v>
      </c>
      <c r="V1053" s="57"/>
      <c r="W1053" s="57"/>
      <c r="X1053" s="57"/>
      <c r="Y1053" s="12"/>
    </row>
    <row r="1054" spans="1:25" s="23" customFormat="1" ht="15.75" hidden="1">
      <c r="A1054" s="24"/>
      <c r="B1054" s="25">
        <v>11</v>
      </c>
      <c r="C1054" s="24"/>
      <c r="D1054" s="42">
        <v>412</v>
      </c>
      <c r="E1054" s="20"/>
      <c r="F1054" s="20"/>
      <c r="G1054" s="55">
        <f>SUM(G1055)</f>
        <v>0</v>
      </c>
      <c r="H1054" s="55">
        <f t="shared" si="539"/>
        <v>0</v>
      </c>
      <c r="I1054" s="55">
        <f t="shared" si="539"/>
        <v>0</v>
      </c>
      <c r="J1054" s="55">
        <f t="shared" si="539"/>
        <v>0</v>
      </c>
      <c r="K1054" s="55">
        <f t="shared" si="539"/>
        <v>0</v>
      </c>
      <c r="L1054" s="22" t="str">
        <f t="shared" si="509"/>
        <v>-</v>
      </c>
      <c r="M1054" s="55">
        <f t="shared" si="539"/>
        <v>0</v>
      </c>
      <c r="N1054" s="55">
        <f t="shared" si="539"/>
        <v>0</v>
      </c>
      <c r="O1054" s="55">
        <f t="shared" si="539"/>
        <v>0</v>
      </c>
      <c r="P1054" s="55">
        <f t="shared" si="539"/>
        <v>0</v>
      </c>
      <c r="Q1054" s="55">
        <f t="shared" si="539"/>
        <v>0</v>
      </c>
      <c r="R1054" s="55">
        <f t="shared" si="539"/>
        <v>0</v>
      </c>
      <c r="S1054" s="55">
        <f t="shared" si="539"/>
        <v>0</v>
      </c>
      <c r="T1054" s="55">
        <f t="shared" si="539"/>
        <v>0</v>
      </c>
      <c r="U1054" s="55">
        <f t="shared" si="539"/>
        <v>0</v>
      </c>
      <c r="V1054" s="57"/>
      <c r="W1054" s="57"/>
      <c r="X1054" s="57"/>
      <c r="Y1054" s="12"/>
    </row>
    <row r="1055" spans="1:25" s="67" customFormat="1" hidden="1">
      <c r="A1055" s="43"/>
      <c r="B1055" s="44">
        <v>11</v>
      </c>
      <c r="C1055" s="43"/>
      <c r="D1055" s="73">
        <v>4126</v>
      </c>
      <c r="E1055" s="38"/>
      <c r="F1055" s="64"/>
      <c r="G1055" s="84"/>
      <c r="H1055" s="84"/>
      <c r="I1055" s="84"/>
      <c r="J1055" s="84"/>
      <c r="K1055" s="84"/>
      <c r="L1055" s="66" t="str">
        <f t="shared" si="509"/>
        <v>-</v>
      </c>
      <c r="M1055" s="84"/>
      <c r="N1055" s="84"/>
      <c r="O1055" s="54"/>
      <c r="P1055" s="54">
        <f>O1055</f>
        <v>0</v>
      </c>
      <c r="Q1055" s="54"/>
      <c r="R1055" s="54"/>
      <c r="S1055" s="54">
        <f>R1055</f>
        <v>0</v>
      </c>
      <c r="T1055" s="54"/>
      <c r="U1055" s="54">
        <f>T1055</f>
        <v>0</v>
      </c>
      <c r="V1055" s="127"/>
      <c r="W1055" s="127"/>
      <c r="X1055" s="127"/>
      <c r="Y1055" s="136"/>
    </row>
    <row r="1056" spans="1:25" s="23" customFormat="1" ht="15.75">
      <c r="A1056" s="327" t="s">
        <v>415</v>
      </c>
      <c r="B1056" s="327"/>
      <c r="C1056" s="327"/>
      <c r="D1056" s="327"/>
      <c r="E1056" s="40" t="s">
        <v>424</v>
      </c>
      <c r="F1056" s="20"/>
      <c r="G1056" s="55">
        <f>G1057+G1059</f>
        <v>0</v>
      </c>
      <c r="H1056" s="55"/>
      <c r="I1056" s="55"/>
      <c r="J1056" s="55"/>
      <c r="K1056" s="55"/>
      <c r="L1056" s="22" t="str">
        <f t="shared" si="509"/>
        <v>-</v>
      </c>
      <c r="M1056" s="55"/>
      <c r="N1056" s="55"/>
      <c r="O1056" s="55">
        <f>O1058+O1060</f>
        <v>0</v>
      </c>
      <c r="P1056" s="55">
        <f t="shared" ref="P1056:U1056" si="540">P1058+P1060</f>
        <v>0</v>
      </c>
      <c r="Q1056" s="55">
        <f t="shared" si="540"/>
        <v>0</v>
      </c>
      <c r="R1056" s="55">
        <f t="shared" si="540"/>
        <v>0</v>
      </c>
      <c r="S1056" s="55">
        <f t="shared" si="540"/>
        <v>0</v>
      </c>
      <c r="T1056" s="55">
        <f t="shared" si="540"/>
        <v>0</v>
      </c>
      <c r="U1056" s="55">
        <f t="shared" si="540"/>
        <v>0</v>
      </c>
      <c r="V1056" s="57"/>
      <c r="W1056" s="57"/>
      <c r="X1056" s="57"/>
      <c r="Y1056" s="12"/>
    </row>
    <row r="1057" spans="1:25" s="23" customFormat="1" ht="15.75" hidden="1">
      <c r="A1057" s="24"/>
      <c r="B1057" s="25">
        <v>11</v>
      </c>
      <c r="C1057" s="24"/>
      <c r="D1057" s="42">
        <v>412</v>
      </c>
      <c r="E1057" s="20"/>
      <c r="F1057" s="20"/>
      <c r="G1057" s="55">
        <f>SUM(G1058)</f>
        <v>0</v>
      </c>
      <c r="H1057" s="55">
        <f t="shared" ref="H1057:U1057" si="541">SUM(H1058)</f>
        <v>0</v>
      </c>
      <c r="I1057" s="55">
        <f t="shared" si="541"/>
        <v>0</v>
      </c>
      <c r="J1057" s="55">
        <f t="shared" si="541"/>
        <v>0</v>
      </c>
      <c r="K1057" s="55">
        <f t="shared" si="541"/>
        <v>0</v>
      </c>
      <c r="L1057" s="22" t="str">
        <f t="shared" si="509"/>
        <v>-</v>
      </c>
      <c r="M1057" s="55">
        <f t="shared" si="541"/>
        <v>0</v>
      </c>
      <c r="N1057" s="55">
        <f t="shared" si="541"/>
        <v>0</v>
      </c>
      <c r="O1057" s="55">
        <f t="shared" si="541"/>
        <v>0</v>
      </c>
      <c r="P1057" s="55">
        <f t="shared" si="541"/>
        <v>0</v>
      </c>
      <c r="Q1057" s="55">
        <f t="shared" si="541"/>
        <v>0</v>
      </c>
      <c r="R1057" s="55">
        <f t="shared" si="541"/>
        <v>0</v>
      </c>
      <c r="S1057" s="55">
        <f t="shared" si="541"/>
        <v>0</v>
      </c>
      <c r="T1057" s="55">
        <f t="shared" si="541"/>
        <v>0</v>
      </c>
      <c r="U1057" s="55">
        <f t="shared" si="541"/>
        <v>0</v>
      </c>
      <c r="V1057" s="57"/>
      <c r="W1057" s="57"/>
      <c r="X1057" s="57"/>
      <c r="Y1057" s="12"/>
    </row>
    <row r="1058" spans="1:25" hidden="1">
      <c r="A1058" s="43"/>
      <c r="B1058" s="44">
        <v>11</v>
      </c>
      <c r="C1058" s="43"/>
      <c r="D1058" s="73" t="s">
        <v>431</v>
      </c>
      <c r="E1058" s="38"/>
      <c r="F1058" s="32"/>
      <c r="G1058" s="54"/>
      <c r="H1058" s="54"/>
      <c r="I1058" s="54"/>
      <c r="J1058" s="54"/>
      <c r="K1058" s="54"/>
      <c r="L1058" s="33" t="str">
        <f t="shared" si="509"/>
        <v>-</v>
      </c>
      <c r="M1058" s="54"/>
      <c r="N1058" s="54"/>
      <c r="O1058" s="54"/>
      <c r="P1058" s="54">
        <f>O1058</f>
        <v>0</v>
      </c>
      <c r="Q1058" s="54"/>
      <c r="R1058" s="54">
        <v>0</v>
      </c>
      <c r="S1058" s="54">
        <f>R1058</f>
        <v>0</v>
      </c>
      <c r="T1058" s="54">
        <v>0</v>
      </c>
      <c r="U1058" s="54">
        <f>T1058</f>
        <v>0</v>
      </c>
    </row>
    <row r="1059" spans="1:25" s="23" customFormat="1" ht="15.75" hidden="1">
      <c r="A1059" s="24"/>
      <c r="B1059" s="25">
        <v>11</v>
      </c>
      <c r="C1059" s="24"/>
      <c r="D1059" s="42">
        <v>421</v>
      </c>
      <c r="E1059" s="20"/>
      <c r="F1059" s="20"/>
      <c r="G1059" s="55">
        <f>SUM(G1060)</f>
        <v>0</v>
      </c>
      <c r="H1059" s="55">
        <f t="shared" ref="H1059:U1059" si="542">SUM(H1060)</f>
        <v>0</v>
      </c>
      <c r="I1059" s="55">
        <f t="shared" si="542"/>
        <v>0</v>
      </c>
      <c r="J1059" s="55">
        <f t="shared" si="542"/>
        <v>0</v>
      </c>
      <c r="K1059" s="55">
        <f t="shared" si="542"/>
        <v>0</v>
      </c>
      <c r="L1059" s="22" t="str">
        <f t="shared" si="509"/>
        <v>-</v>
      </c>
      <c r="M1059" s="55">
        <f t="shared" si="542"/>
        <v>0</v>
      </c>
      <c r="N1059" s="55">
        <f t="shared" si="542"/>
        <v>0</v>
      </c>
      <c r="O1059" s="55">
        <f t="shared" si="542"/>
        <v>0</v>
      </c>
      <c r="P1059" s="55">
        <f t="shared" si="542"/>
        <v>0</v>
      </c>
      <c r="Q1059" s="55">
        <f t="shared" si="542"/>
        <v>0</v>
      </c>
      <c r="R1059" s="55">
        <f t="shared" si="542"/>
        <v>0</v>
      </c>
      <c r="S1059" s="55">
        <f t="shared" si="542"/>
        <v>0</v>
      </c>
      <c r="T1059" s="55">
        <f t="shared" si="542"/>
        <v>0</v>
      </c>
      <c r="U1059" s="55">
        <f t="shared" si="542"/>
        <v>0</v>
      </c>
      <c r="V1059" s="57"/>
      <c r="W1059" s="57"/>
      <c r="X1059" s="57"/>
      <c r="Y1059" s="12"/>
    </row>
    <row r="1060" spans="1:25" hidden="1">
      <c r="A1060" s="43"/>
      <c r="B1060" s="44">
        <v>11</v>
      </c>
      <c r="C1060" s="43"/>
      <c r="D1060" s="73">
        <v>4214</v>
      </c>
      <c r="E1060" s="38" t="s">
        <v>154</v>
      </c>
      <c r="F1060" s="32"/>
      <c r="G1060" s="54"/>
      <c r="H1060" s="54"/>
      <c r="I1060" s="54"/>
      <c r="J1060" s="54"/>
      <c r="K1060" s="54"/>
      <c r="L1060" s="33" t="str">
        <f t="shared" si="509"/>
        <v>-</v>
      </c>
      <c r="M1060" s="54"/>
      <c r="N1060" s="54"/>
      <c r="O1060" s="54"/>
      <c r="P1060" s="54">
        <f>O1060</f>
        <v>0</v>
      </c>
      <c r="Q1060" s="54"/>
      <c r="R1060" s="54"/>
      <c r="S1060" s="54">
        <f>R1060</f>
        <v>0</v>
      </c>
      <c r="T1060" s="54"/>
      <c r="U1060" s="54">
        <f>T1060</f>
        <v>0</v>
      </c>
    </row>
    <row r="1061" spans="1:25" s="23" customFormat="1" ht="31.5">
      <c r="A1061" s="327" t="s">
        <v>415</v>
      </c>
      <c r="B1061" s="327"/>
      <c r="C1061" s="327"/>
      <c r="D1061" s="327"/>
      <c r="E1061" s="40" t="s">
        <v>425</v>
      </c>
      <c r="F1061" s="20"/>
      <c r="G1061" s="55">
        <f>G1062+G1064</f>
        <v>0</v>
      </c>
      <c r="H1061" s="55"/>
      <c r="I1061" s="55"/>
      <c r="J1061" s="55"/>
      <c r="K1061" s="55"/>
      <c r="L1061" s="22" t="str">
        <f t="shared" si="509"/>
        <v>-</v>
      </c>
      <c r="M1061" s="55"/>
      <c r="N1061" s="55"/>
      <c r="O1061" s="55">
        <f>O1063+O1065</f>
        <v>0</v>
      </c>
      <c r="P1061" s="55">
        <f t="shared" ref="P1061:U1061" si="543">P1063+P1065</f>
        <v>0</v>
      </c>
      <c r="Q1061" s="55">
        <f t="shared" si="543"/>
        <v>0</v>
      </c>
      <c r="R1061" s="55">
        <f t="shared" si="543"/>
        <v>0</v>
      </c>
      <c r="S1061" s="55">
        <f t="shared" si="543"/>
        <v>0</v>
      </c>
      <c r="T1061" s="55">
        <f t="shared" si="543"/>
        <v>0</v>
      </c>
      <c r="U1061" s="55">
        <f t="shared" si="543"/>
        <v>0</v>
      </c>
      <c r="V1061" s="57"/>
      <c r="W1061" s="57"/>
      <c r="X1061" s="57"/>
      <c r="Y1061" s="12"/>
    </row>
    <row r="1062" spans="1:25" s="23" customFormat="1" ht="15.75" hidden="1">
      <c r="A1062" s="24"/>
      <c r="B1062" s="25">
        <v>11</v>
      </c>
      <c r="C1062" s="24"/>
      <c r="D1062" s="42">
        <v>412</v>
      </c>
      <c r="E1062" s="20"/>
      <c r="F1062" s="20"/>
      <c r="G1062" s="55">
        <f>SUM(G1063)</f>
        <v>0</v>
      </c>
      <c r="H1062" s="55">
        <f t="shared" ref="H1062:U1062" si="544">SUM(H1063)</f>
        <v>0</v>
      </c>
      <c r="I1062" s="55">
        <f t="shared" si="544"/>
        <v>0</v>
      </c>
      <c r="J1062" s="55">
        <f t="shared" si="544"/>
        <v>0</v>
      </c>
      <c r="K1062" s="55">
        <f t="shared" si="544"/>
        <v>0</v>
      </c>
      <c r="L1062" s="22" t="str">
        <f t="shared" si="509"/>
        <v>-</v>
      </c>
      <c r="M1062" s="55">
        <f t="shared" si="544"/>
        <v>0</v>
      </c>
      <c r="N1062" s="55">
        <f t="shared" si="544"/>
        <v>0</v>
      </c>
      <c r="O1062" s="55">
        <f t="shared" si="544"/>
        <v>0</v>
      </c>
      <c r="P1062" s="55">
        <f t="shared" si="544"/>
        <v>0</v>
      </c>
      <c r="Q1062" s="55">
        <f t="shared" si="544"/>
        <v>0</v>
      </c>
      <c r="R1062" s="55">
        <f t="shared" si="544"/>
        <v>0</v>
      </c>
      <c r="S1062" s="55">
        <f t="shared" si="544"/>
        <v>0</v>
      </c>
      <c r="T1062" s="55">
        <f t="shared" si="544"/>
        <v>0</v>
      </c>
      <c r="U1062" s="55">
        <f t="shared" si="544"/>
        <v>0</v>
      </c>
      <c r="V1062" s="57"/>
      <c r="W1062" s="57"/>
      <c r="X1062" s="57"/>
      <c r="Y1062" s="12"/>
    </row>
    <row r="1063" spans="1:25" hidden="1">
      <c r="A1063" s="43"/>
      <c r="B1063" s="44">
        <v>11</v>
      </c>
      <c r="C1063" s="43"/>
      <c r="D1063" s="73" t="s">
        <v>431</v>
      </c>
      <c r="E1063" s="38"/>
      <c r="F1063" s="32"/>
      <c r="G1063" s="54"/>
      <c r="H1063" s="54"/>
      <c r="I1063" s="54"/>
      <c r="J1063" s="54"/>
      <c r="K1063" s="54"/>
      <c r="L1063" s="33" t="str">
        <f t="shared" si="509"/>
        <v>-</v>
      </c>
      <c r="M1063" s="54"/>
      <c r="N1063" s="54"/>
      <c r="O1063" s="54"/>
      <c r="P1063" s="54">
        <f>O1063</f>
        <v>0</v>
      </c>
      <c r="Q1063" s="54"/>
      <c r="R1063" s="54">
        <v>0</v>
      </c>
      <c r="S1063" s="54">
        <f>R1063</f>
        <v>0</v>
      </c>
      <c r="T1063" s="54">
        <v>0</v>
      </c>
      <c r="U1063" s="54">
        <f>T1063</f>
        <v>0</v>
      </c>
    </row>
    <row r="1064" spans="1:25" s="23" customFormat="1" ht="15.75" hidden="1">
      <c r="A1064" s="24"/>
      <c r="B1064" s="25">
        <v>11</v>
      </c>
      <c r="C1064" s="24"/>
      <c r="D1064" s="42">
        <v>421</v>
      </c>
      <c r="E1064" s="20"/>
      <c r="F1064" s="20"/>
      <c r="G1064" s="55">
        <f>SUM(G1065)</f>
        <v>0</v>
      </c>
      <c r="H1064" s="55">
        <f t="shared" ref="H1064:U1064" si="545">SUM(H1065)</f>
        <v>0</v>
      </c>
      <c r="I1064" s="55">
        <f t="shared" si="545"/>
        <v>0</v>
      </c>
      <c r="J1064" s="55">
        <f t="shared" si="545"/>
        <v>0</v>
      </c>
      <c r="K1064" s="55">
        <f t="shared" si="545"/>
        <v>0</v>
      </c>
      <c r="L1064" s="22" t="str">
        <f t="shared" si="509"/>
        <v>-</v>
      </c>
      <c r="M1064" s="55">
        <f t="shared" si="545"/>
        <v>0</v>
      </c>
      <c r="N1064" s="55">
        <f t="shared" si="545"/>
        <v>0</v>
      </c>
      <c r="O1064" s="55">
        <f t="shared" si="545"/>
        <v>0</v>
      </c>
      <c r="P1064" s="55">
        <f t="shared" si="545"/>
        <v>0</v>
      </c>
      <c r="Q1064" s="55">
        <f t="shared" si="545"/>
        <v>0</v>
      </c>
      <c r="R1064" s="55">
        <f t="shared" si="545"/>
        <v>0</v>
      </c>
      <c r="S1064" s="55">
        <f t="shared" si="545"/>
        <v>0</v>
      </c>
      <c r="T1064" s="55">
        <f t="shared" si="545"/>
        <v>0</v>
      </c>
      <c r="U1064" s="55">
        <f t="shared" si="545"/>
        <v>0</v>
      </c>
      <c r="V1064" s="57"/>
      <c r="W1064" s="57"/>
      <c r="X1064" s="57"/>
      <c r="Y1064" s="12"/>
    </row>
    <row r="1065" spans="1:25" hidden="1">
      <c r="A1065" s="43"/>
      <c r="B1065" s="44">
        <v>11</v>
      </c>
      <c r="C1065" s="43"/>
      <c r="D1065" s="73">
        <v>4214</v>
      </c>
      <c r="E1065" s="38"/>
      <c r="F1065" s="32"/>
      <c r="G1065" s="54"/>
      <c r="H1065" s="54"/>
      <c r="I1065" s="54"/>
      <c r="J1065" s="54"/>
      <c r="K1065" s="54"/>
      <c r="L1065" s="33" t="str">
        <f t="shared" si="509"/>
        <v>-</v>
      </c>
      <c r="M1065" s="54"/>
      <c r="N1065" s="54"/>
      <c r="O1065" s="54">
        <v>0</v>
      </c>
      <c r="P1065" s="54">
        <f>O1065</f>
        <v>0</v>
      </c>
      <c r="Q1065" s="54"/>
      <c r="R1065" s="54"/>
      <c r="S1065" s="54">
        <f>R1065</f>
        <v>0</v>
      </c>
      <c r="T1065" s="54"/>
      <c r="U1065" s="54">
        <f>T1065</f>
        <v>0</v>
      </c>
    </row>
    <row r="1066" spans="1:25" s="23" customFormat="1" ht="15.75">
      <c r="A1066" s="327" t="s">
        <v>415</v>
      </c>
      <c r="B1066" s="327"/>
      <c r="C1066" s="327"/>
      <c r="D1066" s="327"/>
      <c r="E1066" s="40" t="s">
        <v>426</v>
      </c>
      <c r="F1066" s="20"/>
      <c r="G1066" s="55">
        <f>SUM(G1067)</f>
        <v>0</v>
      </c>
      <c r="H1066" s="55">
        <f t="shared" ref="H1066:U1067" si="546">SUM(H1067)</f>
        <v>0</v>
      </c>
      <c r="I1066" s="55">
        <f t="shared" si="546"/>
        <v>0</v>
      </c>
      <c r="J1066" s="55">
        <f t="shared" si="546"/>
        <v>0</v>
      </c>
      <c r="K1066" s="55">
        <f t="shared" si="546"/>
        <v>0</v>
      </c>
      <c r="L1066" s="22" t="str">
        <f t="shared" si="509"/>
        <v>-</v>
      </c>
      <c r="M1066" s="55">
        <f t="shared" si="546"/>
        <v>0</v>
      </c>
      <c r="N1066" s="55">
        <f t="shared" si="546"/>
        <v>0</v>
      </c>
      <c r="O1066" s="55">
        <f t="shared" si="546"/>
        <v>0</v>
      </c>
      <c r="P1066" s="55">
        <f t="shared" si="546"/>
        <v>0</v>
      </c>
      <c r="Q1066" s="55">
        <f t="shared" si="546"/>
        <v>0</v>
      </c>
      <c r="R1066" s="55">
        <f t="shared" si="546"/>
        <v>0</v>
      </c>
      <c r="S1066" s="55">
        <f t="shared" si="546"/>
        <v>0</v>
      </c>
      <c r="T1066" s="55">
        <f t="shared" si="546"/>
        <v>0</v>
      </c>
      <c r="U1066" s="55">
        <f t="shared" si="546"/>
        <v>0</v>
      </c>
      <c r="V1066" s="57"/>
      <c r="W1066" s="57"/>
      <c r="X1066" s="57"/>
      <c r="Y1066" s="12"/>
    </row>
    <row r="1067" spans="1:25" s="23" customFormat="1" ht="15.75" hidden="1">
      <c r="A1067" s="24"/>
      <c r="B1067" s="25">
        <v>11</v>
      </c>
      <c r="C1067" s="24"/>
      <c r="D1067" s="42">
        <v>412</v>
      </c>
      <c r="E1067" s="20"/>
      <c r="F1067" s="20"/>
      <c r="G1067" s="55">
        <f>SUM(G1068)</f>
        <v>0</v>
      </c>
      <c r="H1067" s="55">
        <f t="shared" si="546"/>
        <v>0</v>
      </c>
      <c r="I1067" s="55">
        <f t="shared" si="546"/>
        <v>0</v>
      </c>
      <c r="J1067" s="55">
        <f t="shared" si="546"/>
        <v>0</v>
      </c>
      <c r="K1067" s="55">
        <f t="shared" si="546"/>
        <v>0</v>
      </c>
      <c r="L1067" s="22" t="str">
        <f t="shared" si="509"/>
        <v>-</v>
      </c>
      <c r="M1067" s="55">
        <f t="shared" si="546"/>
        <v>0</v>
      </c>
      <c r="N1067" s="55">
        <f t="shared" si="546"/>
        <v>0</v>
      </c>
      <c r="O1067" s="55">
        <f t="shared" si="546"/>
        <v>0</v>
      </c>
      <c r="P1067" s="55">
        <f t="shared" si="546"/>
        <v>0</v>
      </c>
      <c r="Q1067" s="55">
        <f t="shared" si="546"/>
        <v>0</v>
      </c>
      <c r="R1067" s="55">
        <f t="shared" si="546"/>
        <v>0</v>
      </c>
      <c r="S1067" s="55">
        <f t="shared" si="546"/>
        <v>0</v>
      </c>
      <c r="T1067" s="55">
        <f t="shared" si="546"/>
        <v>0</v>
      </c>
      <c r="U1067" s="55">
        <f t="shared" si="546"/>
        <v>0</v>
      </c>
      <c r="V1067" s="57"/>
      <c r="W1067" s="57"/>
      <c r="X1067" s="57"/>
      <c r="Y1067" s="12"/>
    </row>
    <row r="1068" spans="1:25" hidden="1">
      <c r="A1068" s="43"/>
      <c r="B1068" s="44">
        <v>11</v>
      </c>
      <c r="C1068" s="43"/>
      <c r="D1068" s="73" t="s">
        <v>431</v>
      </c>
      <c r="E1068" s="38"/>
      <c r="F1068" s="32"/>
      <c r="G1068" s="54"/>
      <c r="H1068" s="54"/>
      <c r="I1068" s="54"/>
      <c r="J1068" s="54"/>
      <c r="K1068" s="54"/>
      <c r="L1068" s="33" t="str">
        <f t="shared" si="509"/>
        <v>-</v>
      </c>
      <c r="M1068" s="54"/>
      <c r="N1068" s="54"/>
      <c r="O1068" s="54"/>
      <c r="P1068" s="54">
        <f>O1068</f>
        <v>0</v>
      </c>
      <c r="Q1068" s="54"/>
      <c r="R1068" s="54"/>
      <c r="S1068" s="54">
        <f>R1068</f>
        <v>0</v>
      </c>
      <c r="T1068" s="54"/>
      <c r="U1068" s="54">
        <f>T1068</f>
        <v>0</v>
      </c>
    </row>
    <row r="1069" spans="1:25" s="23" customFormat="1" ht="31.5">
      <c r="A1069" s="327" t="s">
        <v>415</v>
      </c>
      <c r="B1069" s="327"/>
      <c r="C1069" s="327"/>
      <c r="D1069" s="327"/>
      <c r="E1069" s="40" t="s">
        <v>427</v>
      </c>
      <c r="F1069" s="20"/>
      <c r="G1069" s="55">
        <f>SUM(G1070)</f>
        <v>0</v>
      </c>
      <c r="H1069" s="55">
        <f t="shared" ref="H1069:U1070" si="547">SUM(H1070)</f>
        <v>0</v>
      </c>
      <c r="I1069" s="55">
        <f t="shared" si="547"/>
        <v>0</v>
      </c>
      <c r="J1069" s="55">
        <f t="shared" si="547"/>
        <v>0</v>
      </c>
      <c r="K1069" s="55">
        <f t="shared" si="547"/>
        <v>0</v>
      </c>
      <c r="L1069" s="22" t="str">
        <f t="shared" si="509"/>
        <v>-</v>
      </c>
      <c r="M1069" s="55">
        <f t="shared" si="547"/>
        <v>0</v>
      </c>
      <c r="N1069" s="55">
        <f t="shared" si="547"/>
        <v>0</v>
      </c>
      <c r="O1069" s="55">
        <f t="shared" si="547"/>
        <v>0</v>
      </c>
      <c r="P1069" s="55">
        <f t="shared" si="547"/>
        <v>0</v>
      </c>
      <c r="Q1069" s="55">
        <f t="shared" si="547"/>
        <v>0</v>
      </c>
      <c r="R1069" s="55">
        <f t="shared" si="547"/>
        <v>0</v>
      </c>
      <c r="S1069" s="55">
        <f t="shared" si="547"/>
        <v>0</v>
      </c>
      <c r="T1069" s="55">
        <f t="shared" si="547"/>
        <v>0</v>
      </c>
      <c r="U1069" s="55">
        <f t="shared" si="547"/>
        <v>0</v>
      </c>
      <c r="V1069" s="57"/>
      <c r="W1069" s="57"/>
      <c r="X1069" s="57"/>
      <c r="Y1069" s="12"/>
    </row>
    <row r="1070" spans="1:25" s="23" customFormat="1" ht="15.75" hidden="1">
      <c r="A1070" s="24"/>
      <c r="B1070" s="25">
        <v>11</v>
      </c>
      <c r="C1070" s="24"/>
      <c r="D1070" s="42">
        <v>421</v>
      </c>
      <c r="E1070" s="20"/>
      <c r="F1070" s="20"/>
      <c r="G1070" s="55">
        <f>SUM(G1071)</f>
        <v>0</v>
      </c>
      <c r="H1070" s="55">
        <f t="shared" si="547"/>
        <v>0</v>
      </c>
      <c r="I1070" s="55">
        <f t="shared" si="547"/>
        <v>0</v>
      </c>
      <c r="J1070" s="55">
        <f t="shared" si="547"/>
        <v>0</v>
      </c>
      <c r="K1070" s="55">
        <f t="shared" si="547"/>
        <v>0</v>
      </c>
      <c r="L1070" s="22" t="str">
        <f t="shared" si="509"/>
        <v>-</v>
      </c>
      <c r="M1070" s="55">
        <f t="shared" si="547"/>
        <v>0</v>
      </c>
      <c r="N1070" s="55">
        <f t="shared" si="547"/>
        <v>0</v>
      </c>
      <c r="O1070" s="55">
        <f t="shared" si="547"/>
        <v>0</v>
      </c>
      <c r="P1070" s="55">
        <f t="shared" si="547"/>
        <v>0</v>
      </c>
      <c r="Q1070" s="55">
        <f t="shared" si="547"/>
        <v>0</v>
      </c>
      <c r="R1070" s="55">
        <f t="shared" si="547"/>
        <v>0</v>
      </c>
      <c r="S1070" s="55">
        <f t="shared" si="547"/>
        <v>0</v>
      </c>
      <c r="T1070" s="55">
        <f t="shared" si="547"/>
        <v>0</v>
      </c>
      <c r="U1070" s="55">
        <f t="shared" si="547"/>
        <v>0</v>
      </c>
      <c r="V1070" s="57"/>
      <c r="W1070" s="57"/>
      <c r="X1070" s="57"/>
      <c r="Y1070" s="12"/>
    </row>
    <row r="1071" spans="1:25" hidden="1">
      <c r="A1071" s="43"/>
      <c r="B1071" s="44">
        <v>11</v>
      </c>
      <c r="C1071" s="43"/>
      <c r="D1071" s="73">
        <v>4214</v>
      </c>
      <c r="E1071" s="38" t="s">
        <v>154</v>
      </c>
      <c r="F1071" s="32"/>
      <c r="G1071" s="54"/>
      <c r="H1071" s="54"/>
      <c r="I1071" s="54"/>
      <c r="J1071" s="54"/>
      <c r="K1071" s="54"/>
      <c r="L1071" s="33" t="str">
        <f t="shared" si="509"/>
        <v>-</v>
      </c>
      <c r="M1071" s="54"/>
      <c r="N1071" s="54"/>
      <c r="O1071" s="54">
        <v>0</v>
      </c>
      <c r="P1071" s="54">
        <f>O1071</f>
        <v>0</v>
      </c>
      <c r="Q1071" s="54"/>
      <c r="R1071" s="54">
        <v>0</v>
      </c>
      <c r="S1071" s="54">
        <f>R1071</f>
        <v>0</v>
      </c>
      <c r="T1071" s="54"/>
      <c r="U1071" s="54">
        <f>T1071</f>
        <v>0</v>
      </c>
    </row>
    <row r="1072" spans="1:25" s="23" customFormat="1" ht="15.75">
      <c r="A1072" s="318" t="s">
        <v>186</v>
      </c>
      <c r="B1072" s="318"/>
      <c r="C1072" s="318"/>
      <c r="D1072" s="318"/>
      <c r="E1072" s="318"/>
      <c r="F1072" s="318"/>
      <c r="G1072" s="16">
        <f>G1073+G1138</f>
        <v>17575560</v>
      </c>
      <c r="H1072" s="16">
        <f>H1073+H1138</f>
        <v>12490000</v>
      </c>
      <c r="I1072" s="16">
        <f>I1073+I1138</f>
        <v>17575560</v>
      </c>
      <c r="J1072" s="16">
        <f>J1073+J1138</f>
        <v>12490000</v>
      </c>
      <c r="K1072" s="16">
        <f>K1073+K1138</f>
        <v>5034716.0599999996</v>
      </c>
      <c r="L1072" s="17">
        <f t="shared" ref="L1072:L1135" si="548">IF(I1072=0, "-", K1072/I1072*100)</f>
        <v>28.64612029431779</v>
      </c>
      <c r="M1072" s="16">
        <f t="shared" ref="M1072:U1072" si="549">M1073+M1138</f>
        <v>12490000</v>
      </c>
      <c r="N1072" s="16">
        <f>N1073+N1138</f>
        <v>12490000</v>
      </c>
      <c r="O1072" s="16">
        <f t="shared" si="549"/>
        <v>5945000</v>
      </c>
      <c r="P1072" s="16">
        <f t="shared" si="549"/>
        <v>5945000</v>
      </c>
      <c r="Q1072" s="16">
        <f t="shared" si="549"/>
        <v>9252000</v>
      </c>
      <c r="R1072" s="16">
        <f t="shared" si="549"/>
        <v>5945000</v>
      </c>
      <c r="S1072" s="16">
        <f t="shared" si="549"/>
        <v>5945000</v>
      </c>
      <c r="T1072" s="16">
        <f t="shared" si="549"/>
        <v>5945000</v>
      </c>
      <c r="U1072" s="16">
        <f t="shared" si="549"/>
        <v>5945000</v>
      </c>
      <c r="V1072" s="57"/>
      <c r="W1072" s="57"/>
      <c r="X1072" s="57"/>
      <c r="Y1072" s="12"/>
    </row>
    <row r="1073" spans="1:25" s="49" customFormat="1" ht="29.25" customHeight="1">
      <c r="A1073" s="326" t="s">
        <v>333</v>
      </c>
      <c r="B1073" s="326"/>
      <c r="C1073" s="326"/>
      <c r="D1073" s="326"/>
      <c r="E1073" s="324" t="s">
        <v>184</v>
      </c>
      <c r="F1073" s="324"/>
      <c r="G1073" s="18">
        <f>SUM(G1074+G1117+G1129)</f>
        <v>5945000</v>
      </c>
      <c r="H1073" s="18">
        <f t="shared" ref="H1073:U1073" si="550">SUM(H1074+H1117+H1129)</f>
        <v>5945000</v>
      </c>
      <c r="I1073" s="18">
        <f t="shared" si="550"/>
        <v>5945000</v>
      </c>
      <c r="J1073" s="18">
        <f t="shared" si="550"/>
        <v>5945000</v>
      </c>
      <c r="K1073" s="18">
        <f t="shared" si="550"/>
        <v>2352392.4799999995</v>
      </c>
      <c r="L1073" s="19">
        <f t="shared" si="548"/>
        <v>39.569259545836829</v>
      </c>
      <c r="M1073" s="18">
        <f t="shared" si="550"/>
        <v>5945000</v>
      </c>
      <c r="N1073" s="18">
        <f t="shared" si="550"/>
        <v>5945000</v>
      </c>
      <c r="O1073" s="18">
        <f t="shared" si="550"/>
        <v>5945000</v>
      </c>
      <c r="P1073" s="18">
        <f t="shared" si="550"/>
        <v>5945000</v>
      </c>
      <c r="Q1073" s="18">
        <f t="shared" si="550"/>
        <v>5945000</v>
      </c>
      <c r="R1073" s="18">
        <f t="shared" si="550"/>
        <v>5945000</v>
      </c>
      <c r="S1073" s="18">
        <f t="shared" si="550"/>
        <v>5945000</v>
      </c>
      <c r="T1073" s="18">
        <f t="shared" si="550"/>
        <v>5945000</v>
      </c>
      <c r="U1073" s="18">
        <f t="shared" si="550"/>
        <v>5945000</v>
      </c>
      <c r="V1073" s="126"/>
      <c r="W1073" s="126"/>
      <c r="X1073" s="126"/>
      <c r="Y1073" s="135"/>
    </row>
    <row r="1074" spans="1:25" s="23" customFormat="1" ht="78.75">
      <c r="A1074" s="319" t="s">
        <v>538</v>
      </c>
      <c r="B1074" s="319"/>
      <c r="C1074" s="319"/>
      <c r="D1074" s="319"/>
      <c r="E1074" s="20" t="s">
        <v>263</v>
      </c>
      <c r="F1074" s="51" t="s">
        <v>547</v>
      </c>
      <c r="G1074" s="21">
        <f>G1075+G1078+G1080+G1083+G1088+G1092+G1102+G1104+G1110+G1113+G1115</f>
        <v>5290000</v>
      </c>
      <c r="H1074" s="21">
        <f t="shared" ref="H1074:U1074" si="551">H1075+H1078+H1080+H1083+H1088+H1092+H1102+H1104+H1110+H1113+H1115</f>
        <v>5290000</v>
      </c>
      <c r="I1074" s="21">
        <f t="shared" si="551"/>
        <v>5290000</v>
      </c>
      <c r="J1074" s="21">
        <f t="shared" si="551"/>
        <v>5290000</v>
      </c>
      <c r="K1074" s="21">
        <f t="shared" si="551"/>
        <v>2144249.6399999997</v>
      </c>
      <c r="L1074" s="22">
        <f t="shared" si="548"/>
        <v>40.534019659735343</v>
      </c>
      <c r="M1074" s="21">
        <f t="shared" si="551"/>
        <v>5290000</v>
      </c>
      <c r="N1074" s="21">
        <f t="shared" si="551"/>
        <v>5290000</v>
      </c>
      <c r="O1074" s="21">
        <f t="shared" si="551"/>
        <v>5390000</v>
      </c>
      <c r="P1074" s="21">
        <f t="shared" si="551"/>
        <v>5390000</v>
      </c>
      <c r="Q1074" s="21">
        <f t="shared" si="551"/>
        <v>5290000</v>
      </c>
      <c r="R1074" s="21">
        <f t="shared" si="551"/>
        <v>5390000</v>
      </c>
      <c r="S1074" s="21">
        <f t="shared" si="551"/>
        <v>5390000</v>
      </c>
      <c r="T1074" s="21">
        <f t="shared" si="551"/>
        <v>5390000</v>
      </c>
      <c r="U1074" s="21">
        <f t="shared" si="551"/>
        <v>5390000</v>
      </c>
      <c r="V1074" s="57"/>
      <c r="W1074" s="57"/>
      <c r="X1074" s="57"/>
      <c r="Y1074" s="12"/>
    </row>
    <row r="1075" spans="1:25" s="23" customFormat="1" ht="15.75" hidden="1">
      <c r="A1075" s="24" t="s">
        <v>227</v>
      </c>
      <c r="B1075" s="25">
        <v>11</v>
      </c>
      <c r="C1075" s="52" t="s">
        <v>27</v>
      </c>
      <c r="D1075" s="27">
        <v>311</v>
      </c>
      <c r="E1075" s="20"/>
      <c r="F1075" s="20"/>
      <c r="G1075" s="21">
        <f>SUM(G1076:G1077)</f>
        <v>2110000</v>
      </c>
      <c r="H1075" s="21">
        <f t="shared" ref="H1075:U1075" si="552">SUM(H1076:H1077)</f>
        <v>2110000</v>
      </c>
      <c r="I1075" s="21">
        <f t="shared" si="552"/>
        <v>2110000</v>
      </c>
      <c r="J1075" s="21">
        <f t="shared" si="552"/>
        <v>2110000</v>
      </c>
      <c r="K1075" s="21">
        <f t="shared" si="552"/>
        <v>985668.02</v>
      </c>
      <c r="L1075" s="22">
        <f t="shared" si="548"/>
        <v>46.714124170616117</v>
      </c>
      <c r="M1075" s="21">
        <f t="shared" si="552"/>
        <v>2110000</v>
      </c>
      <c r="N1075" s="21">
        <f t="shared" si="552"/>
        <v>2110000</v>
      </c>
      <c r="O1075" s="21">
        <f t="shared" si="552"/>
        <v>2110000</v>
      </c>
      <c r="P1075" s="21">
        <f t="shared" si="552"/>
        <v>2110000</v>
      </c>
      <c r="Q1075" s="21">
        <f t="shared" si="552"/>
        <v>2110000</v>
      </c>
      <c r="R1075" s="21">
        <f t="shared" si="552"/>
        <v>2110000</v>
      </c>
      <c r="S1075" s="21">
        <f t="shared" si="552"/>
        <v>2110000</v>
      </c>
      <c r="T1075" s="21">
        <f t="shared" si="552"/>
        <v>2110000</v>
      </c>
      <c r="U1075" s="21">
        <f t="shared" si="552"/>
        <v>2110000</v>
      </c>
      <c r="V1075" s="57">
        <v>2700000</v>
      </c>
      <c r="W1075" s="57"/>
      <c r="X1075" s="57"/>
      <c r="Y1075" s="12" t="s">
        <v>576</v>
      </c>
    </row>
    <row r="1076" spans="1:25" s="23" customFormat="1" ht="15.75" hidden="1">
      <c r="A1076" s="28" t="s">
        <v>227</v>
      </c>
      <c r="B1076" s="29">
        <v>11</v>
      </c>
      <c r="C1076" s="53" t="s">
        <v>27</v>
      </c>
      <c r="D1076" s="56" t="s">
        <v>177</v>
      </c>
      <c r="E1076" s="32" t="s">
        <v>19</v>
      </c>
      <c r="F1076" s="20"/>
      <c r="G1076" s="1">
        <v>2100000</v>
      </c>
      <c r="H1076" s="1">
        <v>2100000</v>
      </c>
      <c r="I1076" s="1">
        <v>2100000</v>
      </c>
      <c r="J1076" s="1">
        <v>2100000</v>
      </c>
      <c r="K1076" s="1">
        <v>985668.02</v>
      </c>
      <c r="L1076" s="33">
        <f t="shared" si="548"/>
        <v>46.936572380952377</v>
      </c>
      <c r="M1076" s="1">
        <v>2100000</v>
      </c>
      <c r="N1076" s="1">
        <v>2100000</v>
      </c>
      <c r="O1076" s="1">
        <v>2100000</v>
      </c>
      <c r="P1076" s="1">
        <f>O1076</f>
        <v>2100000</v>
      </c>
      <c r="Q1076" s="1">
        <v>2100000</v>
      </c>
      <c r="R1076" s="1">
        <v>2100000</v>
      </c>
      <c r="S1076" s="1">
        <f>R1076</f>
        <v>2100000</v>
      </c>
      <c r="T1076" s="1">
        <v>2100000</v>
      </c>
      <c r="U1076" s="1">
        <f>T1076</f>
        <v>2100000</v>
      </c>
      <c r="V1076" s="57">
        <f>O1075+O1078+O1080</f>
        <v>2700000</v>
      </c>
      <c r="W1076" s="57"/>
      <c r="X1076" s="57"/>
      <c r="Y1076" s="12" t="s">
        <v>577</v>
      </c>
    </row>
    <row r="1077" spans="1:25" s="23" customFormat="1" ht="15.75" hidden="1">
      <c r="A1077" s="28" t="s">
        <v>227</v>
      </c>
      <c r="B1077" s="29">
        <v>11</v>
      </c>
      <c r="C1077" s="53" t="s">
        <v>27</v>
      </c>
      <c r="D1077" s="56" t="s">
        <v>188</v>
      </c>
      <c r="E1077" s="32" t="s">
        <v>20</v>
      </c>
      <c r="F1077" s="20"/>
      <c r="G1077" s="1">
        <v>10000</v>
      </c>
      <c r="H1077" s="1">
        <v>10000</v>
      </c>
      <c r="I1077" s="1">
        <v>10000</v>
      </c>
      <c r="J1077" s="1">
        <v>10000</v>
      </c>
      <c r="K1077" s="1">
        <v>0</v>
      </c>
      <c r="L1077" s="33">
        <f t="shared" si="548"/>
        <v>0</v>
      </c>
      <c r="M1077" s="1">
        <v>10000</v>
      </c>
      <c r="N1077" s="1">
        <v>10000</v>
      </c>
      <c r="O1077" s="1">
        <v>10000</v>
      </c>
      <c r="P1077" s="1">
        <f t="shared" ref="P1077:P1116" si="553">O1077</f>
        <v>10000</v>
      </c>
      <c r="Q1077" s="1">
        <v>10000</v>
      </c>
      <c r="R1077" s="1">
        <v>10000</v>
      </c>
      <c r="S1077" s="1">
        <f t="shared" ref="S1077:S1116" si="554">R1077</f>
        <v>10000</v>
      </c>
      <c r="T1077" s="1">
        <v>10000</v>
      </c>
      <c r="U1077" s="1">
        <f t="shared" ref="U1077:U1116" si="555">T1077</f>
        <v>10000</v>
      </c>
      <c r="V1077" s="76">
        <f>V1075-V1076</f>
        <v>0</v>
      </c>
      <c r="W1077" s="76"/>
      <c r="X1077" s="76"/>
      <c r="Y1077" s="75" t="s">
        <v>570</v>
      </c>
    </row>
    <row r="1078" spans="1:25" s="23" customFormat="1" ht="15.75" hidden="1">
      <c r="A1078" s="24" t="s">
        <v>227</v>
      </c>
      <c r="B1078" s="25">
        <v>11</v>
      </c>
      <c r="C1078" s="52" t="s">
        <v>27</v>
      </c>
      <c r="D1078" s="42">
        <v>312</v>
      </c>
      <c r="E1078" s="20"/>
      <c r="F1078" s="20"/>
      <c r="G1078" s="21">
        <f>SUM(G1079)</f>
        <v>40000</v>
      </c>
      <c r="H1078" s="21">
        <f t="shared" ref="H1078:U1078" si="556">SUM(H1079)</f>
        <v>40000</v>
      </c>
      <c r="I1078" s="21">
        <f t="shared" si="556"/>
        <v>40000</v>
      </c>
      <c r="J1078" s="21">
        <f t="shared" si="556"/>
        <v>40000</v>
      </c>
      <c r="K1078" s="21">
        <f t="shared" si="556"/>
        <v>0</v>
      </c>
      <c r="L1078" s="22">
        <f t="shared" si="548"/>
        <v>0</v>
      </c>
      <c r="M1078" s="21">
        <f t="shared" si="556"/>
        <v>40000</v>
      </c>
      <c r="N1078" s="21">
        <f t="shared" si="556"/>
        <v>40000</v>
      </c>
      <c r="O1078" s="21">
        <f t="shared" si="556"/>
        <v>40000</v>
      </c>
      <c r="P1078" s="21">
        <f t="shared" si="556"/>
        <v>40000</v>
      </c>
      <c r="Q1078" s="21">
        <f t="shared" si="556"/>
        <v>40000</v>
      </c>
      <c r="R1078" s="21">
        <f t="shared" si="556"/>
        <v>40000</v>
      </c>
      <c r="S1078" s="21">
        <f t="shared" si="556"/>
        <v>40000</v>
      </c>
      <c r="T1078" s="21">
        <f t="shared" si="556"/>
        <v>40000</v>
      </c>
      <c r="U1078" s="21">
        <f t="shared" si="556"/>
        <v>40000</v>
      </c>
      <c r="V1078" s="57"/>
      <c r="W1078" s="57"/>
      <c r="X1078" s="57"/>
      <c r="Y1078" s="12"/>
    </row>
    <row r="1079" spans="1:25" s="23" customFormat="1" ht="15.75" hidden="1">
      <c r="A1079" s="28" t="s">
        <v>227</v>
      </c>
      <c r="B1079" s="29">
        <v>11</v>
      </c>
      <c r="C1079" s="53" t="s">
        <v>27</v>
      </c>
      <c r="D1079" s="56" t="s">
        <v>178</v>
      </c>
      <c r="E1079" s="32" t="s">
        <v>138</v>
      </c>
      <c r="F1079" s="20"/>
      <c r="G1079" s="1">
        <v>40000</v>
      </c>
      <c r="H1079" s="1">
        <v>40000</v>
      </c>
      <c r="I1079" s="1">
        <v>40000</v>
      </c>
      <c r="J1079" s="1">
        <v>40000</v>
      </c>
      <c r="K1079" s="1">
        <v>0</v>
      </c>
      <c r="L1079" s="33">
        <f t="shared" si="548"/>
        <v>0</v>
      </c>
      <c r="M1079" s="1">
        <v>40000</v>
      </c>
      <c r="N1079" s="1">
        <v>40000</v>
      </c>
      <c r="O1079" s="1">
        <v>40000</v>
      </c>
      <c r="P1079" s="1">
        <f t="shared" si="553"/>
        <v>40000</v>
      </c>
      <c r="Q1079" s="1">
        <v>40000</v>
      </c>
      <c r="R1079" s="1">
        <v>40000</v>
      </c>
      <c r="S1079" s="1">
        <f t="shared" si="554"/>
        <v>40000</v>
      </c>
      <c r="T1079" s="1">
        <v>40000</v>
      </c>
      <c r="U1079" s="1">
        <f t="shared" si="555"/>
        <v>40000</v>
      </c>
      <c r="V1079" s="57"/>
      <c r="W1079" s="57"/>
      <c r="X1079" s="57"/>
      <c r="Y1079" s="12"/>
    </row>
    <row r="1080" spans="1:25" s="23" customFormat="1" ht="15.75" hidden="1">
      <c r="A1080" s="24" t="s">
        <v>227</v>
      </c>
      <c r="B1080" s="25">
        <v>11</v>
      </c>
      <c r="C1080" s="52" t="s">
        <v>27</v>
      </c>
      <c r="D1080" s="42">
        <v>313</v>
      </c>
      <c r="E1080" s="20"/>
      <c r="F1080" s="20"/>
      <c r="G1080" s="21">
        <f>SUM(G1081:G1082)</f>
        <v>550000</v>
      </c>
      <c r="H1080" s="21">
        <f t="shared" ref="H1080:U1080" si="557">SUM(H1081:H1082)</f>
        <v>550000</v>
      </c>
      <c r="I1080" s="21">
        <f t="shared" si="557"/>
        <v>550000</v>
      </c>
      <c r="J1080" s="21">
        <f t="shared" si="557"/>
        <v>550000</v>
      </c>
      <c r="K1080" s="21">
        <f t="shared" si="557"/>
        <v>149821.46</v>
      </c>
      <c r="L1080" s="22">
        <f t="shared" si="548"/>
        <v>27.240265454545455</v>
      </c>
      <c r="M1080" s="21">
        <f t="shared" si="557"/>
        <v>550000</v>
      </c>
      <c r="N1080" s="21">
        <f t="shared" si="557"/>
        <v>550000</v>
      </c>
      <c r="O1080" s="21">
        <f t="shared" si="557"/>
        <v>550000</v>
      </c>
      <c r="P1080" s="21">
        <f t="shared" si="557"/>
        <v>550000</v>
      </c>
      <c r="Q1080" s="21">
        <f t="shared" si="557"/>
        <v>550000</v>
      </c>
      <c r="R1080" s="21">
        <f t="shared" si="557"/>
        <v>550000</v>
      </c>
      <c r="S1080" s="21">
        <f t="shared" si="557"/>
        <v>550000</v>
      </c>
      <c r="T1080" s="21">
        <f t="shared" si="557"/>
        <v>550000</v>
      </c>
      <c r="U1080" s="21">
        <f t="shared" si="557"/>
        <v>550000</v>
      </c>
      <c r="V1080" s="57"/>
      <c r="W1080" s="57"/>
      <c r="X1080" s="57"/>
      <c r="Y1080" s="12"/>
    </row>
    <row r="1081" spans="1:25" s="23" customFormat="1" ht="15.75" hidden="1">
      <c r="A1081" s="28" t="s">
        <v>227</v>
      </c>
      <c r="B1081" s="29">
        <v>11</v>
      </c>
      <c r="C1081" s="53" t="s">
        <v>27</v>
      </c>
      <c r="D1081" s="56" t="s">
        <v>179</v>
      </c>
      <c r="E1081" s="32" t="s">
        <v>280</v>
      </c>
      <c r="F1081" s="20"/>
      <c r="G1081" s="1">
        <v>450000</v>
      </c>
      <c r="H1081" s="1">
        <v>450000</v>
      </c>
      <c r="I1081" s="1">
        <v>450000</v>
      </c>
      <c r="J1081" s="1">
        <v>450000</v>
      </c>
      <c r="K1081" s="1">
        <v>133065.12</v>
      </c>
      <c r="L1081" s="33">
        <f t="shared" si="548"/>
        <v>29.570026666666667</v>
      </c>
      <c r="M1081" s="1">
        <v>450000</v>
      </c>
      <c r="N1081" s="1">
        <v>450000</v>
      </c>
      <c r="O1081" s="1">
        <v>450000</v>
      </c>
      <c r="P1081" s="1">
        <f t="shared" si="553"/>
        <v>450000</v>
      </c>
      <c r="Q1081" s="1">
        <v>450000</v>
      </c>
      <c r="R1081" s="1">
        <v>450000</v>
      </c>
      <c r="S1081" s="1">
        <f t="shared" si="554"/>
        <v>450000</v>
      </c>
      <c r="T1081" s="1">
        <v>450000</v>
      </c>
      <c r="U1081" s="1">
        <f t="shared" si="555"/>
        <v>450000</v>
      </c>
      <c r="V1081" s="57"/>
      <c r="W1081" s="57"/>
      <c r="X1081" s="57"/>
      <c r="Y1081" s="12"/>
    </row>
    <row r="1082" spans="1:25" s="23" customFormat="1" ht="30" hidden="1">
      <c r="A1082" s="28" t="s">
        <v>227</v>
      </c>
      <c r="B1082" s="29">
        <v>11</v>
      </c>
      <c r="C1082" s="53" t="s">
        <v>27</v>
      </c>
      <c r="D1082" s="56">
        <v>3133</v>
      </c>
      <c r="E1082" s="32" t="s">
        <v>258</v>
      </c>
      <c r="F1082" s="20"/>
      <c r="G1082" s="1">
        <v>100000</v>
      </c>
      <c r="H1082" s="1">
        <v>100000</v>
      </c>
      <c r="I1082" s="1">
        <v>100000</v>
      </c>
      <c r="J1082" s="1">
        <v>100000</v>
      </c>
      <c r="K1082" s="1">
        <v>16756.34</v>
      </c>
      <c r="L1082" s="33">
        <f t="shared" si="548"/>
        <v>16.756340000000002</v>
      </c>
      <c r="M1082" s="1">
        <v>100000</v>
      </c>
      <c r="N1082" s="1">
        <v>100000</v>
      </c>
      <c r="O1082" s="1">
        <v>100000</v>
      </c>
      <c r="P1082" s="1">
        <f t="shared" si="553"/>
        <v>100000</v>
      </c>
      <c r="Q1082" s="1">
        <v>100000</v>
      </c>
      <c r="R1082" s="1">
        <v>100000</v>
      </c>
      <c r="S1082" s="1">
        <f t="shared" si="554"/>
        <v>100000</v>
      </c>
      <c r="T1082" s="1">
        <v>100000</v>
      </c>
      <c r="U1082" s="1">
        <f t="shared" si="555"/>
        <v>100000</v>
      </c>
      <c r="V1082" s="57"/>
      <c r="W1082" s="57"/>
      <c r="X1082" s="57"/>
      <c r="Y1082" s="12"/>
    </row>
    <row r="1083" spans="1:25" s="23" customFormat="1" ht="15.75" hidden="1">
      <c r="A1083" s="24" t="s">
        <v>227</v>
      </c>
      <c r="B1083" s="25">
        <v>11</v>
      </c>
      <c r="C1083" s="52" t="s">
        <v>27</v>
      </c>
      <c r="D1083" s="42">
        <v>321</v>
      </c>
      <c r="E1083" s="20"/>
      <c r="F1083" s="20"/>
      <c r="G1083" s="21">
        <f>SUM(G1084:G1087)</f>
        <v>540000</v>
      </c>
      <c r="H1083" s="21">
        <f t="shared" ref="H1083:U1083" si="558">SUM(H1084:H1087)</f>
        <v>540000</v>
      </c>
      <c r="I1083" s="21">
        <f t="shared" si="558"/>
        <v>540000</v>
      </c>
      <c r="J1083" s="21">
        <f t="shared" si="558"/>
        <v>540000</v>
      </c>
      <c r="K1083" s="21">
        <f t="shared" si="558"/>
        <v>95348.37</v>
      </c>
      <c r="L1083" s="22">
        <f t="shared" si="548"/>
        <v>17.657105555555557</v>
      </c>
      <c r="M1083" s="21">
        <f t="shared" si="558"/>
        <v>540000</v>
      </c>
      <c r="N1083" s="21">
        <f t="shared" si="558"/>
        <v>540000</v>
      </c>
      <c r="O1083" s="21">
        <f t="shared" si="558"/>
        <v>470000</v>
      </c>
      <c r="P1083" s="21">
        <f t="shared" si="558"/>
        <v>470000</v>
      </c>
      <c r="Q1083" s="21">
        <f t="shared" si="558"/>
        <v>540000</v>
      </c>
      <c r="R1083" s="21">
        <f t="shared" si="558"/>
        <v>470000</v>
      </c>
      <c r="S1083" s="21">
        <f t="shared" si="558"/>
        <v>470000</v>
      </c>
      <c r="T1083" s="21">
        <f t="shared" si="558"/>
        <v>470000</v>
      </c>
      <c r="U1083" s="21">
        <f t="shared" si="558"/>
        <v>470000</v>
      </c>
      <c r="V1083" s="57"/>
      <c r="W1083" s="57"/>
      <c r="X1083" s="57"/>
      <c r="Y1083" s="12"/>
    </row>
    <row r="1084" spans="1:25" s="23" customFormat="1" ht="15.75" hidden="1">
      <c r="A1084" s="28" t="s">
        <v>227</v>
      </c>
      <c r="B1084" s="29">
        <v>11</v>
      </c>
      <c r="C1084" s="53" t="s">
        <v>27</v>
      </c>
      <c r="D1084" s="56" t="s">
        <v>158</v>
      </c>
      <c r="E1084" s="32" t="s">
        <v>110</v>
      </c>
      <c r="F1084" s="20"/>
      <c r="G1084" s="1">
        <v>290000</v>
      </c>
      <c r="H1084" s="1">
        <v>290000</v>
      </c>
      <c r="I1084" s="1">
        <v>290000</v>
      </c>
      <c r="J1084" s="1">
        <v>290000</v>
      </c>
      <c r="K1084" s="1">
        <v>79002.37</v>
      </c>
      <c r="L1084" s="33">
        <f t="shared" si="548"/>
        <v>27.242196551724135</v>
      </c>
      <c r="M1084" s="1">
        <v>290000</v>
      </c>
      <c r="N1084" s="1">
        <v>290000</v>
      </c>
      <c r="O1084" s="1">
        <v>220000</v>
      </c>
      <c r="P1084" s="1">
        <f t="shared" si="553"/>
        <v>220000</v>
      </c>
      <c r="Q1084" s="1">
        <v>290000</v>
      </c>
      <c r="R1084" s="1">
        <v>220000</v>
      </c>
      <c r="S1084" s="1">
        <f t="shared" si="554"/>
        <v>220000</v>
      </c>
      <c r="T1084" s="1">
        <v>220000</v>
      </c>
      <c r="U1084" s="1">
        <f t="shared" si="555"/>
        <v>220000</v>
      </c>
      <c r="V1084" s="57"/>
      <c r="W1084" s="57"/>
      <c r="X1084" s="57"/>
      <c r="Y1084" s="12"/>
    </row>
    <row r="1085" spans="1:25" s="23" customFormat="1" ht="30" hidden="1">
      <c r="A1085" s="28" t="s">
        <v>227</v>
      </c>
      <c r="B1085" s="29">
        <v>11</v>
      </c>
      <c r="C1085" s="53" t="s">
        <v>27</v>
      </c>
      <c r="D1085" s="56" t="s">
        <v>189</v>
      </c>
      <c r="E1085" s="32" t="s">
        <v>111</v>
      </c>
      <c r="F1085" s="20"/>
      <c r="G1085" s="1">
        <v>80000</v>
      </c>
      <c r="H1085" s="1">
        <v>80000</v>
      </c>
      <c r="I1085" s="1">
        <v>80000</v>
      </c>
      <c r="J1085" s="1">
        <v>80000</v>
      </c>
      <c r="K1085" s="1">
        <v>13230</v>
      </c>
      <c r="L1085" s="33">
        <f t="shared" si="548"/>
        <v>16.537499999999998</v>
      </c>
      <c r="M1085" s="1">
        <v>80000</v>
      </c>
      <c r="N1085" s="1">
        <v>80000</v>
      </c>
      <c r="O1085" s="1">
        <v>80000</v>
      </c>
      <c r="P1085" s="1">
        <f t="shared" si="553"/>
        <v>80000</v>
      </c>
      <c r="Q1085" s="1">
        <v>80000</v>
      </c>
      <c r="R1085" s="1">
        <v>80000</v>
      </c>
      <c r="S1085" s="1">
        <f t="shared" si="554"/>
        <v>80000</v>
      </c>
      <c r="T1085" s="1">
        <v>80000</v>
      </c>
      <c r="U1085" s="1">
        <f t="shared" si="555"/>
        <v>80000</v>
      </c>
      <c r="V1085" s="57"/>
      <c r="W1085" s="57"/>
      <c r="X1085" s="57"/>
      <c r="Y1085" s="12"/>
    </row>
    <row r="1086" spans="1:25" s="23" customFormat="1" ht="15.75" hidden="1">
      <c r="A1086" s="28" t="s">
        <v>227</v>
      </c>
      <c r="B1086" s="29">
        <v>11</v>
      </c>
      <c r="C1086" s="53" t="s">
        <v>27</v>
      </c>
      <c r="D1086" s="56" t="s">
        <v>190</v>
      </c>
      <c r="E1086" s="32" t="s">
        <v>112</v>
      </c>
      <c r="F1086" s="20"/>
      <c r="G1086" s="1">
        <v>120000</v>
      </c>
      <c r="H1086" s="1">
        <v>120000</v>
      </c>
      <c r="I1086" s="1">
        <v>120000</v>
      </c>
      <c r="J1086" s="1">
        <v>120000</v>
      </c>
      <c r="K1086" s="1">
        <v>900</v>
      </c>
      <c r="L1086" s="33">
        <f t="shared" si="548"/>
        <v>0.75</v>
      </c>
      <c r="M1086" s="1">
        <v>120000</v>
      </c>
      <c r="N1086" s="1">
        <v>120000</v>
      </c>
      <c r="O1086" s="1">
        <v>120000</v>
      </c>
      <c r="P1086" s="1">
        <f t="shared" si="553"/>
        <v>120000</v>
      </c>
      <c r="Q1086" s="1">
        <v>120000</v>
      </c>
      <c r="R1086" s="1">
        <v>120000</v>
      </c>
      <c r="S1086" s="1">
        <f t="shared" si="554"/>
        <v>120000</v>
      </c>
      <c r="T1086" s="1">
        <v>120000</v>
      </c>
      <c r="U1086" s="1">
        <f t="shared" si="555"/>
        <v>120000</v>
      </c>
      <c r="V1086" s="57"/>
      <c r="W1086" s="57"/>
      <c r="X1086" s="57"/>
      <c r="Y1086" s="12"/>
    </row>
    <row r="1087" spans="1:25" s="23" customFormat="1" ht="15.75" hidden="1">
      <c r="A1087" s="28" t="s">
        <v>227</v>
      </c>
      <c r="B1087" s="29">
        <v>11</v>
      </c>
      <c r="C1087" s="53" t="s">
        <v>27</v>
      </c>
      <c r="D1087" s="56" t="s">
        <v>239</v>
      </c>
      <c r="E1087" s="32" t="s">
        <v>234</v>
      </c>
      <c r="F1087" s="20"/>
      <c r="G1087" s="1">
        <v>50000</v>
      </c>
      <c r="H1087" s="1">
        <v>50000</v>
      </c>
      <c r="I1087" s="1">
        <v>50000</v>
      </c>
      <c r="J1087" s="1">
        <v>50000</v>
      </c>
      <c r="K1087" s="1">
        <v>2216</v>
      </c>
      <c r="L1087" s="33">
        <f t="shared" si="548"/>
        <v>4.4319999999999995</v>
      </c>
      <c r="M1087" s="1">
        <v>50000</v>
      </c>
      <c r="N1087" s="1">
        <v>50000</v>
      </c>
      <c r="O1087" s="1">
        <v>50000</v>
      </c>
      <c r="P1087" s="1">
        <f t="shared" si="553"/>
        <v>50000</v>
      </c>
      <c r="Q1087" s="1">
        <v>50000</v>
      </c>
      <c r="R1087" s="1">
        <v>50000</v>
      </c>
      <c r="S1087" s="1">
        <f t="shared" si="554"/>
        <v>50000</v>
      </c>
      <c r="T1087" s="1">
        <v>50000</v>
      </c>
      <c r="U1087" s="1">
        <f t="shared" si="555"/>
        <v>50000</v>
      </c>
      <c r="V1087" s="57"/>
      <c r="W1087" s="57"/>
      <c r="X1087" s="57"/>
      <c r="Y1087" s="12"/>
    </row>
    <row r="1088" spans="1:25" s="23" customFormat="1" ht="15.75" hidden="1">
      <c r="A1088" s="24" t="s">
        <v>227</v>
      </c>
      <c r="B1088" s="25">
        <v>11</v>
      </c>
      <c r="C1088" s="52" t="s">
        <v>27</v>
      </c>
      <c r="D1088" s="42">
        <v>322</v>
      </c>
      <c r="E1088" s="20"/>
      <c r="F1088" s="20"/>
      <c r="G1088" s="21">
        <f>SUM(G1089:G1091)</f>
        <v>140000</v>
      </c>
      <c r="H1088" s="21">
        <f t="shared" ref="H1088:U1088" si="559">SUM(H1089:H1091)</f>
        <v>140000</v>
      </c>
      <c r="I1088" s="21">
        <f t="shared" si="559"/>
        <v>140000</v>
      </c>
      <c r="J1088" s="21">
        <f t="shared" si="559"/>
        <v>140000</v>
      </c>
      <c r="K1088" s="21">
        <f t="shared" si="559"/>
        <v>53202.27</v>
      </c>
      <c r="L1088" s="22">
        <f t="shared" si="548"/>
        <v>38.001621428571426</v>
      </c>
      <c r="M1088" s="21">
        <f t="shared" si="559"/>
        <v>140000</v>
      </c>
      <c r="N1088" s="21">
        <f t="shared" si="559"/>
        <v>140000</v>
      </c>
      <c r="O1088" s="21">
        <f t="shared" si="559"/>
        <v>180000</v>
      </c>
      <c r="P1088" s="21">
        <f t="shared" si="559"/>
        <v>180000</v>
      </c>
      <c r="Q1088" s="21">
        <f t="shared" si="559"/>
        <v>140000</v>
      </c>
      <c r="R1088" s="21">
        <f t="shared" si="559"/>
        <v>180000</v>
      </c>
      <c r="S1088" s="21">
        <f t="shared" si="559"/>
        <v>180000</v>
      </c>
      <c r="T1088" s="21">
        <f t="shared" si="559"/>
        <v>180000</v>
      </c>
      <c r="U1088" s="21">
        <f t="shared" si="559"/>
        <v>180000</v>
      </c>
      <c r="V1088" s="57"/>
      <c r="W1088" s="57"/>
      <c r="X1088" s="57"/>
      <c r="Y1088" s="12"/>
    </row>
    <row r="1089" spans="1:25" s="23" customFormat="1" ht="15.75" hidden="1">
      <c r="A1089" s="28" t="s">
        <v>227</v>
      </c>
      <c r="B1089" s="29">
        <v>11</v>
      </c>
      <c r="C1089" s="53" t="s">
        <v>27</v>
      </c>
      <c r="D1089" s="56" t="s">
        <v>191</v>
      </c>
      <c r="E1089" s="32" t="s">
        <v>146</v>
      </c>
      <c r="F1089" s="20"/>
      <c r="G1089" s="1">
        <v>50000</v>
      </c>
      <c r="H1089" s="1">
        <v>50000</v>
      </c>
      <c r="I1089" s="1">
        <v>50000</v>
      </c>
      <c r="J1089" s="1">
        <v>50000</v>
      </c>
      <c r="K1089" s="1">
        <v>20161.829999999998</v>
      </c>
      <c r="L1089" s="33">
        <f t="shared" si="548"/>
        <v>40.323659999999997</v>
      </c>
      <c r="M1089" s="1">
        <v>50000</v>
      </c>
      <c r="N1089" s="1">
        <v>50000</v>
      </c>
      <c r="O1089" s="1">
        <v>50000</v>
      </c>
      <c r="P1089" s="1">
        <f t="shared" si="553"/>
        <v>50000</v>
      </c>
      <c r="Q1089" s="1">
        <v>50000</v>
      </c>
      <c r="R1089" s="1">
        <v>50000</v>
      </c>
      <c r="S1089" s="1">
        <f t="shared" si="554"/>
        <v>50000</v>
      </c>
      <c r="T1089" s="1">
        <v>50000</v>
      </c>
      <c r="U1089" s="1">
        <f t="shared" si="555"/>
        <v>50000</v>
      </c>
      <c r="V1089" s="57"/>
      <c r="W1089" s="57"/>
      <c r="X1089" s="57"/>
      <c r="Y1089" s="12"/>
    </row>
    <row r="1090" spans="1:25" s="23" customFormat="1" ht="15.75" hidden="1">
      <c r="A1090" s="28" t="s">
        <v>227</v>
      </c>
      <c r="B1090" s="29">
        <v>11</v>
      </c>
      <c r="C1090" s="53" t="s">
        <v>27</v>
      </c>
      <c r="D1090" s="56" t="s">
        <v>181</v>
      </c>
      <c r="E1090" s="32" t="s">
        <v>115</v>
      </c>
      <c r="F1090" s="20"/>
      <c r="G1090" s="1">
        <v>50000</v>
      </c>
      <c r="H1090" s="1">
        <v>50000</v>
      </c>
      <c r="I1090" s="1">
        <v>50000</v>
      </c>
      <c r="J1090" s="1">
        <v>50000</v>
      </c>
      <c r="K1090" s="1">
        <v>30902.34</v>
      </c>
      <c r="L1090" s="33">
        <f t="shared" si="548"/>
        <v>61.804679999999998</v>
      </c>
      <c r="M1090" s="1">
        <v>50000</v>
      </c>
      <c r="N1090" s="1">
        <v>50000</v>
      </c>
      <c r="O1090" s="1">
        <v>90000</v>
      </c>
      <c r="P1090" s="1">
        <f t="shared" si="553"/>
        <v>90000</v>
      </c>
      <c r="Q1090" s="1">
        <v>50000</v>
      </c>
      <c r="R1090" s="1">
        <v>90000</v>
      </c>
      <c r="S1090" s="1">
        <f t="shared" si="554"/>
        <v>90000</v>
      </c>
      <c r="T1090" s="1">
        <v>90000</v>
      </c>
      <c r="U1090" s="1">
        <f t="shared" si="555"/>
        <v>90000</v>
      </c>
      <c r="V1090" s="57"/>
      <c r="W1090" s="57"/>
      <c r="X1090" s="57"/>
      <c r="Y1090" s="12"/>
    </row>
    <row r="1091" spans="1:25" s="23" customFormat="1" ht="15.75" hidden="1">
      <c r="A1091" s="28" t="s">
        <v>227</v>
      </c>
      <c r="B1091" s="29">
        <v>11</v>
      </c>
      <c r="C1091" s="53" t="s">
        <v>27</v>
      </c>
      <c r="D1091" s="56" t="s">
        <v>192</v>
      </c>
      <c r="E1091" s="32" t="s">
        <v>151</v>
      </c>
      <c r="F1091" s="20"/>
      <c r="G1091" s="1">
        <v>40000</v>
      </c>
      <c r="H1091" s="1">
        <v>40000</v>
      </c>
      <c r="I1091" s="1">
        <v>40000</v>
      </c>
      <c r="J1091" s="1">
        <v>40000</v>
      </c>
      <c r="K1091" s="1">
        <v>2138.1</v>
      </c>
      <c r="L1091" s="33">
        <f t="shared" si="548"/>
        <v>5.3452500000000001</v>
      </c>
      <c r="M1091" s="1">
        <v>40000</v>
      </c>
      <c r="N1091" s="1">
        <v>40000</v>
      </c>
      <c r="O1091" s="1">
        <v>40000</v>
      </c>
      <c r="P1091" s="1">
        <f t="shared" si="553"/>
        <v>40000</v>
      </c>
      <c r="Q1091" s="1">
        <v>40000</v>
      </c>
      <c r="R1091" s="1">
        <v>40000</v>
      </c>
      <c r="S1091" s="1">
        <f t="shared" si="554"/>
        <v>40000</v>
      </c>
      <c r="T1091" s="1">
        <v>40000</v>
      </c>
      <c r="U1091" s="1">
        <f t="shared" si="555"/>
        <v>40000</v>
      </c>
      <c r="V1091" s="57"/>
      <c r="W1091" s="57"/>
      <c r="X1091" s="57"/>
      <c r="Y1091" s="12"/>
    </row>
    <row r="1092" spans="1:25" s="23" customFormat="1" ht="15.75" hidden="1">
      <c r="A1092" s="24" t="s">
        <v>227</v>
      </c>
      <c r="B1092" s="25">
        <v>11</v>
      </c>
      <c r="C1092" s="52" t="s">
        <v>27</v>
      </c>
      <c r="D1092" s="42">
        <v>323</v>
      </c>
      <c r="E1092" s="20"/>
      <c r="F1092" s="20"/>
      <c r="G1092" s="21">
        <f>SUM(G1093:G1101)</f>
        <v>1065000</v>
      </c>
      <c r="H1092" s="21">
        <f t="shared" ref="H1092:U1092" si="560">SUM(H1093:H1101)</f>
        <v>1065000</v>
      </c>
      <c r="I1092" s="21">
        <f t="shared" si="560"/>
        <v>1065000</v>
      </c>
      <c r="J1092" s="21">
        <f t="shared" si="560"/>
        <v>1065000</v>
      </c>
      <c r="K1092" s="21">
        <f t="shared" si="560"/>
        <v>650002.59</v>
      </c>
      <c r="L1092" s="22">
        <f t="shared" si="548"/>
        <v>61.033107042253519</v>
      </c>
      <c r="M1092" s="21">
        <f t="shared" si="560"/>
        <v>1065000</v>
      </c>
      <c r="N1092" s="21">
        <f t="shared" si="560"/>
        <v>1065000</v>
      </c>
      <c r="O1092" s="21">
        <f t="shared" si="560"/>
        <v>1395000</v>
      </c>
      <c r="P1092" s="21">
        <f t="shared" si="560"/>
        <v>1395000</v>
      </c>
      <c r="Q1092" s="21">
        <f t="shared" si="560"/>
        <v>1065000</v>
      </c>
      <c r="R1092" s="21">
        <f t="shared" si="560"/>
        <v>1395000</v>
      </c>
      <c r="S1092" s="21">
        <f t="shared" si="560"/>
        <v>1395000</v>
      </c>
      <c r="T1092" s="21">
        <f t="shared" si="560"/>
        <v>1395000</v>
      </c>
      <c r="U1092" s="21">
        <f t="shared" si="560"/>
        <v>1395000</v>
      </c>
      <c r="V1092" s="57"/>
      <c r="W1092" s="57"/>
      <c r="X1092" s="57"/>
      <c r="Y1092" s="12"/>
    </row>
    <row r="1093" spans="1:25" s="23" customFormat="1" ht="15.75" hidden="1">
      <c r="A1093" s="28" t="s">
        <v>227</v>
      </c>
      <c r="B1093" s="29">
        <v>11</v>
      </c>
      <c r="C1093" s="53" t="s">
        <v>27</v>
      </c>
      <c r="D1093" s="56" t="s">
        <v>193</v>
      </c>
      <c r="E1093" s="32" t="s">
        <v>117</v>
      </c>
      <c r="F1093" s="20"/>
      <c r="G1093" s="1">
        <v>100000</v>
      </c>
      <c r="H1093" s="1">
        <v>100000</v>
      </c>
      <c r="I1093" s="1">
        <v>100000</v>
      </c>
      <c r="J1093" s="1">
        <v>100000</v>
      </c>
      <c r="K1093" s="1">
        <v>19501.47</v>
      </c>
      <c r="L1093" s="33">
        <f t="shared" si="548"/>
        <v>19.501470000000001</v>
      </c>
      <c r="M1093" s="1">
        <v>100000</v>
      </c>
      <c r="N1093" s="1">
        <v>100000</v>
      </c>
      <c r="O1093" s="1">
        <v>50000</v>
      </c>
      <c r="P1093" s="1">
        <f t="shared" si="553"/>
        <v>50000</v>
      </c>
      <c r="Q1093" s="1">
        <v>100000</v>
      </c>
      <c r="R1093" s="1">
        <v>50000</v>
      </c>
      <c r="S1093" s="1">
        <f t="shared" si="554"/>
        <v>50000</v>
      </c>
      <c r="T1093" s="1">
        <v>50000</v>
      </c>
      <c r="U1093" s="1">
        <f t="shared" si="555"/>
        <v>50000</v>
      </c>
      <c r="V1093" s="57"/>
      <c r="W1093" s="57"/>
      <c r="X1093" s="57"/>
      <c r="Y1093" s="12"/>
    </row>
    <row r="1094" spans="1:25" s="23" customFormat="1" ht="15.75" hidden="1">
      <c r="A1094" s="28" t="s">
        <v>227</v>
      </c>
      <c r="B1094" s="29">
        <v>11</v>
      </c>
      <c r="C1094" s="53" t="s">
        <v>27</v>
      </c>
      <c r="D1094" s="56" t="s">
        <v>182</v>
      </c>
      <c r="E1094" s="32" t="s">
        <v>118</v>
      </c>
      <c r="F1094" s="20"/>
      <c r="G1094" s="1">
        <v>70000</v>
      </c>
      <c r="H1094" s="1">
        <v>70000</v>
      </c>
      <c r="I1094" s="1">
        <v>70000</v>
      </c>
      <c r="J1094" s="1">
        <v>70000</v>
      </c>
      <c r="K1094" s="1">
        <v>64466.25</v>
      </c>
      <c r="L1094" s="33">
        <f t="shared" si="548"/>
        <v>92.094642857142858</v>
      </c>
      <c r="M1094" s="1">
        <v>70000</v>
      </c>
      <c r="N1094" s="1">
        <v>70000</v>
      </c>
      <c r="O1094" s="1">
        <v>150000</v>
      </c>
      <c r="P1094" s="1">
        <f t="shared" si="553"/>
        <v>150000</v>
      </c>
      <c r="Q1094" s="1">
        <v>70000</v>
      </c>
      <c r="R1094" s="1">
        <v>150000</v>
      </c>
      <c r="S1094" s="1">
        <f t="shared" si="554"/>
        <v>150000</v>
      </c>
      <c r="T1094" s="1">
        <v>150000</v>
      </c>
      <c r="U1094" s="1">
        <f t="shared" si="555"/>
        <v>150000</v>
      </c>
      <c r="V1094" s="57"/>
      <c r="W1094" s="57"/>
      <c r="X1094" s="57"/>
      <c r="Y1094" s="12"/>
    </row>
    <row r="1095" spans="1:25" s="23" customFormat="1" ht="15.75" hidden="1">
      <c r="A1095" s="28" t="s">
        <v>227</v>
      </c>
      <c r="B1095" s="29">
        <v>11</v>
      </c>
      <c r="C1095" s="53" t="s">
        <v>27</v>
      </c>
      <c r="D1095" s="56" t="s">
        <v>194</v>
      </c>
      <c r="E1095" s="32" t="s">
        <v>119</v>
      </c>
      <c r="F1095" s="20"/>
      <c r="G1095" s="1">
        <v>40000</v>
      </c>
      <c r="H1095" s="1">
        <v>40000</v>
      </c>
      <c r="I1095" s="1">
        <v>40000</v>
      </c>
      <c r="J1095" s="1">
        <v>40000</v>
      </c>
      <c r="K1095" s="1">
        <v>0</v>
      </c>
      <c r="L1095" s="33">
        <f t="shared" si="548"/>
        <v>0</v>
      </c>
      <c r="M1095" s="1">
        <v>40000</v>
      </c>
      <c r="N1095" s="1">
        <v>40000</v>
      </c>
      <c r="O1095" s="1">
        <v>40000</v>
      </c>
      <c r="P1095" s="1">
        <f t="shared" si="553"/>
        <v>40000</v>
      </c>
      <c r="Q1095" s="1">
        <v>40000</v>
      </c>
      <c r="R1095" s="1">
        <v>40000</v>
      </c>
      <c r="S1095" s="1">
        <f t="shared" si="554"/>
        <v>40000</v>
      </c>
      <c r="T1095" s="1">
        <v>40000</v>
      </c>
      <c r="U1095" s="1">
        <f t="shared" si="555"/>
        <v>40000</v>
      </c>
      <c r="V1095" s="57"/>
      <c r="W1095" s="57"/>
      <c r="X1095" s="57"/>
      <c r="Y1095" s="12"/>
    </row>
    <row r="1096" spans="1:25" s="23" customFormat="1" ht="15.75" hidden="1">
      <c r="A1096" s="28" t="s">
        <v>227</v>
      </c>
      <c r="B1096" s="29">
        <v>11</v>
      </c>
      <c r="C1096" s="53" t="s">
        <v>27</v>
      </c>
      <c r="D1096" s="56" t="s">
        <v>195</v>
      </c>
      <c r="E1096" s="32" t="s">
        <v>120</v>
      </c>
      <c r="F1096" s="20"/>
      <c r="G1096" s="1">
        <v>90000</v>
      </c>
      <c r="H1096" s="1">
        <v>90000</v>
      </c>
      <c r="I1096" s="1">
        <v>90000</v>
      </c>
      <c r="J1096" s="1">
        <v>90000</v>
      </c>
      <c r="K1096" s="1">
        <v>26277.88</v>
      </c>
      <c r="L1096" s="33">
        <f t="shared" si="548"/>
        <v>29.19764444444445</v>
      </c>
      <c r="M1096" s="1">
        <v>90000</v>
      </c>
      <c r="N1096" s="1">
        <v>90000</v>
      </c>
      <c r="O1096" s="1">
        <v>90000</v>
      </c>
      <c r="P1096" s="1">
        <f t="shared" si="553"/>
        <v>90000</v>
      </c>
      <c r="Q1096" s="1">
        <v>90000</v>
      </c>
      <c r="R1096" s="1">
        <v>90000</v>
      </c>
      <c r="S1096" s="1">
        <f t="shared" si="554"/>
        <v>90000</v>
      </c>
      <c r="T1096" s="1">
        <v>90000</v>
      </c>
      <c r="U1096" s="1">
        <f t="shared" si="555"/>
        <v>90000</v>
      </c>
      <c r="V1096" s="57"/>
      <c r="W1096" s="57"/>
      <c r="X1096" s="57"/>
      <c r="Y1096" s="12"/>
    </row>
    <row r="1097" spans="1:25" s="23" customFormat="1" ht="15.75" hidden="1">
      <c r="A1097" s="28" t="s">
        <v>227</v>
      </c>
      <c r="B1097" s="29">
        <v>11</v>
      </c>
      <c r="C1097" s="53" t="s">
        <v>27</v>
      </c>
      <c r="D1097" s="56" t="s">
        <v>196</v>
      </c>
      <c r="E1097" s="32" t="s">
        <v>42</v>
      </c>
      <c r="F1097" s="20"/>
      <c r="G1097" s="1">
        <v>400000</v>
      </c>
      <c r="H1097" s="1">
        <v>400000</v>
      </c>
      <c r="I1097" s="1">
        <v>400000</v>
      </c>
      <c r="J1097" s="1">
        <v>400000</v>
      </c>
      <c r="K1097" s="1">
        <v>400000</v>
      </c>
      <c r="L1097" s="33">
        <f t="shared" si="548"/>
        <v>100</v>
      </c>
      <c r="M1097" s="1">
        <v>400000</v>
      </c>
      <c r="N1097" s="1">
        <v>400000</v>
      </c>
      <c r="O1097" s="1">
        <v>750000</v>
      </c>
      <c r="P1097" s="1">
        <f t="shared" si="553"/>
        <v>750000</v>
      </c>
      <c r="Q1097" s="1">
        <v>400000</v>
      </c>
      <c r="R1097" s="1">
        <v>750000</v>
      </c>
      <c r="S1097" s="1">
        <f t="shared" si="554"/>
        <v>750000</v>
      </c>
      <c r="T1097" s="1">
        <v>750000</v>
      </c>
      <c r="U1097" s="1">
        <f t="shared" si="555"/>
        <v>750000</v>
      </c>
      <c r="V1097" s="57"/>
      <c r="W1097" s="57"/>
      <c r="X1097" s="57"/>
      <c r="Y1097" s="12"/>
    </row>
    <row r="1098" spans="1:25" s="23" customFormat="1" ht="15.75" hidden="1">
      <c r="A1098" s="28" t="s">
        <v>227</v>
      </c>
      <c r="B1098" s="29">
        <v>11</v>
      </c>
      <c r="C1098" s="53" t="s">
        <v>27</v>
      </c>
      <c r="D1098" s="56" t="s">
        <v>197</v>
      </c>
      <c r="E1098" s="32" t="s">
        <v>121</v>
      </c>
      <c r="F1098" s="20"/>
      <c r="G1098" s="1">
        <v>10000</v>
      </c>
      <c r="H1098" s="1">
        <v>10000</v>
      </c>
      <c r="I1098" s="1">
        <v>10000</v>
      </c>
      <c r="J1098" s="1">
        <v>10000</v>
      </c>
      <c r="K1098" s="1">
        <v>0</v>
      </c>
      <c r="L1098" s="33">
        <f t="shared" si="548"/>
        <v>0</v>
      </c>
      <c r="M1098" s="1">
        <v>10000</v>
      </c>
      <c r="N1098" s="1">
        <v>10000</v>
      </c>
      <c r="O1098" s="1">
        <v>10000</v>
      </c>
      <c r="P1098" s="1">
        <f t="shared" si="553"/>
        <v>10000</v>
      </c>
      <c r="Q1098" s="1">
        <v>10000</v>
      </c>
      <c r="R1098" s="1">
        <v>10000</v>
      </c>
      <c r="S1098" s="1">
        <f t="shared" si="554"/>
        <v>10000</v>
      </c>
      <c r="T1098" s="1">
        <v>10000</v>
      </c>
      <c r="U1098" s="1">
        <f t="shared" si="555"/>
        <v>10000</v>
      </c>
      <c r="V1098" s="57"/>
      <c r="W1098" s="57"/>
      <c r="X1098" s="57"/>
      <c r="Y1098" s="12"/>
    </row>
    <row r="1099" spans="1:25" s="23" customFormat="1" ht="15.75" hidden="1">
      <c r="A1099" s="28" t="s">
        <v>227</v>
      </c>
      <c r="B1099" s="29">
        <v>11</v>
      </c>
      <c r="C1099" s="53" t="s">
        <v>27</v>
      </c>
      <c r="D1099" s="56" t="s">
        <v>157</v>
      </c>
      <c r="E1099" s="32" t="s">
        <v>36</v>
      </c>
      <c r="F1099" s="20"/>
      <c r="G1099" s="1">
        <v>250000</v>
      </c>
      <c r="H1099" s="1">
        <v>250000</v>
      </c>
      <c r="I1099" s="1">
        <v>250000</v>
      </c>
      <c r="J1099" s="1">
        <v>250000</v>
      </c>
      <c r="K1099" s="1">
        <v>111267.24</v>
      </c>
      <c r="L1099" s="33">
        <f t="shared" si="548"/>
        <v>44.506896000000005</v>
      </c>
      <c r="M1099" s="1">
        <v>250000</v>
      </c>
      <c r="N1099" s="1">
        <v>250000</v>
      </c>
      <c r="O1099" s="1">
        <v>200000</v>
      </c>
      <c r="P1099" s="1">
        <f t="shared" si="553"/>
        <v>200000</v>
      </c>
      <c r="Q1099" s="1">
        <v>250000</v>
      </c>
      <c r="R1099" s="1">
        <v>200000</v>
      </c>
      <c r="S1099" s="1">
        <f t="shared" si="554"/>
        <v>200000</v>
      </c>
      <c r="T1099" s="1">
        <v>200000</v>
      </c>
      <c r="U1099" s="1">
        <f t="shared" si="555"/>
        <v>200000</v>
      </c>
      <c r="V1099" s="57"/>
      <c r="W1099" s="57"/>
      <c r="X1099" s="57"/>
      <c r="Y1099" s="12"/>
    </row>
    <row r="1100" spans="1:25" s="23" customFormat="1" ht="15.75" hidden="1">
      <c r="A1100" s="28" t="s">
        <v>227</v>
      </c>
      <c r="B1100" s="29">
        <v>11</v>
      </c>
      <c r="C1100" s="53" t="s">
        <v>27</v>
      </c>
      <c r="D1100" s="56" t="s">
        <v>198</v>
      </c>
      <c r="E1100" s="32" t="s">
        <v>122</v>
      </c>
      <c r="F1100" s="20"/>
      <c r="G1100" s="1">
        <v>80000</v>
      </c>
      <c r="H1100" s="1">
        <v>80000</v>
      </c>
      <c r="I1100" s="1">
        <v>80000</v>
      </c>
      <c r="J1100" s="1">
        <v>80000</v>
      </c>
      <c r="K1100" s="1">
        <v>250</v>
      </c>
      <c r="L1100" s="33">
        <f t="shared" si="548"/>
        <v>0.3125</v>
      </c>
      <c r="M1100" s="1">
        <v>80000</v>
      </c>
      <c r="N1100" s="1">
        <v>80000</v>
      </c>
      <c r="O1100" s="1">
        <v>80000</v>
      </c>
      <c r="P1100" s="1">
        <f t="shared" si="553"/>
        <v>80000</v>
      </c>
      <c r="Q1100" s="1">
        <v>80000</v>
      </c>
      <c r="R1100" s="1">
        <v>80000</v>
      </c>
      <c r="S1100" s="1">
        <f t="shared" si="554"/>
        <v>80000</v>
      </c>
      <c r="T1100" s="1">
        <v>80000</v>
      </c>
      <c r="U1100" s="1">
        <f t="shared" si="555"/>
        <v>80000</v>
      </c>
      <c r="V1100" s="57"/>
      <c r="W1100" s="57"/>
      <c r="X1100" s="57"/>
      <c r="Y1100" s="12"/>
    </row>
    <row r="1101" spans="1:25" s="23" customFormat="1" ht="15.75" hidden="1">
      <c r="A1101" s="28" t="s">
        <v>227</v>
      </c>
      <c r="B1101" s="29">
        <v>11</v>
      </c>
      <c r="C1101" s="53" t="s">
        <v>27</v>
      </c>
      <c r="D1101" s="56" t="s">
        <v>199</v>
      </c>
      <c r="E1101" s="32" t="s">
        <v>41</v>
      </c>
      <c r="F1101" s="20"/>
      <c r="G1101" s="1">
        <v>25000</v>
      </c>
      <c r="H1101" s="1">
        <v>25000</v>
      </c>
      <c r="I1101" s="1">
        <v>25000</v>
      </c>
      <c r="J1101" s="1">
        <v>25000</v>
      </c>
      <c r="K1101" s="1">
        <v>28239.75</v>
      </c>
      <c r="L1101" s="33">
        <f t="shared" si="548"/>
        <v>112.959</v>
      </c>
      <c r="M1101" s="1">
        <v>25000</v>
      </c>
      <c r="N1101" s="1">
        <v>25000</v>
      </c>
      <c r="O1101" s="1">
        <v>25000</v>
      </c>
      <c r="P1101" s="1">
        <f t="shared" si="553"/>
        <v>25000</v>
      </c>
      <c r="Q1101" s="1">
        <v>25000</v>
      </c>
      <c r="R1101" s="1">
        <v>25000</v>
      </c>
      <c r="S1101" s="1">
        <f t="shared" si="554"/>
        <v>25000</v>
      </c>
      <c r="T1101" s="1">
        <v>25000</v>
      </c>
      <c r="U1101" s="1">
        <f t="shared" si="555"/>
        <v>25000</v>
      </c>
      <c r="V1101" s="57"/>
      <c r="W1101" s="57"/>
      <c r="X1101" s="57"/>
      <c r="Y1101" s="12"/>
    </row>
    <row r="1102" spans="1:25" s="23" customFormat="1" ht="15.75" hidden="1">
      <c r="A1102" s="24" t="s">
        <v>227</v>
      </c>
      <c r="B1102" s="25">
        <v>11</v>
      </c>
      <c r="C1102" s="52" t="s">
        <v>27</v>
      </c>
      <c r="D1102" s="42">
        <v>324</v>
      </c>
      <c r="E1102" s="20"/>
      <c r="F1102" s="20"/>
      <c r="G1102" s="21">
        <f>SUM(G1103)</f>
        <v>35000</v>
      </c>
      <c r="H1102" s="21">
        <f t="shared" ref="H1102:U1102" si="561">SUM(H1103)</f>
        <v>35000</v>
      </c>
      <c r="I1102" s="21">
        <f t="shared" si="561"/>
        <v>35000</v>
      </c>
      <c r="J1102" s="21">
        <f t="shared" si="561"/>
        <v>35000</v>
      </c>
      <c r="K1102" s="21">
        <f t="shared" si="561"/>
        <v>0</v>
      </c>
      <c r="L1102" s="22">
        <f t="shared" si="548"/>
        <v>0</v>
      </c>
      <c r="M1102" s="21">
        <f t="shared" si="561"/>
        <v>35000</v>
      </c>
      <c r="N1102" s="21">
        <f t="shared" si="561"/>
        <v>35000</v>
      </c>
      <c r="O1102" s="21">
        <f t="shared" si="561"/>
        <v>35000</v>
      </c>
      <c r="P1102" s="21">
        <f t="shared" si="561"/>
        <v>35000</v>
      </c>
      <c r="Q1102" s="21">
        <f t="shared" si="561"/>
        <v>35000</v>
      </c>
      <c r="R1102" s="21">
        <f t="shared" si="561"/>
        <v>35000</v>
      </c>
      <c r="S1102" s="21">
        <f t="shared" si="561"/>
        <v>35000</v>
      </c>
      <c r="T1102" s="21">
        <f t="shared" si="561"/>
        <v>35000</v>
      </c>
      <c r="U1102" s="21">
        <f t="shared" si="561"/>
        <v>35000</v>
      </c>
      <c r="V1102" s="57"/>
      <c r="W1102" s="57"/>
      <c r="X1102" s="57"/>
      <c r="Y1102" s="12"/>
    </row>
    <row r="1103" spans="1:25" s="23" customFormat="1" ht="30" hidden="1">
      <c r="A1103" s="28" t="s">
        <v>227</v>
      </c>
      <c r="B1103" s="29">
        <v>11</v>
      </c>
      <c r="C1103" s="53" t="s">
        <v>27</v>
      </c>
      <c r="D1103" s="56" t="s">
        <v>240</v>
      </c>
      <c r="E1103" s="32" t="s">
        <v>238</v>
      </c>
      <c r="F1103" s="20"/>
      <c r="G1103" s="1">
        <v>35000</v>
      </c>
      <c r="H1103" s="1">
        <v>35000</v>
      </c>
      <c r="I1103" s="1">
        <v>35000</v>
      </c>
      <c r="J1103" s="1">
        <v>35000</v>
      </c>
      <c r="K1103" s="1">
        <v>0</v>
      </c>
      <c r="L1103" s="33">
        <f t="shared" si="548"/>
        <v>0</v>
      </c>
      <c r="M1103" s="1">
        <v>35000</v>
      </c>
      <c r="N1103" s="1">
        <v>35000</v>
      </c>
      <c r="O1103" s="1">
        <v>35000</v>
      </c>
      <c r="P1103" s="1">
        <f t="shared" si="553"/>
        <v>35000</v>
      </c>
      <c r="Q1103" s="1">
        <v>35000</v>
      </c>
      <c r="R1103" s="1">
        <v>35000</v>
      </c>
      <c r="S1103" s="1">
        <f t="shared" si="554"/>
        <v>35000</v>
      </c>
      <c r="T1103" s="1">
        <v>35000</v>
      </c>
      <c r="U1103" s="1">
        <f t="shared" si="555"/>
        <v>35000</v>
      </c>
      <c r="V1103" s="57"/>
      <c r="W1103" s="57"/>
      <c r="X1103" s="57"/>
      <c r="Y1103" s="12"/>
    </row>
    <row r="1104" spans="1:25" s="23" customFormat="1" ht="15.75" hidden="1">
      <c r="A1104" s="24" t="s">
        <v>227</v>
      </c>
      <c r="B1104" s="25">
        <v>11</v>
      </c>
      <c r="C1104" s="52" t="s">
        <v>27</v>
      </c>
      <c r="D1104" s="42">
        <v>329</v>
      </c>
      <c r="E1104" s="20"/>
      <c r="F1104" s="20"/>
      <c r="G1104" s="21">
        <f>SUM(G1105:G1109)</f>
        <v>525000</v>
      </c>
      <c r="H1104" s="21">
        <f t="shared" ref="H1104:U1104" si="562">SUM(H1105:H1109)</f>
        <v>525000</v>
      </c>
      <c r="I1104" s="21">
        <f t="shared" si="562"/>
        <v>525000</v>
      </c>
      <c r="J1104" s="21">
        <f t="shared" si="562"/>
        <v>525000</v>
      </c>
      <c r="K1104" s="21">
        <f t="shared" si="562"/>
        <v>208716.34</v>
      </c>
      <c r="L1104" s="22">
        <f t="shared" si="548"/>
        <v>39.755493333333334</v>
      </c>
      <c r="M1104" s="21">
        <f t="shared" si="562"/>
        <v>525000</v>
      </c>
      <c r="N1104" s="21">
        <f t="shared" si="562"/>
        <v>525000</v>
      </c>
      <c r="O1104" s="21">
        <f t="shared" si="562"/>
        <v>475000</v>
      </c>
      <c r="P1104" s="21">
        <f t="shared" si="562"/>
        <v>475000</v>
      </c>
      <c r="Q1104" s="21">
        <f t="shared" si="562"/>
        <v>525000</v>
      </c>
      <c r="R1104" s="21">
        <f t="shared" si="562"/>
        <v>475000</v>
      </c>
      <c r="S1104" s="21">
        <f t="shared" si="562"/>
        <v>475000</v>
      </c>
      <c r="T1104" s="21">
        <f t="shared" si="562"/>
        <v>475000</v>
      </c>
      <c r="U1104" s="21">
        <f t="shared" si="562"/>
        <v>475000</v>
      </c>
      <c r="V1104" s="57"/>
      <c r="W1104" s="57"/>
      <c r="X1104" s="57"/>
      <c r="Y1104" s="12"/>
    </row>
    <row r="1105" spans="1:25" s="23" customFormat="1" ht="30" hidden="1">
      <c r="A1105" s="28" t="s">
        <v>227</v>
      </c>
      <c r="B1105" s="29">
        <v>11</v>
      </c>
      <c r="C1105" s="53" t="s">
        <v>27</v>
      </c>
      <c r="D1105" s="56" t="s">
        <v>200</v>
      </c>
      <c r="E1105" s="32" t="s">
        <v>109</v>
      </c>
      <c r="F1105" s="20"/>
      <c r="G1105" s="1">
        <v>300000</v>
      </c>
      <c r="H1105" s="1">
        <v>300000</v>
      </c>
      <c r="I1105" s="1">
        <v>300000</v>
      </c>
      <c r="J1105" s="1">
        <v>300000</v>
      </c>
      <c r="K1105" s="1">
        <v>205185.57</v>
      </c>
      <c r="L1105" s="33">
        <f t="shared" si="548"/>
        <v>68.395189999999999</v>
      </c>
      <c r="M1105" s="1">
        <v>300000</v>
      </c>
      <c r="N1105" s="1">
        <v>300000</v>
      </c>
      <c r="O1105" s="1">
        <v>300000</v>
      </c>
      <c r="P1105" s="1">
        <f t="shared" si="553"/>
        <v>300000</v>
      </c>
      <c r="Q1105" s="1">
        <v>300000</v>
      </c>
      <c r="R1105" s="1">
        <v>300000</v>
      </c>
      <c r="S1105" s="1">
        <f t="shared" si="554"/>
        <v>300000</v>
      </c>
      <c r="T1105" s="1">
        <v>300000</v>
      </c>
      <c r="U1105" s="1">
        <f t="shared" si="555"/>
        <v>300000</v>
      </c>
      <c r="V1105" s="57"/>
      <c r="W1105" s="57"/>
      <c r="X1105" s="57"/>
      <c r="Y1105" s="12"/>
    </row>
    <row r="1106" spans="1:25" s="23" customFormat="1" ht="15.75" hidden="1">
      <c r="A1106" s="28" t="s">
        <v>227</v>
      </c>
      <c r="B1106" s="29">
        <v>11</v>
      </c>
      <c r="C1106" s="53" t="s">
        <v>27</v>
      </c>
      <c r="D1106" s="56" t="s">
        <v>201</v>
      </c>
      <c r="E1106" s="32" t="s">
        <v>123</v>
      </c>
      <c r="F1106" s="20"/>
      <c r="G1106" s="1">
        <v>80000</v>
      </c>
      <c r="H1106" s="1">
        <v>80000</v>
      </c>
      <c r="I1106" s="1">
        <v>80000</v>
      </c>
      <c r="J1106" s="1">
        <v>80000</v>
      </c>
      <c r="K1106" s="1">
        <v>0</v>
      </c>
      <c r="L1106" s="33">
        <f t="shared" si="548"/>
        <v>0</v>
      </c>
      <c r="M1106" s="1">
        <v>80000</v>
      </c>
      <c r="N1106" s="1">
        <v>80000</v>
      </c>
      <c r="O1106" s="1">
        <v>30000</v>
      </c>
      <c r="P1106" s="1">
        <f t="shared" si="553"/>
        <v>30000</v>
      </c>
      <c r="Q1106" s="1">
        <v>80000</v>
      </c>
      <c r="R1106" s="1">
        <v>30000</v>
      </c>
      <c r="S1106" s="1">
        <f t="shared" si="554"/>
        <v>30000</v>
      </c>
      <c r="T1106" s="1">
        <v>30000</v>
      </c>
      <c r="U1106" s="1">
        <f t="shared" si="555"/>
        <v>30000</v>
      </c>
      <c r="V1106" s="57"/>
      <c r="W1106" s="57"/>
      <c r="X1106" s="57"/>
      <c r="Y1106" s="12"/>
    </row>
    <row r="1107" spans="1:25" s="23" customFormat="1" ht="15.75" hidden="1">
      <c r="A1107" s="28" t="s">
        <v>227</v>
      </c>
      <c r="B1107" s="29">
        <v>11</v>
      </c>
      <c r="C1107" s="53" t="s">
        <v>27</v>
      </c>
      <c r="D1107" s="56" t="s">
        <v>202</v>
      </c>
      <c r="E1107" s="32" t="s">
        <v>124</v>
      </c>
      <c r="F1107" s="20"/>
      <c r="G1107" s="1">
        <v>60000</v>
      </c>
      <c r="H1107" s="1">
        <v>60000</v>
      </c>
      <c r="I1107" s="1">
        <v>60000</v>
      </c>
      <c r="J1107" s="1">
        <v>60000</v>
      </c>
      <c r="K1107" s="1">
        <v>3530.77</v>
      </c>
      <c r="L1107" s="33">
        <f t="shared" si="548"/>
        <v>5.8846166666666662</v>
      </c>
      <c r="M1107" s="1">
        <v>60000</v>
      </c>
      <c r="N1107" s="1">
        <v>60000</v>
      </c>
      <c r="O1107" s="1">
        <v>60000</v>
      </c>
      <c r="P1107" s="1">
        <f t="shared" si="553"/>
        <v>60000</v>
      </c>
      <c r="Q1107" s="1">
        <v>60000</v>
      </c>
      <c r="R1107" s="1">
        <v>60000</v>
      </c>
      <c r="S1107" s="1">
        <f t="shared" si="554"/>
        <v>60000</v>
      </c>
      <c r="T1107" s="1">
        <v>60000</v>
      </c>
      <c r="U1107" s="1">
        <f t="shared" si="555"/>
        <v>60000</v>
      </c>
      <c r="V1107" s="57"/>
      <c r="W1107" s="57"/>
      <c r="X1107" s="57"/>
      <c r="Y1107" s="12"/>
    </row>
    <row r="1108" spans="1:25" s="23" customFormat="1" ht="15.75" hidden="1">
      <c r="A1108" s="28" t="s">
        <v>227</v>
      </c>
      <c r="B1108" s="29">
        <v>11</v>
      </c>
      <c r="C1108" s="53" t="s">
        <v>27</v>
      </c>
      <c r="D1108" s="56" t="s">
        <v>241</v>
      </c>
      <c r="E1108" s="32" t="s">
        <v>237</v>
      </c>
      <c r="F1108" s="20"/>
      <c r="G1108" s="1">
        <v>60000</v>
      </c>
      <c r="H1108" s="1">
        <v>60000</v>
      </c>
      <c r="I1108" s="1">
        <v>60000</v>
      </c>
      <c r="J1108" s="1">
        <v>60000</v>
      </c>
      <c r="K1108" s="1">
        <v>0</v>
      </c>
      <c r="L1108" s="33">
        <f t="shared" si="548"/>
        <v>0</v>
      </c>
      <c r="M1108" s="1">
        <v>60000</v>
      </c>
      <c r="N1108" s="1">
        <v>60000</v>
      </c>
      <c r="O1108" s="1">
        <v>60000</v>
      </c>
      <c r="P1108" s="1">
        <f t="shared" si="553"/>
        <v>60000</v>
      </c>
      <c r="Q1108" s="1">
        <v>60000</v>
      </c>
      <c r="R1108" s="1">
        <v>60000</v>
      </c>
      <c r="S1108" s="1">
        <f t="shared" si="554"/>
        <v>60000</v>
      </c>
      <c r="T1108" s="1">
        <v>60000</v>
      </c>
      <c r="U1108" s="1">
        <f t="shared" si="555"/>
        <v>60000</v>
      </c>
      <c r="V1108" s="57"/>
      <c r="W1108" s="57"/>
      <c r="X1108" s="57"/>
      <c r="Y1108" s="12"/>
    </row>
    <row r="1109" spans="1:25" s="23" customFormat="1" ht="15.75" hidden="1">
      <c r="A1109" s="28" t="s">
        <v>227</v>
      </c>
      <c r="B1109" s="29">
        <v>11</v>
      </c>
      <c r="C1109" s="53" t="s">
        <v>27</v>
      </c>
      <c r="D1109" s="56" t="s">
        <v>203</v>
      </c>
      <c r="E1109" s="32" t="s">
        <v>125</v>
      </c>
      <c r="F1109" s="20"/>
      <c r="G1109" s="1">
        <v>25000</v>
      </c>
      <c r="H1109" s="1">
        <v>25000</v>
      </c>
      <c r="I1109" s="1">
        <v>25000</v>
      </c>
      <c r="J1109" s="1">
        <v>25000</v>
      </c>
      <c r="K1109" s="1">
        <v>0</v>
      </c>
      <c r="L1109" s="33">
        <f t="shared" si="548"/>
        <v>0</v>
      </c>
      <c r="M1109" s="1">
        <v>25000</v>
      </c>
      <c r="N1109" s="1">
        <v>25000</v>
      </c>
      <c r="O1109" s="1">
        <v>25000</v>
      </c>
      <c r="P1109" s="1">
        <f t="shared" si="553"/>
        <v>25000</v>
      </c>
      <c r="Q1109" s="1">
        <v>25000</v>
      </c>
      <c r="R1109" s="1">
        <v>25000</v>
      </c>
      <c r="S1109" s="1">
        <f t="shared" si="554"/>
        <v>25000</v>
      </c>
      <c r="T1109" s="1">
        <v>25000</v>
      </c>
      <c r="U1109" s="1">
        <f t="shared" si="555"/>
        <v>25000</v>
      </c>
      <c r="V1109" s="57"/>
      <c r="W1109" s="57"/>
      <c r="X1109" s="57"/>
      <c r="Y1109" s="12"/>
    </row>
    <row r="1110" spans="1:25" s="23" customFormat="1" ht="15.75" hidden="1">
      <c r="A1110" s="24" t="s">
        <v>227</v>
      </c>
      <c r="B1110" s="25">
        <v>11</v>
      </c>
      <c r="C1110" s="52" t="s">
        <v>27</v>
      </c>
      <c r="D1110" s="42">
        <v>343</v>
      </c>
      <c r="E1110" s="20"/>
      <c r="F1110" s="20"/>
      <c r="G1110" s="21">
        <f>SUM(G1111:G1112)</f>
        <v>15000</v>
      </c>
      <c r="H1110" s="21">
        <f t="shared" ref="H1110:U1110" si="563">SUM(H1111:H1112)</f>
        <v>15000</v>
      </c>
      <c r="I1110" s="21">
        <f t="shared" si="563"/>
        <v>15000</v>
      </c>
      <c r="J1110" s="21">
        <f t="shared" si="563"/>
        <v>15000</v>
      </c>
      <c r="K1110" s="21">
        <f t="shared" si="563"/>
        <v>7.34</v>
      </c>
      <c r="L1110" s="22">
        <f t="shared" si="548"/>
        <v>4.8933333333333336E-2</v>
      </c>
      <c r="M1110" s="21">
        <f t="shared" si="563"/>
        <v>15000</v>
      </c>
      <c r="N1110" s="21">
        <f t="shared" si="563"/>
        <v>15000</v>
      </c>
      <c r="O1110" s="21">
        <f t="shared" si="563"/>
        <v>15000</v>
      </c>
      <c r="P1110" s="21">
        <f t="shared" si="563"/>
        <v>15000</v>
      </c>
      <c r="Q1110" s="21">
        <f t="shared" si="563"/>
        <v>15000</v>
      </c>
      <c r="R1110" s="21">
        <f t="shared" si="563"/>
        <v>15000</v>
      </c>
      <c r="S1110" s="21">
        <f t="shared" si="563"/>
        <v>15000</v>
      </c>
      <c r="T1110" s="21">
        <f t="shared" si="563"/>
        <v>15000</v>
      </c>
      <c r="U1110" s="21">
        <f t="shared" si="563"/>
        <v>15000</v>
      </c>
      <c r="V1110" s="57"/>
      <c r="W1110" s="57"/>
      <c r="X1110" s="57"/>
      <c r="Y1110" s="12"/>
    </row>
    <row r="1111" spans="1:25" s="23" customFormat="1" ht="15.75" hidden="1">
      <c r="A1111" s="28" t="s">
        <v>227</v>
      </c>
      <c r="B1111" s="29">
        <v>11</v>
      </c>
      <c r="C1111" s="53" t="s">
        <v>27</v>
      </c>
      <c r="D1111" s="56" t="s">
        <v>204</v>
      </c>
      <c r="E1111" s="32" t="s">
        <v>153</v>
      </c>
      <c r="F1111" s="20"/>
      <c r="G1111" s="1">
        <v>15000</v>
      </c>
      <c r="H1111" s="1">
        <v>15000</v>
      </c>
      <c r="I1111" s="1">
        <v>15000</v>
      </c>
      <c r="J1111" s="1">
        <v>15000</v>
      </c>
      <c r="K1111" s="1">
        <v>1.57</v>
      </c>
      <c r="L1111" s="33">
        <f t="shared" si="548"/>
        <v>1.0466666666666668E-2</v>
      </c>
      <c r="M1111" s="1">
        <v>15000</v>
      </c>
      <c r="N1111" s="1">
        <v>15000</v>
      </c>
      <c r="O1111" s="1">
        <v>8000</v>
      </c>
      <c r="P1111" s="1">
        <f t="shared" si="553"/>
        <v>8000</v>
      </c>
      <c r="Q1111" s="1">
        <v>15000</v>
      </c>
      <c r="R1111" s="1">
        <v>8000</v>
      </c>
      <c r="S1111" s="1">
        <f t="shared" si="554"/>
        <v>8000</v>
      </c>
      <c r="T1111" s="1">
        <v>8000</v>
      </c>
      <c r="U1111" s="1">
        <f t="shared" si="555"/>
        <v>8000</v>
      </c>
      <c r="V1111" s="57"/>
      <c r="W1111" s="57"/>
      <c r="X1111" s="57"/>
      <c r="Y1111" s="12"/>
    </row>
    <row r="1112" spans="1:25" s="23" customFormat="1" ht="15.75" hidden="1">
      <c r="A1112" s="28" t="s">
        <v>227</v>
      </c>
      <c r="B1112" s="29">
        <v>11</v>
      </c>
      <c r="C1112" s="53" t="s">
        <v>27</v>
      </c>
      <c r="D1112" s="56">
        <v>3433</v>
      </c>
      <c r="E1112" s="32" t="s">
        <v>126</v>
      </c>
      <c r="F1112" s="20"/>
      <c r="G1112" s="1">
        <v>0</v>
      </c>
      <c r="H1112" s="1">
        <v>0</v>
      </c>
      <c r="I1112" s="1">
        <v>0</v>
      </c>
      <c r="J1112" s="1">
        <v>0</v>
      </c>
      <c r="K1112" s="1">
        <v>5.77</v>
      </c>
      <c r="L1112" s="33" t="str">
        <f t="shared" si="548"/>
        <v>-</v>
      </c>
      <c r="M1112" s="1">
        <v>0</v>
      </c>
      <c r="N1112" s="1">
        <v>0</v>
      </c>
      <c r="O1112" s="1">
        <v>7000</v>
      </c>
      <c r="P1112" s="1">
        <f t="shared" si="553"/>
        <v>7000</v>
      </c>
      <c r="Q1112" s="1">
        <v>0</v>
      </c>
      <c r="R1112" s="1">
        <v>7000</v>
      </c>
      <c r="S1112" s="1">
        <f t="shared" si="554"/>
        <v>7000</v>
      </c>
      <c r="T1112" s="1">
        <v>7000</v>
      </c>
      <c r="U1112" s="1">
        <f t="shared" si="555"/>
        <v>7000</v>
      </c>
      <c r="V1112" s="57"/>
      <c r="W1112" s="57"/>
      <c r="X1112" s="57"/>
      <c r="Y1112" s="12"/>
    </row>
    <row r="1113" spans="1:25" s="23" customFormat="1" ht="15.75" hidden="1">
      <c r="A1113" s="24" t="s">
        <v>227</v>
      </c>
      <c r="B1113" s="25">
        <v>11</v>
      </c>
      <c r="C1113" s="52" t="s">
        <v>27</v>
      </c>
      <c r="D1113" s="42">
        <v>422</v>
      </c>
      <c r="E1113" s="20"/>
      <c r="F1113" s="20"/>
      <c r="G1113" s="21">
        <f>SUM(G1114)</f>
        <v>250000</v>
      </c>
      <c r="H1113" s="21">
        <f t="shared" ref="H1113:U1113" si="564">SUM(H1114)</f>
        <v>250000</v>
      </c>
      <c r="I1113" s="21">
        <f t="shared" si="564"/>
        <v>250000</v>
      </c>
      <c r="J1113" s="21">
        <f t="shared" si="564"/>
        <v>250000</v>
      </c>
      <c r="K1113" s="21">
        <f t="shared" si="564"/>
        <v>1483.25</v>
      </c>
      <c r="L1113" s="22">
        <f t="shared" si="548"/>
        <v>0.59329999999999994</v>
      </c>
      <c r="M1113" s="21">
        <f t="shared" si="564"/>
        <v>250000</v>
      </c>
      <c r="N1113" s="21">
        <f t="shared" si="564"/>
        <v>250000</v>
      </c>
      <c r="O1113" s="21">
        <f t="shared" si="564"/>
        <v>100000</v>
      </c>
      <c r="P1113" s="21">
        <f t="shared" si="564"/>
        <v>100000</v>
      </c>
      <c r="Q1113" s="21">
        <f t="shared" si="564"/>
        <v>250000</v>
      </c>
      <c r="R1113" s="21">
        <f t="shared" si="564"/>
        <v>100000</v>
      </c>
      <c r="S1113" s="21">
        <f t="shared" si="564"/>
        <v>100000</v>
      </c>
      <c r="T1113" s="21">
        <f t="shared" si="564"/>
        <v>100000</v>
      </c>
      <c r="U1113" s="21">
        <f t="shared" si="564"/>
        <v>100000</v>
      </c>
      <c r="V1113" s="57"/>
      <c r="W1113" s="57"/>
      <c r="X1113" s="57"/>
      <c r="Y1113" s="12"/>
    </row>
    <row r="1114" spans="1:25" s="23" customFormat="1" ht="15.75" hidden="1">
      <c r="A1114" s="28" t="s">
        <v>227</v>
      </c>
      <c r="B1114" s="29">
        <v>11</v>
      </c>
      <c r="C1114" s="53" t="s">
        <v>27</v>
      </c>
      <c r="D1114" s="56" t="s">
        <v>159</v>
      </c>
      <c r="E1114" s="32" t="s">
        <v>129</v>
      </c>
      <c r="F1114" s="20"/>
      <c r="G1114" s="1">
        <v>250000</v>
      </c>
      <c r="H1114" s="1">
        <v>250000</v>
      </c>
      <c r="I1114" s="1">
        <v>250000</v>
      </c>
      <c r="J1114" s="1">
        <v>250000</v>
      </c>
      <c r="K1114" s="1">
        <v>1483.25</v>
      </c>
      <c r="L1114" s="33">
        <f t="shared" si="548"/>
        <v>0.59329999999999994</v>
      </c>
      <c r="M1114" s="1">
        <v>250000</v>
      </c>
      <c r="N1114" s="1">
        <v>250000</v>
      </c>
      <c r="O1114" s="1">
        <v>100000</v>
      </c>
      <c r="P1114" s="1">
        <f t="shared" si="553"/>
        <v>100000</v>
      </c>
      <c r="Q1114" s="1">
        <v>250000</v>
      </c>
      <c r="R1114" s="1">
        <v>100000</v>
      </c>
      <c r="S1114" s="1">
        <f t="shared" si="554"/>
        <v>100000</v>
      </c>
      <c r="T1114" s="1">
        <v>100000</v>
      </c>
      <c r="U1114" s="1">
        <f t="shared" si="555"/>
        <v>100000</v>
      </c>
      <c r="V1114" s="57"/>
      <c r="W1114" s="57"/>
      <c r="X1114" s="57"/>
      <c r="Y1114" s="12"/>
    </row>
    <row r="1115" spans="1:25" s="23" customFormat="1" ht="15.75" hidden="1">
      <c r="A1115" s="24" t="s">
        <v>227</v>
      </c>
      <c r="B1115" s="25">
        <v>11</v>
      </c>
      <c r="C1115" s="52" t="s">
        <v>27</v>
      </c>
      <c r="D1115" s="42">
        <v>431</v>
      </c>
      <c r="E1115" s="20"/>
      <c r="F1115" s="20"/>
      <c r="G1115" s="21">
        <f>SUM(G1116)</f>
        <v>20000</v>
      </c>
      <c r="H1115" s="21">
        <f t="shared" ref="H1115:U1115" si="565">SUM(H1116)</f>
        <v>20000</v>
      </c>
      <c r="I1115" s="21">
        <f t="shared" si="565"/>
        <v>20000</v>
      </c>
      <c r="J1115" s="21">
        <f t="shared" si="565"/>
        <v>20000</v>
      </c>
      <c r="K1115" s="21">
        <f t="shared" si="565"/>
        <v>0</v>
      </c>
      <c r="L1115" s="22">
        <f t="shared" si="548"/>
        <v>0</v>
      </c>
      <c r="M1115" s="21">
        <f t="shared" si="565"/>
        <v>20000</v>
      </c>
      <c r="N1115" s="21">
        <f t="shared" si="565"/>
        <v>20000</v>
      </c>
      <c r="O1115" s="21">
        <f t="shared" si="565"/>
        <v>20000</v>
      </c>
      <c r="P1115" s="21">
        <f t="shared" si="565"/>
        <v>20000</v>
      </c>
      <c r="Q1115" s="21">
        <f t="shared" si="565"/>
        <v>20000</v>
      </c>
      <c r="R1115" s="21">
        <f t="shared" si="565"/>
        <v>20000</v>
      </c>
      <c r="S1115" s="21">
        <f t="shared" si="565"/>
        <v>20000</v>
      </c>
      <c r="T1115" s="21">
        <f t="shared" si="565"/>
        <v>20000</v>
      </c>
      <c r="U1115" s="21">
        <f t="shared" si="565"/>
        <v>20000</v>
      </c>
      <c r="V1115" s="57"/>
      <c r="W1115" s="57"/>
      <c r="X1115" s="57"/>
      <c r="Y1115" s="12"/>
    </row>
    <row r="1116" spans="1:25" s="23" customFormat="1" ht="30" hidden="1">
      <c r="A1116" s="28" t="s">
        <v>227</v>
      </c>
      <c r="B1116" s="29">
        <v>11</v>
      </c>
      <c r="C1116" s="53" t="s">
        <v>27</v>
      </c>
      <c r="D1116" s="56" t="s">
        <v>206</v>
      </c>
      <c r="E1116" s="32" t="s">
        <v>319</v>
      </c>
      <c r="F1116" s="20"/>
      <c r="G1116" s="1">
        <v>20000</v>
      </c>
      <c r="H1116" s="1">
        <v>20000</v>
      </c>
      <c r="I1116" s="1">
        <v>20000</v>
      </c>
      <c r="J1116" s="1">
        <v>20000</v>
      </c>
      <c r="K1116" s="1">
        <v>0</v>
      </c>
      <c r="L1116" s="33">
        <f t="shared" si="548"/>
        <v>0</v>
      </c>
      <c r="M1116" s="1">
        <v>20000</v>
      </c>
      <c r="N1116" s="1">
        <v>20000</v>
      </c>
      <c r="O1116" s="1">
        <v>20000</v>
      </c>
      <c r="P1116" s="1">
        <f t="shared" si="553"/>
        <v>20000</v>
      </c>
      <c r="Q1116" s="1">
        <v>20000</v>
      </c>
      <c r="R1116" s="1">
        <v>20000</v>
      </c>
      <c r="S1116" s="1">
        <f t="shared" si="554"/>
        <v>20000</v>
      </c>
      <c r="T1116" s="1">
        <v>20000</v>
      </c>
      <c r="U1116" s="1">
        <f t="shared" si="555"/>
        <v>20000</v>
      </c>
      <c r="V1116" s="57"/>
      <c r="W1116" s="57"/>
      <c r="X1116" s="57"/>
      <c r="Y1116" s="12"/>
    </row>
    <row r="1117" spans="1:25" s="23" customFormat="1" ht="78.75">
      <c r="A1117" s="320" t="s">
        <v>539</v>
      </c>
      <c r="B1117" s="320"/>
      <c r="C1117" s="320"/>
      <c r="D1117" s="320"/>
      <c r="E1117" s="20" t="s">
        <v>242</v>
      </c>
      <c r="F1117" s="51" t="s">
        <v>547</v>
      </c>
      <c r="G1117" s="21">
        <f>G1118+G1122+G1124+G1127</f>
        <v>480000</v>
      </c>
      <c r="H1117" s="21">
        <f t="shared" ref="H1117:U1117" si="566">H1118+H1122+H1124+H1127</f>
        <v>480000</v>
      </c>
      <c r="I1117" s="21">
        <f t="shared" si="566"/>
        <v>480000</v>
      </c>
      <c r="J1117" s="21">
        <f t="shared" si="566"/>
        <v>480000</v>
      </c>
      <c r="K1117" s="21">
        <f t="shared" si="566"/>
        <v>208142.83999999997</v>
      </c>
      <c r="L1117" s="22">
        <f t="shared" si="548"/>
        <v>43.363091666666662</v>
      </c>
      <c r="M1117" s="21">
        <f t="shared" si="566"/>
        <v>480000</v>
      </c>
      <c r="N1117" s="21">
        <f t="shared" si="566"/>
        <v>480000</v>
      </c>
      <c r="O1117" s="21">
        <f t="shared" si="566"/>
        <v>380000</v>
      </c>
      <c r="P1117" s="21">
        <f t="shared" si="566"/>
        <v>380000</v>
      </c>
      <c r="Q1117" s="21">
        <f t="shared" si="566"/>
        <v>480000</v>
      </c>
      <c r="R1117" s="21">
        <f t="shared" si="566"/>
        <v>380000</v>
      </c>
      <c r="S1117" s="21">
        <f t="shared" si="566"/>
        <v>380000</v>
      </c>
      <c r="T1117" s="21">
        <f t="shared" si="566"/>
        <v>380000</v>
      </c>
      <c r="U1117" s="21">
        <f t="shared" si="566"/>
        <v>380000</v>
      </c>
      <c r="V1117" s="57"/>
      <c r="W1117" s="57"/>
      <c r="X1117" s="57"/>
      <c r="Y1117" s="12"/>
    </row>
    <row r="1118" spans="1:25" s="23" customFormat="1" ht="15.75" hidden="1">
      <c r="A1118" s="24" t="s">
        <v>267</v>
      </c>
      <c r="B1118" s="25">
        <v>11</v>
      </c>
      <c r="C1118" s="52" t="s">
        <v>27</v>
      </c>
      <c r="D1118" s="42">
        <v>323</v>
      </c>
      <c r="E1118" s="20"/>
      <c r="F1118" s="20"/>
      <c r="G1118" s="21">
        <f>SUM(G1119:G1121)</f>
        <v>70000</v>
      </c>
      <c r="H1118" s="21">
        <f t="shared" ref="H1118:U1118" si="567">SUM(H1119:H1121)</f>
        <v>70000</v>
      </c>
      <c r="I1118" s="21">
        <f t="shared" si="567"/>
        <v>70000</v>
      </c>
      <c r="J1118" s="21">
        <f t="shared" si="567"/>
        <v>70000</v>
      </c>
      <c r="K1118" s="21">
        <f t="shared" si="567"/>
        <v>3368.75</v>
      </c>
      <c r="L1118" s="22">
        <f t="shared" si="548"/>
        <v>4.8125</v>
      </c>
      <c r="M1118" s="21">
        <f t="shared" si="567"/>
        <v>70000</v>
      </c>
      <c r="N1118" s="21">
        <f t="shared" si="567"/>
        <v>70000</v>
      </c>
      <c r="O1118" s="119">
        <f t="shared" si="567"/>
        <v>70000</v>
      </c>
      <c r="P1118" s="21">
        <f t="shared" si="567"/>
        <v>70000</v>
      </c>
      <c r="Q1118" s="21">
        <f t="shared" si="567"/>
        <v>70000</v>
      </c>
      <c r="R1118" s="21">
        <f t="shared" si="567"/>
        <v>70000</v>
      </c>
      <c r="S1118" s="21">
        <f t="shared" si="567"/>
        <v>70000</v>
      </c>
      <c r="T1118" s="21">
        <f t="shared" si="567"/>
        <v>70000</v>
      </c>
      <c r="U1118" s="21">
        <f t="shared" si="567"/>
        <v>70000</v>
      </c>
      <c r="V1118" s="57"/>
      <c r="W1118" s="57"/>
      <c r="X1118" s="57"/>
      <c r="Y1118" s="12"/>
    </row>
    <row r="1119" spans="1:25" s="23" customFormat="1" ht="15.75" hidden="1">
      <c r="A1119" s="28" t="s">
        <v>267</v>
      </c>
      <c r="B1119" s="29">
        <v>11</v>
      </c>
      <c r="C1119" s="53" t="s">
        <v>27</v>
      </c>
      <c r="D1119" s="56" t="s">
        <v>182</v>
      </c>
      <c r="E1119" s="32" t="s">
        <v>118</v>
      </c>
      <c r="F1119" s="20"/>
      <c r="G1119" s="1">
        <v>20000</v>
      </c>
      <c r="H1119" s="1">
        <v>20000</v>
      </c>
      <c r="I1119" s="1">
        <v>20000</v>
      </c>
      <c r="J1119" s="1">
        <v>20000</v>
      </c>
      <c r="K1119" s="1">
        <v>3368.75</v>
      </c>
      <c r="L1119" s="33">
        <f t="shared" si="548"/>
        <v>16.84375</v>
      </c>
      <c r="M1119" s="1">
        <v>20000</v>
      </c>
      <c r="N1119" s="117">
        <v>20000</v>
      </c>
      <c r="O1119" s="1">
        <v>20000</v>
      </c>
      <c r="P1119" s="118">
        <f>O1119</f>
        <v>20000</v>
      </c>
      <c r="Q1119" s="1">
        <v>20000</v>
      </c>
      <c r="R1119" s="1">
        <v>20000</v>
      </c>
      <c r="S1119" s="1">
        <f>R1119</f>
        <v>20000</v>
      </c>
      <c r="T1119" s="1">
        <v>20000</v>
      </c>
      <c r="U1119" s="1">
        <f>T1119</f>
        <v>20000</v>
      </c>
      <c r="V1119" s="57"/>
      <c r="W1119" s="57"/>
      <c r="X1119" s="57"/>
      <c r="Y1119" s="12"/>
    </row>
    <row r="1120" spans="1:25" s="23" customFormat="1" ht="15.75" hidden="1" customHeight="1">
      <c r="A1120" s="28" t="s">
        <v>267</v>
      </c>
      <c r="B1120" s="29">
        <v>11</v>
      </c>
      <c r="C1120" s="53" t="s">
        <v>27</v>
      </c>
      <c r="D1120" s="56" t="s">
        <v>196</v>
      </c>
      <c r="E1120" s="32" t="s">
        <v>42</v>
      </c>
      <c r="F1120" s="20"/>
      <c r="G1120" s="1">
        <v>25000</v>
      </c>
      <c r="H1120" s="1">
        <v>25000</v>
      </c>
      <c r="I1120" s="1">
        <v>25000</v>
      </c>
      <c r="J1120" s="1">
        <v>25000</v>
      </c>
      <c r="K1120" s="1">
        <v>0</v>
      </c>
      <c r="L1120" s="33">
        <f t="shared" si="548"/>
        <v>0</v>
      </c>
      <c r="M1120" s="1">
        <v>25000</v>
      </c>
      <c r="N1120" s="117">
        <v>25000</v>
      </c>
      <c r="O1120" s="1">
        <v>25000</v>
      </c>
      <c r="P1120" s="118">
        <f t="shared" ref="P1120:P1128" si="568">O1120</f>
        <v>25000</v>
      </c>
      <c r="Q1120" s="1">
        <v>25000</v>
      </c>
      <c r="R1120" s="1">
        <v>25000</v>
      </c>
      <c r="S1120" s="1">
        <f t="shared" ref="S1120:S1128" si="569">R1120</f>
        <v>25000</v>
      </c>
      <c r="T1120" s="1">
        <v>25000</v>
      </c>
      <c r="U1120" s="1">
        <f t="shared" ref="U1120:U1128" si="570">T1120</f>
        <v>25000</v>
      </c>
      <c r="V1120" s="57"/>
      <c r="W1120" s="57"/>
      <c r="X1120" s="57"/>
      <c r="Y1120" s="12"/>
    </row>
    <row r="1121" spans="1:25" s="23" customFormat="1" ht="15.75" hidden="1">
      <c r="A1121" s="28" t="s">
        <v>267</v>
      </c>
      <c r="B1121" s="29">
        <v>11</v>
      </c>
      <c r="C1121" s="53" t="s">
        <v>27</v>
      </c>
      <c r="D1121" s="56" t="s">
        <v>198</v>
      </c>
      <c r="E1121" s="32" t="s">
        <v>122</v>
      </c>
      <c r="F1121" s="20"/>
      <c r="G1121" s="1">
        <v>25000</v>
      </c>
      <c r="H1121" s="1">
        <v>25000</v>
      </c>
      <c r="I1121" s="1">
        <v>25000</v>
      </c>
      <c r="J1121" s="1">
        <v>25000</v>
      </c>
      <c r="K1121" s="1">
        <v>0</v>
      </c>
      <c r="L1121" s="33">
        <f t="shared" si="548"/>
        <v>0</v>
      </c>
      <c r="M1121" s="1">
        <v>25000</v>
      </c>
      <c r="N1121" s="117">
        <v>25000</v>
      </c>
      <c r="O1121" s="1">
        <v>25000</v>
      </c>
      <c r="P1121" s="118">
        <f t="shared" si="568"/>
        <v>25000</v>
      </c>
      <c r="Q1121" s="1">
        <v>25000</v>
      </c>
      <c r="R1121" s="1">
        <v>25000</v>
      </c>
      <c r="S1121" s="1">
        <f t="shared" si="569"/>
        <v>25000</v>
      </c>
      <c r="T1121" s="1">
        <v>25000</v>
      </c>
      <c r="U1121" s="1">
        <f t="shared" si="570"/>
        <v>25000</v>
      </c>
      <c r="V1121" s="57"/>
      <c r="W1121" s="57"/>
      <c r="X1121" s="57"/>
      <c r="Y1121" s="12"/>
    </row>
    <row r="1122" spans="1:25" s="23" customFormat="1" ht="15.75" hidden="1">
      <c r="A1122" s="24" t="s">
        <v>267</v>
      </c>
      <c r="B1122" s="25">
        <v>11</v>
      </c>
      <c r="C1122" s="52" t="s">
        <v>27</v>
      </c>
      <c r="D1122" s="42">
        <v>412</v>
      </c>
      <c r="E1122" s="20"/>
      <c r="F1122" s="20"/>
      <c r="G1122" s="21">
        <f>SUM(G1123)</f>
        <v>30000</v>
      </c>
      <c r="H1122" s="21">
        <f t="shared" ref="H1122:U1122" si="571">SUM(H1123)</f>
        <v>30000</v>
      </c>
      <c r="I1122" s="21">
        <f t="shared" si="571"/>
        <v>30000</v>
      </c>
      <c r="J1122" s="21">
        <f t="shared" si="571"/>
        <v>30000</v>
      </c>
      <c r="K1122" s="21">
        <f t="shared" si="571"/>
        <v>0</v>
      </c>
      <c r="L1122" s="22">
        <f t="shared" si="548"/>
        <v>0</v>
      </c>
      <c r="M1122" s="21">
        <f t="shared" si="571"/>
        <v>30000</v>
      </c>
      <c r="N1122" s="21">
        <f t="shared" si="571"/>
        <v>30000</v>
      </c>
      <c r="O1122" s="120">
        <f t="shared" si="571"/>
        <v>30000</v>
      </c>
      <c r="P1122" s="21">
        <f t="shared" si="571"/>
        <v>30000</v>
      </c>
      <c r="Q1122" s="21">
        <f t="shared" si="571"/>
        <v>30000</v>
      </c>
      <c r="R1122" s="21">
        <f t="shared" si="571"/>
        <v>30000</v>
      </c>
      <c r="S1122" s="21">
        <f t="shared" si="571"/>
        <v>30000</v>
      </c>
      <c r="T1122" s="21">
        <f t="shared" si="571"/>
        <v>30000</v>
      </c>
      <c r="U1122" s="21">
        <f t="shared" si="571"/>
        <v>30000</v>
      </c>
      <c r="V1122" s="57"/>
      <c r="W1122" s="57"/>
      <c r="X1122" s="57"/>
      <c r="Y1122" s="12"/>
    </row>
    <row r="1123" spans="1:25" s="23" customFormat="1" ht="15.75" hidden="1">
      <c r="A1123" s="28" t="s">
        <v>267</v>
      </c>
      <c r="B1123" s="29">
        <v>11</v>
      </c>
      <c r="C1123" s="53" t="s">
        <v>27</v>
      </c>
      <c r="D1123" s="56" t="s">
        <v>259</v>
      </c>
      <c r="E1123" s="32" t="s">
        <v>212</v>
      </c>
      <c r="F1123" s="20"/>
      <c r="G1123" s="1">
        <v>30000</v>
      </c>
      <c r="H1123" s="1">
        <v>30000</v>
      </c>
      <c r="I1123" s="1">
        <v>30000</v>
      </c>
      <c r="J1123" s="1">
        <v>30000</v>
      </c>
      <c r="K1123" s="1">
        <v>0</v>
      </c>
      <c r="L1123" s="33">
        <f t="shared" si="548"/>
        <v>0</v>
      </c>
      <c r="M1123" s="1">
        <v>30000</v>
      </c>
      <c r="N1123" s="1">
        <v>30000</v>
      </c>
      <c r="O1123" s="1">
        <v>30000</v>
      </c>
      <c r="P1123" s="1">
        <f t="shared" si="568"/>
        <v>30000</v>
      </c>
      <c r="Q1123" s="1">
        <v>30000</v>
      </c>
      <c r="R1123" s="1">
        <v>30000</v>
      </c>
      <c r="S1123" s="1">
        <f t="shared" si="569"/>
        <v>30000</v>
      </c>
      <c r="T1123" s="1">
        <v>30000</v>
      </c>
      <c r="U1123" s="1">
        <f t="shared" si="570"/>
        <v>30000</v>
      </c>
      <c r="V1123" s="57"/>
      <c r="W1123" s="57"/>
      <c r="X1123" s="57"/>
      <c r="Y1123" s="12"/>
    </row>
    <row r="1124" spans="1:25" s="23" customFormat="1" ht="15.75" hidden="1">
      <c r="A1124" s="24" t="s">
        <v>267</v>
      </c>
      <c r="B1124" s="25">
        <v>11</v>
      </c>
      <c r="C1124" s="52" t="s">
        <v>27</v>
      </c>
      <c r="D1124" s="42">
        <v>422</v>
      </c>
      <c r="E1124" s="20"/>
      <c r="F1124" s="20"/>
      <c r="G1124" s="21">
        <f>SUM(G1125:G1126)</f>
        <v>280000</v>
      </c>
      <c r="H1124" s="21">
        <f t="shared" ref="H1124:U1124" si="572">SUM(H1125:H1126)</f>
        <v>280000</v>
      </c>
      <c r="I1124" s="21">
        <f t="shared" si="572"/>
        <v>280000</v>
      </c>
      <c r="J1124" s="21">
        <f t="shared" si="572"/>
        <v>280000</v>
      </c>
      <c r="K1124" s="21">
        <f t="shared" si="572"/>
        <v>132451.10999999999</v>
      </c>
      <c r="L1124" s="22">
        <f t="shared" si="548"/>
        <v>47.303967857142851</v>
      </c>
      <c r="M1124" s="21">
        <f t="shared" si="572"/>
        <v>280000</v>
      </c>
      <c r="N1124" s="21">
        <f t="shared" si="572"/>
        <v>280000</v>
      </c>
      <c r="O1124" s="21">
        <f t="shared" si="572"/>
        <v>180000</v>
      </c>
      <c r="P1124" s="21">
        <f t="shared" si="572"/>
        <v>180000</v>
      </c>
      <c r="Q1124" s="21">
        <f t="shared" si="572"/>
        <v>280000</v>
      </c>
      <c r="R1124" s="21">
        <f t="shared" si="572"/>
        <v>180000</v>
      </c>
      <c r="S1124" s="21">
        <f t="shared" si="572"/>
        <v>180000</v>
      </c>
      <c r="T1124" s="21">
        <f t="shared" si="572"/>
        <v>180000</v>
      </c>
      <c r="U1124" s="21">
        <f t="shared" si="572"/>
        <v>180000</v>
      </c>
      <c r="V1124" s="57"/>
      <c r="W1124" s="57"/>
      <c r="X1124" s="57"/>
      <c r="Y1124" s="12"/>
    </row>
    <row r="1125" spans="1:25" s="23" customFormat="1" ht="15.75" hidden="1">
      <c r="A1125" s="28" t="s">
        <v>267</v>
      </c>
      <c r="B1125" s="29">
        <v>11</v>
      </c>
      <c r="C1125" s="53" t="s">
        <v>27</v>
      </c>
      <c r="D1125" s="56">
        <v>4221</v>
      </c>
      <c r="E1125" s="32" t="s">
        <v>129</v>
      </c>
      <c r="F1125" s="20"/>
      <c r="G1125" s="1">
        <v>200000</v>
      </c>
      <c r="H1125" s="1">
        <v>200000</v>
      </c>
      <c r="I1125" s="1">
        <v>200000</v>
      </c>
      <c r="J1125" s="1">
        <v>200000</v>
      </c>
      <c r="K1125" s="1">
        <v>132451.10999999999</v>
      </c>
      <c r="L1125" s="33">
        <f t="shared" si="548"/>
        <v>66.225554999999986</v>
      </c>
      <c r="M1125" s="1">
        <v>200000</v>
      </c>
      <c r="N1125" s="1">
        <v>200000</v>
      </c>
      <c r="O1125" s="1">
        <v>100000</v>
      </c>
      <c r="P1125" s="1">
        <f t="shared" si="568"/>
        <v>100000</v>
      </c>
      <c r="Q1125" s="1">
        <v>200000</v>
      </c>
      <c r="R1125" s="1">
        <v>100000</v>
      </c>
      <c r="S1125" s="1">
        <f t="shared" si="569"/>
        <v>100000</v>
      </c>
      <c r="T1125" s="1">
        <v>100000</v>
      </c>
      <c r="U1125" s="1">
        <f t="shared" si="570"/>
        <v>100000</v>
      </c>
      <c r="V1125" s="57"/>
      <c r="W1125" s="57"/>
      <c r="X1125" s="57"/>
      <c r="Y1125" s="12"/>
    </row>
    <row r="1126" spans="1:25" s="23" customFormat="1" ht="15.75" hidden="1">
      <c r="A1126" s="28" t="s">
        <v>267</v>
      </c>
      <c r="B1126" s="29">
        <v>11</v>
      </c>
      <c r="C1126" s="53" t="s">
        <v>27</v>
      </c>
      <c r="D1126" s="56" t="s">
        <v>183</v>
      </c>
      <c r="E1126" s="32" t="s">
        <v>130</v>
      </c>
      <c r="F1126" s="20"/>
      <c r="G1126" s="1">
        <v>80000</v>
      </c>
      <c r="H1126" s="1">
        <v>80000</v>
      </c>
      <c r="I1126" s="1">
        <v>80000</v>
      </c>
      <c r="J1126" s="1">
        <v>80000</v>
      </c>
      <c r="K1126" s="1">
        <v>0</v>
      </c>
      <c r="L1126" s="33">
        <f t="shared" si="548"/>
        <v>0</v>
      </c>
      <c r="M1126" s="1">
        <v>80000</v>
      </c>
      <c r="N1126" s="1">
        <v>80000</v>
      </c>
      <c r="O1126" s="1">
        <v>80000</v>
      </c>
      <c r="P1126" s="1">
        <f t="shared" si="568"/>
        <v>80000</v>
      </c>
      <c r="Q1126" s="1">
        <v>80000</v>
      </c>
      <c r="R1126" s="1">
        <v>80000</v>
      </c>
      <c r="S1126" s="1">
        <f t="shared" si="569"/>
        <v>80000</v>
      </c>
      <c r="T1126" s="1">
        <v>80000</v>
      </c>
      <c r="U1126" s="1">
        <f t="shared" si="570"/>
        <v>80000</v>
      </c>
      <c r="V1126" s="57"/>
      <c r="W1126" s="57"/>
      <c r="X1126" s="57"/>
      <c r="Y1126" s="12"/>
    </row>
    <row r="1127" spans="1:25" s="23" customFormat="1" ht="15.75" hidden="1">
      <c r="A1127" s="24" t="s">
        <v>267</v>
      </c>
      <c r="B1127" s="25">
        <v>11</v>
      </c>
      <c r="C1127" s="52" t="s">
        <v>27</v>
      </c>
      <c r="D1127" s="42">
        <v>426</v>
      </c>
      <c r="E1127" s="20"/>
      <c r="F1127" s="20"/>
      <c r="G1127" s="21">
        <f>SUM(G1128)</f>
        <v>100000</v>
      </c>
      <c r="H1127" s="21">
        <f t="shared" ref="H1127:U1127" si="573">SUM(H1128)</f>
        <v>100000</v>
      </c>
      <c r="I1127" s="21">
        <f t="shared" si="573"/>
        <v>100000</v>
      </c>
      <c r="J1127" s="21">
        <f t="shared" si="573"/>
        <v>100000</v>
      </c>
      <c r="K1127" s="21">
        <f t="shared" si="573"/>
        <v>72322.98</v>
      </c>
      <c r="L1127" s="22">
        <f t="shared" si="548"/>
        <v>72.322979999999987</v>
      </c>
      <c r="M1127" s="21">
        <f t="shared" si="573"/>
        <v>100000</v>
      </c>
      <c r="N1127" s="21">
        <f t="shared" si="573"/>
        <v>100000</v>
      </c>
      <c r="O1127" s="21">
        <f t="shared" si="573"/>
        <v>100000</v>
      </c>
      <c r="P1127" s="21">
        <f t="shared" si="573"/>
        <v>100000</v>
      </c>
      <c r="Q1127" s="21">
        <f t="shared" si="573"/>
        <v>100000</v>
      </c>
      <c r="R1127" s="21">
        <f t="shared" si="573"/>
        <v>100000</v>
      </c>
      <c r="S1127" s="21">
        <f t="shared" si="573"/>
        <v>100000</v>
      </c>
      <c r="T1127" s="21">
        <f t="shared" si="573"/>
        <v>100000</v>
      </c>
      <c r="U1127" s="21">
        <f t="shared" si="573"/>
        <v>100000</v>
      </c>
      <c r="V1127" s="57"/>
      <c r="W1127" s="57"/>
      <c r="X1127" s="57"/>
      <c r="Y1127" s="12"/>
    </row>
    <row r="1128" spans="1:25" s="23" customFormat="1" ht="15.75" hidden="1">
      <c r="A1128" s="28" t="s">
        <v>267</v>
      </c>
      <c r="B1128" s="29">
        <v>11</v>
      </c>
      <c r="C1128" s="53" t="s">
        <v>27</v>
      </c>
      <c r="D1128" s="56" t="s">
        <v>205</v>
      </c>
      <c r="E1128" s="32" t="s">
        <v>135</v>
      </c>
      <c r="F1128" s="20"/>
      <c r="G1128" s="1">
        <v>100000</v>
      </c>
      <c r="H1128" s="1">
        <v>100000</v>
      </c>
      <c r="I1128" s="1">
        <v>100000</v>
      </c>
      <c r="J1128" s="1">
        <v>100000</v>
      </c>
      <c r="K1128" s="1">
        <v>72322.98</v>
      </c>
      <c r="L1128" s="33">
        <f t="shared" si="548"/>
        <v>72.322979999999987</v>
      </c>
      <c r="M1128" s="1">
        <v>100000</v>
      </c>
      <c r="N1128" s="1">
        <v>100000</v>
      </c>
      <c r="O1128" s="1">
        <v>100000</v>
      </c>
      <c r="P1128" s="1">
        <f t="shared" si="568"/>
        <v>100000</v>
      </c>
      <c r="Q1128" s="1">
        <v>100000</v>
      </c>
      <c r="R1128" s="1">
        <v>100000</v>
      </c>
      <c r="S1128" s="1">
        <f t="shared" si="569"/>
        <v>100000</v>
      </c>
      <c r="T1128" s="1">
        <v>100000</v>
      </c>
      <c r="U1128" s="1">
        <f t="shared" si="570"/>
        <v>100000</v>
      </c>
      <c r="V1128" s="57"/>
      <c r="W1128" s="57"/>
      <c r="X1128" s="57"/>
      <c r="Y1128" s="12"/>
    </row>
    <row r="1129" spans="1:25" s="23" customFormat="1" ht="78.75">
      <c r="A1129" s="320" t="s">
        <v>540</v>
      </c>
      <c r="B1129" s="320"/>
      <c r="C1129" s="320"/>
      <c r="D1129" s="320"/>
      <c r="E1129" s="20" t="s">
        <v>35</v>
      </c>
      <c r="F1129" s="51" t="s">
        <v>547</v>
      </c>
      <c r="G1129" s="21">
        <f>G1130+G1134+G1136</f>
        <v>175000</v>
      </c>
      <c r="H1129" s="21">
        <f t="shared" ref="H1129:U1129" si="574">H1130+H1134+H1136</f>
        <v>175000</v>
      </c>
      <c r="I1129" s="21">
        <f t="shared" si="574"/>
        <v>175000</v>
      </c>
      <c r="J1129" s="21">
        <f t="shared" si="574"/>
        <v>175000</v>
      </c>
      <c r="K1129" s="21">
        <f t="shared" si="574"/>
        <v>0</v>
      </c>
      <c r="L1129" s="22">
        <f t="shared" si="548"/>
        <v>0</v>
      </c>
      <c r="M1129" s="21">
        <f t="shared" si="574"/>
        <v>175000</v>
      </c>
      <c r="N1129" s="21">
        <f t="shared" si="574"/>
        <v>175000</v>
      </c>
      <c r="O1129" s="21">
        <f t="shared" si="574"/>
        <v>175000</v>
      </c>
      <c r="P1129" s="21">
        <f t="shared" si="574"/>
        <v>175000</v>
      </c>
      <c r="Q1129" s="21">
        <f t="shared" si="574"/>
        <v>175000</v>
      </c>
      <c r="R1129" s="21">
        <f t="shared" si="574"/>
        <v>175000</v>
      </c>
      <c r="S1129" s="21">
        <f t="shared" si="574"/>
        <v>175000</v>
      </c>
      <c r="T1129" s="21">
        <f t="shared" si="574"/>
        <v>175000</v>
      </c>
      <c r="U1129" s="21">
        <f t="shared" si="574"/>
        <v>175000</v>
      </c>
      <c r="V1129" s="57"/>
      <c r="W1129" s="57"/>
      <c r="X1129" s="57"/>
      <c r="Y1129" s="12"/>
    </row>
    <row r="1130" spans="1:25" s="23" customFormat="1" ht="15.75" hidden="1">
      <c r="A1130" s="24" t="s">
        <v>268</v>
      </c>
      <c r="B1130" s="25">
        <v>11</v>
      </c>
      <c r="C1130" s="52" t="s">
        <v>27</v>
      </c>
      <c r="D1130" s="42">
        <v>323</v>
      </c>
      <c r="E1130" s="20"/>
      <c r="F1130" s="20"/>
      <c r="G1130" s="21">
        <f>SUM(G1131:G1133)</f>
        <v>135000</v>
      </c>
      <c r="H1130" s="21">
        <f t="shared" ref="H1130:U1130" si="575">SUM(H1131:H1133)</f>
        <v>135000</v>
      </c>
      <c r="I1130" s="21">
        <f t="shared" si="575"/>
        <v>135000</v>
      </c>
      <c r="J1130" s="21">
        <f t="shared" si="575"/>
        <v>135000</v>
      </c>
      <c r="K1130" s="21">
        <f t="shared" si="575"/>
        <v>0</v>
      </c>
      <c r="L1130" s="22">
        <f t="shared" si="548"/>
        <v>0</v>
      </c>
      <c r="M1130" s="21">
        <f t="shared" si="575"/>
        <v>135000</v>
      </c>
      <c r="N1130" s="21">
        <f t="shared" si="575"/>
        <v>135000</v>
      </c>
      <c r="O1130" s="21">
        <f t="shared" si="575"/>
        <v>135000</v>
      </c>
      <c r="P1130" s="21">
        <f t="shared" si="575"/>
        <v>135000</v>
      </c>
      <c r="Q1130" s="21">
        <f t="shared" si="575"/>
        <v>135000</v>
      </c>
      <c r="R1130" s="21">
        <f t="shared" si="575"/>
        <v>135000</v>
      </c>
      <c r="S1130" s="21">
        <f t="shared" si="575"/>
        <v>135000</v>
      </c>
      <c r="T1130" s="21">
        <f t="shared" si="575"/>
        <v>135000</v>
      </c>
      <c r="U1130" s="21">
        <f t="shared" si="575"/>
        <v>135000</v>
      </c>
      <c r="V1130" s="57"/>
      <c r="W1130" s="57"/>
      <c r="X1130" s="57"/>
      <c r="Y1130" s="12"/>
    </row>
    <row r="1131" spans="1:25" s="23" customFormat="1" ht="15.75" hidden="1">
      <c r="A1131" s="28" t="s">
        <v>268</v>
      </c>
      <c r="B1131" s="29">
        <v>11</v>
      </c>
      <c r="C1131" s="53" t="s">
        <v>27</v>
      </c>
      <c r="D1131" s="56" t="s">
        <v>193</v>
      </c>
      <c r="E1131" s="32" t="s">
        <v>117</v>
      </c>
      <c r="F1131" s="20"/>
      <c r="G1131" s="1">
        <v>10000</v>
      </c>
      <c r="H1131" s="1">
        <v>10000</v>
      </c>
      <c r="I1131" s="1">
        <v>10000</v>
      </c>
      <c r="J1131" s="1">
        <v>10000</v>
      </c>
      <c r="K1131" s="1">
        <v>0</v>
      </c>
      <c r="L1131" s="33">
        <f t="shared" si="548"/>
        <v>0</v>
      </c>
      <c r="M1131" s="1">
        <v>10000</v>
      </c>
      <c r="N1131" s="1">
        <v>10000</v>
      </c>
      <c r="O1131" s="1">
        <v>10000</v>
      </c>
      <c r="P1131" s="1">
        <f>O1131</f>
        <v>10000</v>
      </c>
      <c r="Q1131" s="1">
        <v>10000</v>
      </c>
      <c r="R1131" s="1">
        <v>10000</v>
      </c>
      <c r="S1131" s="1">
        <f>R1131</f>
        <v>10000</v>
      </c>
      <c r="T1131" s="1">
        <v>10000</v>
      </c>
      <c r="U1131" s="1">
        <f>T1131</f>
        <v>10000</v>
      </c>
      <c r="V1131" s="57"/>
      <c r="W1131" s="57"/>
      <c r="X1131" s="57"/>
      <c r="Y1131" s="12"/>
    </row>
    <row r="1132" spans="1:25" s="23" customFormat="1" ht="15.75" hidden="1">
      <c r="A1132" s="28" t="s">
        <v>268</v>
      </c>
      <c r="B1132" s="29">
        <v>11</v>
      </c>
      <c r="C1132" s="53" t="s">
        <v>27</v>
      </c>
      <c r="D1132" s="56" t="s">
        <v>182</v>
      </c>
      <c r="E1132" s="32" t="s">
        <v>118</v>
      </c>
      <c r="F1132" s="20"/>
      <c r="G1132" s="1">
        <v>25000</v>
      </c>
      <c r="H1132" s="1">
        <v>25000</v>
      </c>
      <c r="I1132" s="1">
        <v>25000</v>
      </c>
      <c r="J1132" s="1">
        <v>25000</v>
      </c>
      <c r="K1132" s="1">
        <v>0</v>
      </c>
      <c r="L1132" s="33">
        <f t="shared" si="548"/>
        <v>0</v>
      </c>
      <c r="M1132" s="1">
        <v>25000</v>
      </c>
      <c r="N1132" s="1">
        <v>25000</v>
      </c>
      <c r="O1132" s="1">
        <v>25000</v>
      </c>
      <c r="P1132" s="1">
        <f>O1132</f>
        <v>25000</v>
      </c>
      <c r="Q1132" s="1">
        <v>25000</v>
      </c>
      <c r="R1132" s="1">
        <v>25000</v>
      </c>
      <c r="S1132" s="1">
        <f>R1132</f>
        <v>25000</v>
      </c>
      <c r="T1132" s="1">
        <v>25000</v>
      </c>
      <c r="U1132" s="1">
        <f>T1132</f>
        <v>25000</v>
      </c>
      <c r="V1132" s="57"/>
      <c r="W1132" s="57"/>
      <c r="X1132" s="57"/>
      <c r="Y1132" s="12"/>
    </row>
    <row r="1133" spans="1:25" s="23" customFormat="1" ht="15.75" hidden="1">
      <c r="A1133" s="28" t="s">
        <v>268</v>
      </c>
      <c r="B1133" s="29">
        <v>11</v>
      </c>
      <c r="C1133" s="53" t="s">
        <v>27</v>
      </c>
      <c r="D1133" s="56" t="s">
        <v>196</v>
      </c>
      <c r="E1133" s="32" t="s">
        <v>42</v>
      </c>
      <c r="F1133" s="20"/>
      <c r="G1133" s="1">
        <v>100000</v>
      </c>
      <c r="H1133" s="1">
        <v>100000</v>
      </c>
      <c r="I1133" s="1">
        <v>100000</v>
      </c>
      <c r="J1133" s="1">
        <v>100000</v>
      </c>
      <c r="K1133" s="1">
        <v>0</v>
      </c>
      <c r="L1133" s="33">
        <f t="shared" si="548"/>
        <v>0</v>
      </c>
      <c r="M1133" s="1">
        <v>100000</v>
      </c>
      <c r="N1133" s="1">
        <v>100000</v>
      </c>
      <c r="O1133" s="1">
        <v>100000</v>
      </c>
      <c r="P1133" s="1">
        <f>O1133</f>
        <v>100000</v>
      </c>
      <c r="Q1133" s="1">
        <v>100000</v>
      </c>
      <c r="R1133" s="1">
        <v>100000</v>
      </c>
      <c r="S1133" s="1">
        <f>R1133</f>
        <v>100000</v>
      </c>
      <c r="T1133" s="1">
        <v>100000</v>
      </c>
      <c r="U1133" s="1">
        <f>T1133</f>
        <v>100000</v>
      </c>
      <c r="V1133" s="57"/>
      <c r="W1133" s="57"/>
      <c r="X1133" s="57"/>
      <c r="Y1133" s="12"/>
    </row>
    <row r="1134" spans="1:25" s="23" customFormat="1" ht="15.75" hidden="1">
      <c r="A1134" s="24" t="s">
        <v>268</v>
      </c>
      <c r="B1134" s="25">
        <v>11</v>
      </c>
      <c r="C1134" s="52" t="s">
        <v>27</v>
      </c>
      <c r="D1134" s="42">
        <v>329</v>
      </c>
      <c r="E1134" s="20"/>
      <c r="F1134" s="20"/>
      <c r="G1134" s="21">
        <f>SUM(G1135)</f>
        <v>20000</v>
      </c>
      <c r="H1134" s="21">
        <f t="shared" ref="H1134:U1134" si="576">SUM(H1135)</f>
        <v>20000</v>
      </c>
      <c r="I1134" s="21">
        <f t="shared" si="576"/>
        <v>20000</v>
      </c>
      <c r="J1134" s="21">
        <f t="shared" si="576"/>
        <v>20000</v>
      </c>
      <c r="K1134" s="21">
        <f t="shared" si="576"/>
        <v>0</v>
      </c>
      <c r="L1134" s="22">
        <f t="shared" si="548"/>
        <v>0</v>
      </c>
      <c r="M1134" s="21">
        <f t="shared" si="576"/>
        <v>20000</v>
      </c>
      <c r="N1134" s="21">
        <f t="shared" si="576"/>
        <v>20000</v>
      </c>
      <c r="O1134" s="21">
        <f t="shared" si="576"/>
        <v>20000</v>
      </c>
      <c r="P1134" s="21">
        <f t="shared" si="576"/>
        <v>20000</v>
      </c>
      <c r="Q1134" s="21">
        <f t="shared" si="576"/>
        <v>20000</v>
      </c>
      <c r="R1134" s="21">
        <f t="shared" si="576"/>
        <v>20000</v>
      </c>
      <c r="S1134" s="21">
        <f t="shared" si="576"/>
        <v>20000</v>
      </c>
      <c r="T1134" s="21">
        <f t="shared" si="576"/>
        <v>20000</v>
      </c>
      <c r="U1134" s="21">
        <f t="shared" si="576"/>
        <v>20000</v>
      </c>
      <c r="V1134" s="57"/>
      <c r="W1134" s="57"/>
      <c r="X1134" s="57"/>
      <c r="Y1134" s="12"/>
    </row>
    <row r="1135" spans="1:25" s="23" customFormat="1" ht="15.75" hidden="1">
      <c r="A1135" s="28" t="s">
        <v>268</v>
      </c>
      <c r="B1135" s="29">
        <v>11</v>
      </c>
      <c r="C1135" s="53" t="s">
        <v>27</v>
      </c>
      <c r="D1135" s="56" t="s">
        <v>201</v>
      </c>
      <c r="E1135" s="32" t="s">
        <v>123</v>
      </c>
      <c r="F1135" s="20"/>
      <c r="G1135" s="1">
        <v>20000</v>
      </c>
      <c r="H1135" s="1">
        <v>20000</v>
      </c>
      <c r="I1135" s="1">
        <v>20000</v>
      </c>
      <c r="J1135" s="1">
        <v>20000</v>
      </c>
      <c r="K1135" s="1">
        <v>0</v>
      </c>
      <c r="L1135" s="33">
        <f t="shared" si="548"/>
        <v>0</v>
      </c>
      <c r="M1135" s="1">
        <v>20000</v>
      </c>
      <c r="N1135" s="1">
        <v>20000</v>
      </c>
      <c r="O1135" s="1">
        <v>20000</v>
      </c>
      <c r="P1135" s="1">
        <f>O1135</f>
        <v>20000</v>
      </c>
      <c r="Q1135" s="1">
        <v>20000</v>
      </c>
      <c r="R1135" s="1">
        <v>20000</v>
      </c>
      <c r="S1135" s="1">
        <f>R1135</f>
        <v>20000</v>
      </c>
      <c r="T1135" s="1">
        <v>20000</v>
      </c>
      <c r="U1135" s="1">
        <f>T1135</f>
        <v>20000</v>
      </c>
      <c r="V1135" s="57"/>
      <c r="W1135" s="57"/>
      <c r="X1135" s="57"/>
      <c r="Y1135" s="12"/>
    </row>
    <row r="1136" spans="1:25" s="23" customFormat="1" ht="15.75" hidden="1">
      <c r="A1136" s="24" t="s">
        <v>268</v>
      </c>
      <c r="B1136" s="25">
        <v>11</v>
      </c>
      <c r="C1136" s="52" t="s">
        <v>27</v>
      </c>
      <c r="D1136" s="42">
        <v>423</v>
      </c>
      <c r="E1136" s="20"/>
      <c r="F1136" s="20"/>
      <c r="G1136" s="21">
        <f>SUM(G1137)</f>
        <v>20000</v>
      </c>
      <c r="H1136" s="21">
        <f t="shared" ref="H1136:U1136" si="577">SUM(H1137)</f>
        <v>20000</v>
      </c>
      <c r="I1136" s="21">
        <f t="shared" si="577"/>
        <v>20000</v>
      </c>
      <c r="J1136" s="21">
        <f t="shared" si="577"/>
        <v>20000</v>
      </c>
      <c r="K1136" s="21">
        <f t="shared" si="577"/>
        <v>0</v>
      </c>
      <c r="L1136" s="22">
        <f t="shared" ref="L1136:L1199" si="578">IF(I1136=0, "-", K1136/I1136*100)</f>
        <v>0</v>
      </c>
      <c r="M1136" s="21">
        <f t="shared" si="577"/>
        <v>20000</v>
      </c>
      <c r="N1136" s="21">
        <f t="shared" si="577"/>
        <v>20000</v>
      </c>
      <c r="O1136" s="21">
        <f t="shared" si="577"/>
        <v>20000</v>
      </c>
      <c r="P1136" s="21">
        <f t="shared" si="577"/>
        <v>20000</v>
      </c>
      <c r="Q1136" s="21">
        <f t="shared" si="577"/>
        <v>20000</v>
      </c>
      <c r="R1136" s="21">
        <f t="shared" si="577"/>
        <v>20000</v>
      </c>
      <c r="S1136" s="21">
        <f t="shared" si="577"/>
        <v>20000</v>
      </c>
      <c r="T1136" s="21">
        <f t="shared" si="577"/>
        <v>20000</v>
      </c>
      <c r="U1136" s="21">
        <f t="shared" si="577"/>
        <v>20000</v>
      </c>
      <c r="V1136" s="57"/>
      <c r="W1136" s="57"/>
      <c r="X1136" s="57"/>
      <c r="Y1136" s="12"/>
    </row>
    <row r="1137" spans="1:25" s="23" customFormat="1" ht="15.75" hidden="1">
      <c r="A1137" s="28" t="s">
        <v>268</v>
      </c>
      <c r="B1137" s="29">
        <v>11</v>
      </c>
      <c r="C1137" s="53" t="s">
        <v>27</v>
      </c>
      <c r="D1137" s="56" t="s">
        <v>260</v>
      </c>
      <c r="E1137" s="32" t="s">
        <v>128</v>
      </c>
      <c r="F1137" s="20"/>
      <c r="G1137" s="1">
        <v>20000</v>
      </c>
      <c r="H1137" s="1">
        <v>20000</v>
      </c>
      <c r="I1137" s="1">
        <v>20000</v>
      </c>
      <c r="J1137" s="1">
        <v>20000</v>
      </c>
      <c r="K1137" s="1">
        <v>0</v>
      </c>
      <c r="L1137" s="33">
        <f t="shared" si="578"/>
        <v>0</v>
      </c>
      <c r="M1137" s="1">
        <v>20000</v>
      </c>
      <c r="N1137" s="1">
        <v>20000</v>
      </c>
      <c r="O1137" s="1">
        <v>20000</v>
      </c>
      <c r="P1137" s="1">
        <f>O1137</f>
        <v>20000</v>
      </c>
      <c r="Q1137" s="1">
        <v>20000</v>
      </c>
      <c r="R1137" s="1">
        <v>20000</v>
      </c>
      <c r="S1137" s="1">
        <f>R1137</f>
        <v>20000</v>
      </c>
      <c r="T1137" s="1">
        <v>20000</v>
      </c>
      <c r="U1137" s="1">
        <f>T1137</f>
        <v>20000</v>
      </c>
      <c r="V1137" s="57"/>
      <c r="W1137" s="57"/>
      <c r="X1137" s="57"/>
      <c r="Y1137" s="12"/>
    </row>
    <row r="1138" spans="1:25" s="23" customFormat="1" ht="50.1" customHeight="1">
      <c r="A1138" s="325" t="s">
        <v>541</v>
      </c>
      <c r="B1138" s="326"/>
      <c r="C1138" s="326"/>
      <c r="D1138" s="326"/>
      <c r="E1138" s="324" t="s">
        <v>185</v>
      </c>
      <c r="F1138" s="324"/>
      <c r="G1138" s="18">
        <f>G1139+G1193+G1186</f>
        <v>11630560</v>
      </c>
      <c r="H1138" s="18">
        <f t="shared" ref="H1138:U1138" si="579">H1139+H1193+H1186</f>
        <v>6545000</v>
      </c>
      <c r="I1138" s="18">
        <f t="shared" si="579"/>
        <v>11630560</v>
      </c>
      <c r="J1138" s="18">
        <f t="shared" si="579"/>
        <v>6545000</v>
      </c>
      <c r="K1138" s="18">
        <f t="shared" si="579"/>
        <v>2682323.58</v>
      </c>
      <c r="L1138" s="19">
        <f t="shared" si="578"/>
        <v>23.062720797622816</v>
      </c>
      <c r="M1138" s="18">
        <f t="shared" si="579"/>
        <v>6545000</v>
      </c>
      <c r="N1138" s="18">
        <f t="shared" si="579"/>
        <v>6545000</v>
      </c>
      <c r="O1138" s="18">
        <f t="shared" si="579"/>
        <v>0</v>
      </c>
      <c r="P1138" s="18">
        <f t="shared" si="579"/>
        <v>0</v>
      </c>
      <c r="Q1138" s="18">
        <f t="shared" si="579"/>
        <v>3307000</v>
      </c>
      <c r="R1138" s="18">
        <f t="shared" si="579"/>
        <v>0</v>
      </c>
      <c r="S1138" s="18">
        <f t="shared" si="579"/>
        <v>0</v>
      </c>
      <c r="T1138" s="18">
        <f t="shared" si="579"/>
        <v>0</v>
      </c>
      <c r="U1138" s="18">
        <f t="shared" si="579"/>
        <v>0</v>
      </c>
      <c r="V1138" s="57"/>
      <c r="W1138" s="57"/>
      <c r="X1138" s="57"/>
      <c r="Y1138" s="12"/>
    </row>
    <row r="1139" spans="1:25" s="23" customFormat="1" ht="78.75">
      <c r="A1139" s="319" t="s">
        <v>226</v>
      </c>
      <c r="B1139" s="319"/>
      <c r="C1139" s="319"/>
      <c r="D1139" s="319"/>
      <c r="E1139" s="20" t="s">
        <v>262</v>
      </c>
      <c r="F1139" s="20" t="s">
        <v>250</v>
      </c>
      <c r="G1139" s="21">
        <f>G1140+G1142+G1144+G1147+G1151+G1157+G1166+G1170+G1173+G1175+G1177+G1182+G1184</f>
        <v>6245000</v>
      </c>
      <c r="H1139" s="21">
        <f t="shared" ref="H1139:U1139" si="580">H1140+H1142+H1144+H1147+H1151+H1157+H1166+H1170+H1173+H1175+H1177+H1182+H1184</f>
        <v>6245000</v>
      </c>
      <c r="I1139" s="21">
        <f t="shared" si="580"/>
        <v>6245000</v>
      </c>
      <c r="J1139" s="21">
        <f t="shared" si="580"/>
        <v>6245000</v>
      </c>
      <c r="K1139" s="21">
        <f t="shared" si="580"/>
        <v>1799780.0799999998</v>
      </c>
      <c r="L1139" s="22">
        <f t="shared" si="578"/>
        <v>28.819536909527621</v>
      </c>
      <c r="M1139" s="21">
        <f t="shared" si="580"/>
        <v>6345000</v>
      </c>
      <c r="N1139" s="21">
        <f t="shared" si="580"/>
        <v>6345000</v>
      </c>
      <c r="O1139" s="21">
        <f t="shared" si="580"/>
        <v>0</v>
      </c>
      <c r="P1139" s="21">
        <f t="shared" si="580"/>
        <v>0</v>
      </c>
      <c r="Q1139" s="21">
        <f t="shared" si="580"/>
        <v>3107000</v>
      </c>
      <c r="R1139" s="21">
        <f t="shared" si="580"/>
        <v>0</v>
      </c>
      <c r="S1139" s="21">
        <f t="shared" si="580"/>
        <v>0</v>
      </c>
      <c r="T1139" s="21">
        <f t="shared" si="580"/>
        <v>0</v>
      </c>
      <c r="U1139" s="21">
        <f t="shared" si="580"/>
        <v>0</v>
      </c>
      <c r="V1139" s="57"/>
      <c r="W1139" s="57"/>
      <c r="X1139" s="57"/>
      <c r="Y1139" s="12"/>
    </row>
    <row r="1140" spans="1:25" s="23" customFormat="1" ht="15.75" hidden="1">
      <c r="A1140" s="24" t="s">
        <v>226</v>
      </c>
      <c r="B1140" s="25">
        <v>11</v>
      </c>
      <c r="C1140" s="52" t="s">
        <v>23</v>
      </c>
      <c r="D1140" s="27">
        <v>311</v>
      </c>
      <c r="E1140" s="20"/>
      <c r="F1140" s="20"/>
      <c r="G1140" s="21">
        <f>SUM(G1141)</f>
        <v>1150000</v>
      </c>
      <c r="H1140" s="21">
        <f t="shared" ref="H1140:U1140" si="581">SUM(H1141)</f>
        <v>1150000</v>
      </c>
      <c r="I1140" s="21">
        <f t="shared" si="581"/>
        <v>1150000</v>
      </c>
      <c r="J1140" s="21">
        <f t="shared" si="581"/>
        <v>1150000</v>
      </c>
      <c r="K1140" s="21">
        <f t="shared" si="581"/>
        <v>749942.89</v>
      </c>
      <c r="L1140" s="22">
        <f t="shared" si="578"/>
        <v>65.212425217391299</v>
      </c>
      <c r="M1140" s="21">
        <f t="shared" si="581"/>
        <v>1150000</v>
      </c>
      <c r="N1140" s="21">
        <f t="shared" si="581"/>
        <v>1150000</v>
      </c>
      <c r="O1140" s="21">
        <f t="shared" si="581"/>
        <v>0</v>
      </c>
      <c r="P1140" s="21">
        <f t="shared" si="581"/>
        <v>0</v>
      </c>
      <c r="Q1140" s="21">
        <f t="shared" si="581"/>
        <v>0</v>
      </c>
      <c r="R1140" s="21">
        <f t="shared" si="581"/>
        <v>0</v>
      </c>
      <c r="S1140" s="21">
        <f t="shared" si="581"/>
        <v>0</v>
      </c>
      <c r="T1140" s="21">
        <f t="shared" si="581"/>
        <v>0</v>
      </c>
      <c r="U1140" s="21">
        <f t="shared" si="581"/>
        <v>0</v>
      </c>
      <c r="V1140" s="57"/>
      <c r="W1140" s="57"/>
      <c r="X1140" s="57"/>
      <c r="Y1140" s="12"/>
    </row>
    <row r="1141" spans="1:25" s="23" customFormat="1" ht="15.75" hidden="1">
      <c r="A1141" s="28" t="s">
        <v>226</v>
      </c>
      <c r="B1141" s="29">
        <v>11</v>
      </c>
      <c r="C1141" s="53" t="s">
        <v>23</v>
      </c>
      <c r="D1141" s="56" t="s">
        <v>177</v>
      </c>
      <c r="E1141" s="32" t="s">
        <v>19</v>
      </c>
      <c r="F1141" s="20"/>
      <c r="G1141" s="1">
        <v>1150000</v>
      </c>
      <c r="H1141" s="1">
        <v>1150000</v>
      </c>
      <c r="I1141" s="1">
        <v>1150000</v>
      </c>
      <c r="J1141" s="1">
        <v>1150000</v>
      </c>
      <c r="K1141" s="1">
        <v>749942.89</v>
      </c>
      <c r="L1141" s="33">
        <f t="shared" si="578"/>
        <v>65.212425217391299</v>
      </c>
      <c r="M1141" s="1">
        <v>1150000</v>
      </c>
      <c r="N1141" s="1">
        <v>1150000</v>
      </c>
      <c r="O1141" s="1"/>
      <c r="P1141" s="1"/>
      <c r="Q1141" s="1"/>
      <c r="R1141" s="1"/>
      <c r="S1141" s="1"/>
      <c r="T1141" s="1"/>
      <c r="U1141" s="1"/>
      <c r="V1141" s="57"/>
      <c r="W1141" s="57"/>
      <c r="X1141" s="57"/>
      <c r="Y1141" s="12"/>
    </row>
    <row r="1142" spans="1:25" s="23" customFormat="1" ht="15.75" hidden="1">
      <c r="A1142" s="24" t="s">
        <v>226</v>
      </c>
      <c r="B1142" s="25">
        <v>11</v>
      </c>
      <c r="C1142" s="52" t="s">
        <v>23</v>
      </c>
      <c r="D1142" s="42">
        <v>312</v>
      </c>
      <c r="E1142" s="20"/>
      <c r="F1142" s="20"/>
      <c r="G1142" s="21">
        <f>SUM(G1143)</f>
        <v>20000</v>
      </c>
      <c r="H1142" s="21">
        <f t="shared" ref="H1142:U1142" si="582">SUM(H1143)</f>
        <v>20000</v>
      </c>
      <c r="I1142" s="21">
        <f t="shared" si="582"/>
        <v>20000</v>
      </c>
      <c r="J1142" s="21">
        <f t="shared" si="582"/>
        <v>20000</v>
      </c>
      <c r="K1142" s="21">
        <f t="shared" si="582"/>
        <v>4210.29</v>
      </c>
      <c r="L1142" s="22">
        <f t="shared" si="578"/>
        <v>21.051449999999999</v>
      </c>
      <c r="M1142" s="21">
        <f t="shared" si="582"/>
        <v>20000</v>
      </c>
      <c r="N1142" s="21">
        <f t="shared" si="582"/>
        <v>20000</v>
      </c>
      <c r="O1142" s="21">
        <f t="shared" si="582"/>
        <v>0</v>
      </c>
      <c r="P1142" s="21">
        <f t="shared" si="582"/>
        <v>0</v>
      </c>
      <c r="Q1142" s="21">
        <f t="shared" si="582"/>
        <v>0</v>
      </c>
      <c r="R1142" s="21">
        <f t="shared" si="582"/>
        <v>0</v>
      </c>
      <c r="S1142" s="21">
        <f t="shared" si="582"/>
        <v>0</v>
      </c>
      <c r="T1142" s="21">
        <f t="shared" si="582"/>
        <v>0</v>
      </c>
      <c r="U1142" s="21">
        <f t="shared" si="582"/>
        <v>0</v>
      </c>
      <c r="V1142" s="57"/>
      <c r="W1142" s="57"/>
      <c r="X1142" s="57"/>
      <c r="Y1142" s="12"/>
    </row>
    <row r="1143" spans="1:25" s="23" customFormat="1" ht="15.75" hidden="1">
      <c r="A1143" s="28" t="s">
        <v>226</v>
      </c>
      <c r="B1143" s="29">
        <v>11</v>
      </c>
      <c r="C1143" s="53" t="s">
        <v>23</v>
      </c>
      <c r="D1143" s="56" t="s">
        <v>178</v>
      </c>
      <c r="E1143" s="32" t="s">
        <v>138</v>
      </c>
      <c r="F1143" s="20"/>
      <c r="G1143" s="1">
        <v>20000</v>
      </c>
      <c r="H1143" s="1">
        <v>20000</v>
      </c>
      <c r="I1143" s="1">
        <v>20000</v>
      </c>
      <c r="J1143" s="1">
        <v>20000</v>
      </c>
      <c r="K1143" s="1">
        <v>4210.29</v>
      </c>
      <c r="L1143" s="33">
        <f t="shared" si="578"/>
        <v>21.051449999999999</v>
      </c>
      <c r="M1143" s="1">
        <v>20000</v>
      </c>
      <c r="N1143" s="1">
        <v>20000</v>
      </c>
      <c r="O1143" s="1"/>
      <c r="P1143" s="1"/>
      <c r="Q1143" s="1"/>
      <c r="R1143" s="1"/>
      <c r="S1143" s="1"/>
      <c r="T1143" s="1"/>
      <c r="U1143" s="1"/>
      <c r="V1143" s="57"/>
      <c r="W1143" s="57"/>
      <c r="X1143" s="57"/>
      <c r="Y1143" s="12"/>
    </row>
    <row r="1144" spans="1:25" s="23" customFormat="1" ht="15.75" hidden="1">
      <c r="A1144" s="24" t="s">
        <v>226</v>
      </c>
      <c r="B1144" s="25">
        <v>11</v>
      </c>
      <c r="C1144" s="52" t="s">
        <v>23</v>
      </c>
      <c r="D1144" s="42">
        <v>313</v>
      </c>
      <c r="E1144" s="20"/>
      <c r="F1144" s="20"/>
      <c r="G1144" s="21">
        <f>SUM(G1145:G1146)</f>
        <v>193000</v>
      </c>
      <c r="H1144" s="21">
        <f t="shared" ref="H1144:U1144" si="583">SUM(H1145:H1146)</f>
        <v>193000</v>
      </c>
      <c r="I1144" s="21">
        <f t="shared" si="583"/>
        <v>193000</v>
      </c>
      <c r="J1144" s="21">
        <f t="shared" si="583"/>
        <v>193000</v>
      </c>
      <c r="K1144" s="21">
        <f t="shared" si="583"/>
        <v>113991.31</v>
      </c>
      <c r="L1144" s="22">
        <f t="shared" si="578"/>
        <v>59.062854922279797</v>
      </c>
      <c r="M1144" s="21">
        <f t="shared" si="583"/>
        <v>193000</v>
      </c>
      <c r="N1144" s="21">
        <f t="shared" si="583"/>
        <v>193000</v>
      </c>
      <c r="O1144" s="21">
        <f t="shared" si="583"/>
        <v>0</v>
      </c>
      <c r="P1144" s="21">
        <f t="shared" si="583"/>
        <v>0</v>
      </c>
      <c r="Q1144" s="21">
        <f t="shared" si="583"/>
        <v>0</v>
      </c>
      <c r="R1144" s="21">
        <f t="shared" si="583"/>
        <v>0</v>
      </c>
      <c r="S1144" s="21">
        <f t="shared" si="583"/>
        <v>0</v>
      </c>
      <c r="T1144" s="21">
        <f t="shared" si="583"/>
        <v>0</v>
      </c>
      <c r="U1144" s="21">
        <f t="shared" si="583"/>
        <v>0</v>
      </c>
      <c r="V1144" s="57"/>
      <c r="W1144" s="57"/>
      <c r="X1144" s="57"/>
      <c r="Y1144" s="12"/>
    </row>
    <row r="1145" spans="1:25" s="23" customFormat="1" ht="15.75" hidden="1">
      <c r="A1145" s="28" t="s">
        <v>226</v>
      </c>
      <c r="B1145" s="29">
        <v>11</v>
      </c>
      <c r="C1145" s="53" t="s">
        <v>23</v>
      </c>
      <c r="D1145" s="56" t="s">
        <v>179</v>
      </c>
      <c r="E1145" s="32" t="s">
        <v>280</v>
      </c>
      <c r="F1145" s="20"/>
      <c r="G1145" s="1">
        <v>170000</v>
      </c>
      <c r="H1145" s="1">
        <v>170000</v>
      </c>
      <c r="I1145" s="1">
        <v>170000</v>
      </c>
      <c r="J1145" s="1">
        <v>170000</v>
      </c>
      <c r="K1145" s="1">
        <v>101242.28</v>
      </c>
      <c r="L1145" s="33">
        <f t="shared" si="578"/>
        <v>59.554282352941179</v>
      </c>
      <c r="M1145" s="1">
        <v>170000</v>
      </c>
      <c r="N1145" s="1">
        <v>170000</v>
      </c>
      <c r="O1145" s="1"/>
      <c r="P1145" s="1"/>
      <c r="Q1145" s="1"/>
      <c r="R1145" s="1"/>
      <c r="S1145" s="1"/>
      <c r="T1145" s="1"/>
      <c r="U1145" s="1"/>
      <c r="V1145" s="57"/>
      <c r="W1145" s="57"/>
      <c r="X1145" s="57"/>
      <c r="Y1145" s="12"/>
    </row>
    <row r="1146" spans="1:25" s="23" customFormat="1" ht="30" hidden="1">
      <c r="A1146" s="28" t="s">
        <v>226</v>
      </c>
      <c r="B1146" s="29">
        <v>11</v>
      </c>
      <c r="C1146" s="53" t="s">
        <v>23</v>
      </c>
      <c r="D1146" s="56" t="s">
        <v>180</v>
      </c>
      <c r="E1146" s="32" t="s">
        <v>258</v>
      </c>
      <c r="F1146" s="20"/>
      <c r="G1146" s="1">
        <v>23000</v>
      </c>
      <c r="H1146" s="1">
        <v>23000</v>
      </c>
      <c r="I1146" s="1">
        <v>23000</v>
      </c>
      <c r="J1146" s="1">
        <v>23000</v>
      </c>
      <c r="K1146" s="1">
        <v>12749.03</v>
      </c>
      <c r="L1146" s="33">
        <f t="shared" si="578"/>
        <v>55.430565217391305</v>
      </c>
      <c r="M1146" s="1">
        <v>23000</v>
      </c>
      <c r="N1146" s="1">
        <v>23000</v>
      </c>
      <c r="O1146" s="1"/>
      <c r="P1146" s="1"/>
      <c r="Q1146" s="1"/>
      <c r="R1146" s="1"/>
      <c r="S1146" s="1"/>
      <c r="T1146" s="1"/>
      <c r="U1146" s="1"/>
      <c r="V1146" s="57"/>
      <c r="W1146" s="57"/>
      <c r="X1146" s="57"/>
      <c r="Y1146" s="12"/>
    </row>
    <row r="1147" spans="1:25" s="23" customFormat="1" ht="15.75" hidden="1">
      <c r="A1147" s="24" t="s">
        <v>226</v>
      </c>
      <c r="B1147" s="25">
        <v>11</v>
      </c>
      <c r="C1147" s="52" t="s">
        <v>23</v>
      </c>
      <c r="D1147" s="42">
        <v>321</v>
      </c>
      <c r="E1147" s="20"/>
      <c r="F1147" s="20"/>
      <c r="G1147" s="21">
        <f>SUM(G1148:G1150)</f>
        <v>860000</v>
      </c>
      <c r="H1147" s="21">
        <f t="shared" ref="H1147:U1147" si="584">SUM(H1148:H1150)</f>
        <v>860000</v>
      </c>
      <c r="I1147" s="21">
        <f t="shared" si="584"/>
        <v>860000</v>
      </c>
      <c r="J1147" s="21">
        <f t="shared" si="584"/>
        <v>860000</v>
      </c>
      <c r="K1147" s="21">
        <f t="shared" si="584"/>
        <v>184507.68</v>
      </c>
      <c r="L1147" s="22">
        <f t="shared" si="578"/>
        <v>21.454381395348836</v>
      </c>
      <c r="M1147" s="21">
        <f t="shared" si="584"/>
        <v>860000</v>
      </c>
      <c r="N1147" s="21">
        <f t="shared" si="584"/>
        <v>860000</v>
      </c>
      <c r="O1147" s="21">
        <f t="shared" si="584"/>
        <v>0</v>
      </c>
      <c r="P1147" s="21">
        <f t="shared" si="584"/>
        <v>0</v>
      </c>
      <c r="Q1147" s="21">
        <f t="shared" si="584"/>
        <v>360000</v>
      </c>
      <c r="R1147" s="21">
        <f t="shared" si="584"/>
        <v>0</v>
      </c>
      <c r="S1147" s="21">
        <f t="shared" si="584"/>
        <v>0</v>
      </c>
      <c r="T1147" s="21">
        <f t="shared" si="584"/>
        <v>0</v>
      </c>
      <c r="U1147" s="21">
        <f t="shared" si="584"/>
        <v>0</v>
      </c>
      <c r="V1147" s="57"/>
      <c r="W1147" s="57"/>
      <c r="X1147" s="57"/>
      <c r="Y1147" s="12"/>
    </row>
    <row r="1148" spans="1:25" s="23" customFormat="1" ht="15.75" hidden="1">
      <c r="A1148" s="28" t="s">
        <v>226</v>
      </c>
      <c r="B1148" s="29">
        <v>11</v>
      </c>
      <c r="C1148" s="53" t="s">
        <v>23</v>
      </c>
      <c r="D1148" s="56" t="s">
        <v>158</v>
      </c>
      <c r="E1148" s="32" t="s">
        <v>110</v>
      </c>
      <c r="F1148" s="20"/>
      <c r="G1148" s="1">
        <v>500000</v>
      </c>
      <c r="H1148" s="1">
        <v>500000</v>
      </c>
      <c r="I1148" s="1">
        <v>500000</v>
      </c>
      <c r="J1148" s="1">
        <v>500000</v>
      </c>
      <c r="K1148" s="1">
        <v>168954.6</v>
      </c>
      <c r="L1148" s="33">
        <f t="shared" si="578"/>
        <v>33.79092</v>
      </c>
      <c r="M1148" s="1">
        <v>500000</v>
      </c>
      <c r="N1148" s="1">
        <v>500000</v>
      </c>
      <c r="O1148" s="1"/>
      <c r="P1148" s="1"/>
      <c r="Q1148" s="1"/>
      <c r="R1148" s="1"/>
      <c r="S1148" s="1"/>
      <c r="T1148" s="1"/>
      <c r="U1148" s="1"/>
      <c r="V1148" s="57"/>
      <c r="W1148" s="57"/>
      <c r="X1148" s="57"/>
      <c r="Y1148" s="12"/>
    </row>
    <row r="1149" spans="1:25" s="23" customFormat="1" ht="30" hidden="1">
      <c r="A1149" s="28" t="s">
        <v>226</v>
      </c>
      <c r="B1149" s="29">
        <v>11</v>
      </c>
      <c r="C1149" s="53" t="s">
        <v>23</v>
      </c>
      <c r="D1149" s="56" t="s">
        <v>189</v>
      </c>
      <c r="E1149" s="32" t="s">
        <v>111</v>
      </c>
      <c r="F1149" s="20"/>
      <c r="G1149" s="1">
        <v>60000</v>
      </c>
      <c r="H1149" s="1">
        <v>60000</v>
      </c>
      <c r="I1149" s="1">
        <v>60000</v>
      </c>
      <c r="J1149" s="1">
        <v>60000</v>
      </c>
      <c r="K1149" s="1">
        <v>11178.08</v>
      </c>
      <c r="L1149" s="33">
        <f t="shared" si="578"/>
        <v>18.630133333333333</v>
      </c>
      <c r="M1149" s="1">
        <v>60000</v>
      </c>
      <c r="N1149" s="1">
        <v>60000</v>
      </c>
      <c r="O1149" s="1"/>
      <c r="P1149" s="1">
        <f>O1149</f>
        <v>0</v>
      </c>
      <c r="Q1149" s="1">
        <v>60000</v>
      </c>
      <c r="R1149" s="1"/>
      <c r="S1149" s="1">
        <f>R1149</f>
        <v>0</v>
      </c>
      <c r="T1149" s="1"/>
      <c r="U1149" s="1">
        <f>T1149</f>
        <v>0</v>
      </c>
      <c r="V1149" s="57"/>
      <c r="W1149" s="57"/>
      <c r="X1149" s="57"/>
      <c r="Y1149" s="12"/>
    </row>
    <row r="1150" spans="1:25" s="23" customFormat="1" ht="15.75" hidden="1">
      <c r="A1150" s="28" t="s">
        <v>226</v>
      </c>
      <c r="B1150" s="29">
        <v>11</v>
      </c>
      <c r="C1150" s="53" t="s">
        <v>23</v>
      </c>
      <c r="D1150" s="56" t="s">
        <v>190</v>
      </c>
      <c r="E1150" s="32" t="s">
        <v>112</v>
      </c>
      <c r="F1150" s="20"/>
      <c r="G1150" s="1">
        <v>300000</v>
      </c>
      <c r="H1150" s="1">
        <v>300000</v>
      </c>
      <c r="I1150" s="1">
        <v>300000</v>
      </c>
      <c r="J1150" s="1">
        <v>300000</v>
      </c>
      <c r="K1150" s="1">
        <v>4375</v>
      </c>
      <c r="L1150" s="33">
        <f t="shared" si="578"/>
        <v>1.4583333333333333</v>
      </c>
      <c r="M1150" s="1">
        <v>300000</v>
      </c>
      <c r="N1150" s="1">
        <v>300000</v>
      </c>
      <c r="O1150" s="1"/>
      <c r="P1150" s="1">
        <f>O1150</f>
        <v>0</v>
      </c>
      <c r="Q1150" s="1">
        <v>300000</v>
      </c>
      <c r="R1150" s="1"/>
      <c r="S1150" s="1">
        <f>R1150</f>
        <v>0</v>
      </c>
      <c r="T1150" s="1"/>
      <c r="U1150" s="1">
        <f>T1150</f>
        <v>0</v>
      </c>
      <c r="V1150" s="57"/>
      <c r="W1150" s="57"/>
      <c r="X1150" s="57"/>
      <c r="Y1150" s="12"/>
    </row>
    <row r="1151" spans="1:25" s="23" customFormat="1" ht="15.75" hidden="1">
      <c r="A1151" s="24" t="s">
        <v>226</v>
      </c>
      <c r="B1151" s="25">
        <v>11</v>
      </c>
      <c r="C1151" s="52" t="s">
        <v>23</v>
      </c>
      <c r="D1151" s="42">
        <v>322</v>
      </c>
      <c r="E1151" s="20"/>
      <c r="F1151" s="20"/>
      <c r="G1151" s="21">
        <f>SUM(G1152:G1156)</f>
        <v>370000</v>
      </c>
      <c r="H1151" s="21">
        <f t="shared" ref="H1151:U1151" si="585">SUM(H1152:H1156)</f>
        <v>370000</v>
      </c>
      <c r="I1151" s="21">
        <f t="shared" si="585"/>
        <v>370000</v>
      </c>
      <c r="J1151" s="21">
        <f t="shared" si="585"/>
        <v>370000</v>
      </c>
      <c r="K1151" s="21">
        <f t="shared" si="585"/>
        <v>79362.750000000015</v>
      </c>
      <c r="L1151" s="22">
        <f t="shared" si="578"/>
        <v>21.449391891891896</v>
      </c>
      <c r="M1151" s="21">
        <f t="shared" si="585"/>
        <v>390000</v>
      </c>
      <c r="N1151" s="21">
        <f t="shared" si="585"/>
        <v>390000</v>
      </c>
      <c r="O1151" s="21">
        <f t="shared" si="585"/>
        <v>0</v>
      </c>
      <c r="P1151" s="21">
        <f t="shared" si="585"/>
        <v>0</v>
      </c>
      <c r="Q1151" s="21">
        <f t="shared" si="585"/>
        <v>340000</v>
      </c>
      <c r="R1151" s="21">
        <f t="shared" si="585"/>
        <v>0</v>
      </c>
      <c r="S1151" s="21">
        <f t="shared" si="585"/>
        <v>0</v>
      </c>
      <c r="T1151" s="21">
        <f t="shared" si="585"/>
        <v>0</v>
      </c>
      <c r="U1151" s="21">
        <f t="shared" si="585"/>
        <v>0</v>
      </c>
      <c r="V1151" s="57"/>
      <c r="W1151" s="57"/>
      <c r="X1151" s="57"/>
      <c r="Y1151" s="12"/>
    </row>
    <row r="1152" spans="1:25" s="23" customFormat="1" ht="15.75" hidden="1">
      <c r="A1152" s="28" t="s">
        <v>226</v>
      </c>
      <c r="B1152" s="29">
        <v>11</v>
      </c>
      <c r="C1152" s="53" t="s">
        <v>23</v>
      </c>
      <c r="D1152" s="56" t="s">
        <v>191</v>
      </c>
      <c r="E1152" s="32" t="s">
        <v>146</v>
      </c>
      <c r="F1152" s="20"/>
      <c r="G1152" s="1">
        <v>50000</v>
      </c>
      <c r="H1152" s="1">
        <v>50000</v>
      </c>
      <c r="I1152" s="1">
        <v>50000</v>
      </c>
      <c r="J1152" s="1">
        <v>50000</v>
      </c>
      <c r="K1152" s="1">
        <v>48306.18</v>
      </c>
      <c r="L1152" s="33">
        <f t="shared" si="578"/>
        <v>96.612359999999995</v>
      </c>
      <c r="M1152" s="1">
        <v>50000</v>
      </c>
      <c r="N1152" s="1">
        <v>50000</v>
      </c>
      <c r="O1152" s="1"/>
      <c r="P1152" s="1"/>
      <c r="Q1152" s="1"/>
      <c r="R1152" s="1"/>
      <c r="S1152" s="1"/>
      <c r="T1152" s="1"/>
      <c r="U1152" s="1"/>
      <c r="V1152" s="57"/>
      <c r="W1152" s="57"/>
      <c r="X1152" s="57"/>
      <c r="Y1152" s="12"/>
    </row>
    <row r="1153" spans="1:25" s="23" customFormat="1" ht="15.75" hidden="1">
      <c r="A1153" s="28" t="s">
        <v>226</v>
      </c>
      <c r="B1153" s="29">
        <v>11</v>
      </c>
      <c r="C1153" s="53" t="s">
        <v>23</v>
      </c>
      <c r="D1153" s="56" t="s">
        <v>181</v>
      </c>
      <c r="E1153" s="32" t="s">
        <v>115</v>
      </c>
      <c r="F1153" s="20"/>
      <c r="G1153" s="1">
        <v>170000</v>
      </c>
      <c r="H1153" s="1">
        <v>170000</v>
      </c>
      <c r="I1153" s="1">
        <v>170000</v>
      </c>
      <c r="J1153" s="1">
        <v>170000</v>
      </c>
      <c r="K1153" s="1">
        <v>11668.7</v>
      </c>
      <c r="L1153" s="33">
        <f t="shared" si="578"/>
        <v>6.8639411764705898</v>
      </c>
      <c r="M1153" s="1">
        <v>190000</v>
      </c>
      <c r="N1153" s="1">
        <v>190000</v>
      </c>
      <c r="O1153" s="1"/>
      <c r="P1153" s="1">
        <f>O1153</f>
        <v>0</v>
      </c>
      <c r="Q1153" s="1">
        <v>190000</v>
      </c>
      <c r="R1153" s="1"/>
      <c r="S1153" s="1">
        <f>R1153</f>
        <v>0</v>
      </c>
      <c r="T1153" s="1"/>
      <c r="U1153" s="1">
        <f>T1153</f>
        <v>0</v>
      </c>
      <c r="V1153" s="57"/>
      <c r="W1153" s="57"/>
      <c r="X1153" s="57"/>
      <c r="Y1153" s="12"/>
    </row>
    <row r="1154" spans="1:25" s="23" customFormat="1" ht="30" hidden="1">
      <c r="A1154" s="28" t="s">
        <v>226</v>
      </c>
      <c r="B1154" s="29">
        <v>11</v>
      </c>
      <c r="C1154" s="53" t="s">
        <v>23</v>
      </c>
      <c r="D1154" s="56" t="s">
        <v>246</v>
      </c>
      <c r="E1154" s="32" t="s">
        <v>144</v>
      </c>
      <c r="F1154" s="20"/>
      <c r="G1154" s="1">
        <v>60000</v>
      </c>
      <c r="H1154" s="1">
        <v>60000</v>
      </c>
      <c r="I1154" s="1">
        <v>60000</v>
      </c>
      <c r="J1154" s="1">
        <v>60000</v>
      </c>
      <c r="K1154" s="1">
        <v>14730.99</v>
      </c>
      <c r="L1154" s="33">
        <f t="shared" si="578"/>
        <v>24.551649999999999</v>
      </c>
      <c r="M1154" s="1">
        <v>60000</v>
      </c>
      <c r="N1154" s="1">
        <v>60000</v>
      </c>
      <c r="O1154" s="1"/>
      <c r="P1154" s="1">
        <f>O1154</f>
        <v>0</v>
      </c>
      <c r="Q1154" s="1">
        <v>60000</v>
      </c>
      <c r="R1154" s="1"/>
      <c r="S1154" s="1">
        <f>R1154</f>
        <v>0</v>
      </c>
      <c r="T1154" s="1"/>
      <c r="U1154" s="1">
        <f>T1154</f>
        <v>0</v>
      </c>
      <c r="V1154" s="57"/>
      <c r="W1154" s="57"/>
      <c r="X1154" s="57"/>
      <c r="Y1154" s="12"/>
    </row>
    <row r="1155" spans="1:25" s="23" customFormat="1" ht="15.75" hidden="1">
      <c r="A1155" s="28" t="s">
        <v>226</v>
      </c>
      <c r="B1155" s="29">
        <v>11</v>
      </c>
      <c r="C1155" s="53" t="s">
        <v>23</v>
      </c>
      <c r="D1155" s="56" t="s">
        <v>192</v>
      </c>
      <c r="E1155" s="32" t="s">
        <v>151</v>
      </c>
      <c r="F1155" s="20"/>
      <c r="G1155" s="1">
        <v>50000</v>
      </c>
      <c r="H1155" s="1">
        <v>50000</v>
      </c>
      <c r="I1155" s="1">
        <v>50000</v>
      </c>
      <c r="J1155" s="1">
        <v>50000</v>
      </c>
      <c r="K1155" s="1">
        <v>1969</v>
      </c>
      <c r="L1155" s="33">
        <f t="shared" si="578"/>
        <v>3.9379999999999997</v>
      </c>
      <c r="M1155" s="1">
        <v>50000</v>
      </c>
      <c r="N1155" s="1">
        <v>50000</v>
      </c>
      <c r="O1155" s="1"/>
      <c r="P1155" s="1">
        <f>O1155</f>
        <v>0</v>
      </c>
      <c r="Q1155" s="1">
        <v>50000</v>
      </c>
      <c r="R1155" s="1"/>
      <c r="S1155" s="1">
        <f>R1155</f>
        <v>0</v>
      </c>
      <c r="T1155" s="1"/>
      <c r="U1155" s="1">
        <f>T1155</f>
        <v>0</v>
      </c>
      <c r="V1155" s="57"/>
      <c r="W1155" s="57"/>
      <c r="X1155" s="57"/>
      <c r="Y1155" s="12"/>
    </row>
    <row r="1156" spans="1:25" s="23" customFormat="1" ht="15.75" hidden="1">
      <c r="A1156" s="28" t="s">
        <v>226</v>
      </c>
      <c r="B1156" s="29">
        <v>11</v>
      </c>
      <c r="C1156" s="53" t="s">
        <v>23</v>
      </c>
      <c r="D1156" s="56" t="s">
        <v>247</v>
      </c>
      <c r="E1156" s="32" t="s">
        <v>235</v>
      </c>
      <c r="F1156" s="20"/>
      <c r="G1156" s="1">
        <v>40000</v>
      </c>
      <c r="H1156" s="1">
        <v>40000</v>
      </c>
      <c r="I1156" s="1">
        <v>40000</v>
      </c>
      <c r="J1156" s="1">
        <v>40000</v>
      </c>
      <c r="K1156" s="1">
        <v>2687.88</v>
      </c>
      <c r="L1156" s="33">
        <f t="shared" si="578"/>
        <v>6.7197000000000005</v>
      </c>
      <c r="M1156" s="1">
        <v>40000</v>
      </c>
      <c r="N1156" s="1">
        <v>40000</v>
      </c>
      <c r="O1156" s="1"/>
      <c r="P1156" s="1">
        <f>O1156</f>
        <v>0</v>
      </c>
      <c r="Q1156" s="1">
        <v>40000</v>
      </c>
      <c r="R1156" s="1"/>
      <c r="S1156" s="1">
        <f>R1156</f>
        <v>0</v>
      </c>
      <c r="T1156" s="1"/>
      <c r="U1156" s="1">
        <f>T1156</f>
        <v>0</v>
      </c>
      <c r="V1156" s="57"/>
      <c r="W1156" s="57"/>
      <c r="X1156" s="57"/>
      <c r="Y1156" s="12"/>
    </row>
    <row r="1157" spans="1:25" s="23" customFormat="1" ht="15.75" hidden="1">
      <c r="A1157" s="24" t="s">
        <v>226</v>
      </c>
      <c r="B1157" s="25">
        <v>11</v>
      </c>
      <c r="C1157" s="52" t="s">
        <v>23</v>
      </c>
      <c r="D1157" s="42">
        <v>323</v>
      </c>
      <c r="E1157" s="20"/>
      <c r="F1157" s="20"/>
      <c r="G1157" s="21">
        <f>SUM(G1158:G1165)</f>
        <v>2200000</v>
      </c>
      <c r="H1157" s="21">
        <f t="shared" ref="H1157:U1157" si="586">SUM(H1158:H1165)</f>
        <v>2200000</v>
      </c>
      <c r="I1157" s="21">
        <f t="shared" si="586"/>
        <v>2200000</v>
      </c>
      <c r="J1157" s="21">
        <f t="shared" si="586"/>
        <v>2200000</v>
      </c>
      <c r="K1157" s="21">
        <f t="shared" si="586"/>
        <v>586794.62</v>
      </c>
      <c r="L1157" s="22">
        <f t="shared" si="578"/>
        <v>26.67248272727273</v>
      </c>
      <c r="M1157" s="21">
        <f t="shared" si="586"/>
        <v>2220000</v>
      </c>
      <c r="N1157" s="21">
        <f t="shared" si="586"/>
        <v>2220000</v>
      </c>
      <c r="O1157" s="21">
        <f t="shared" si="586"/>
        <v>0</v>
      </c>
      <c r="P1157" s="21">
        <f t="shared" si="586"/>
        <v>0</v>
      </c>
      <c r="Q1157" s="21">
        <f t="shared" si="586"/>
        <v>2060000</v>
      </c>
      <c r="R1157" s="21">
        <f t="shared" si="586"/>
        <v>0</v>
      </c>
      <c r="S1157" s="21">
        <f t="shared" si="586"/>
        <v>0</v>
      </c>
      <c r="T1157" s="21">
        <f t="shared" si="586"/>
        <v>0</v>
      </c>
      <c r="U1157" s="21">
        <f t="shared" si="586"/>
        <v>0</v>
      </c>
      <c r="V1157" s="57"/>
      <c r="W1157" s="57"/>
      <c r="X1157" s="57"/>
      <c r="Y1157" s="12"/>
    </row>
    <row r="1158" spans="1:25" s="23" customFormat="1" ht="15.75" hidden="1">
      <c r="A1158" s="28" t="s">
        <v>226</v>
      </c>
      <c r="B1158" s="29">
        <v>11</v>
      </c>
      <c r="C1158" s="53" t="s">
        <v>23</v>
      </c>
      <c r="D1158" s="56" t="s">
        <v>193</v>
      </c>
      <c r="E1158" s="32" t="s">
        <v>117</v>
      </c>
      <c r="F1158" s="20"/>
      <c r="G1158" s="1">
        <v>160000</v>
      </c>
      <c r="H1158" s="1">
        <v>160000</v>
      </c>
      <c r="I1158" s="1">
        <v>160000</v>
      </c>
      <c r="J1158" s="1">
        <v>160000</v>
      </c>
      <c r="K1158" s="1">
        <v>35760.06</v>
      </c>
      <c r="L1158" s="33">
        <f t="shared" si="578"/>
        <v>22.350037499999999</v>
      </c>
      <c r="M1158" s="1">
        <v>160000</v>
      </c>
      <c r="N1158" s="1">
        <v>160000</v>
      </c>
      <c r="O1158" s="1"/>
      <c r="P1158" s="1"/>
      <c r="Q1158" s="1"/>
      <c r="R1158" s="1"/>
      <c r="S1158" s="1"/>
      <c r="T1158" s="1"/>
      <c r="U1158" s="1"/>
      <c r="V1158" s="57"/>
      <c r="W1158" s="57"/>
      <c r="X1158" s="57"/>
      <c r="Y1158" s="12"/>
    </row>
    <row r="1159" spans="1:25" s="23" customFormat="1" ht="15.75" hidden="1">
      <c r="A1159" s="28" t="s">
        <v>226</v>
      </c>
      <c r="B1159" s="29">
        <v>11</v>
      </c>
      <c r="C1159" s="53" t="s">
        <v>23</v>
      </c>
      <c r="D1159" s="56" t="s">
        <v>182</v>
      </c>
      <c r="E1159" s="32" t="s">
        <v>118</v>
      </c>
      <c r="F1159" s="20"/>
      <c r="G1159" s="1">
        <v>70000</v>
      </c>
      <c r="H1159" s="1">
        <v>70000</v>
      </c>
      <c r="I1159" s="1">
        <v>70000</v>
      </c>
      <c r="J1159" s="1">
        <v>70000</v>
      </c>
      <c r="K1159" s="1">
        <v>104847.5</v>
      </c>
      <c r="L1159" s="33">
        <f t="shared" si="578"/>
        <v>149.78214285714287</v>
      </c>
      <c r="M1159" s="1">
        <v>70000</v>
      </c>
      <c r="N1159" s="1">
        <v>70000</v>
      </c>
      <c r="O1159" s="1"/>
      <c r="P1159" s="1">
        <f t="shared" ref="P1159:P1165" si="587">O1159</f>
        <v>0</v>
      </c>
      <c r="Q1159" s="1">
        <v>70000</v>
      </c>
      <c r="R1159" s="1"/>
      <c r="S1159" s="1">
        <f t="shared" ref="S1159:S1165" si="588">R1159</f>
        <v>0</v>
      </c>
      <c r="T1159" s="1"/>
      <c r="U1159" s="1">
        <f t="shared" ref="U1159:U1165" si="589">T1159</f>
        <v>0</v>
      </c>
      <c r="V1159" s="57"/>
      <c r="W1159" s="57"/>
      <c r="X1159" s="57"/>
      <c r="Y1159" s="12"/>
    </row>
    <row r="1160" spans="1:25" s="23" customFormat="1" ht="15.75" hidden="1">
      <c r="A1160" s="28" t="s">
        <v>226</v>
      </c>
      <c r="B1160" s="29">
        <v>11</v>
      </c>
      <c r="C1160" s="53" t="s">
        <v>23</v>
      </c>
      <c r="D1160" s="56" t="s">
        <v>194</v>
      </c>
      <c r="E1160" s="32" t="s">
        <v>119</v>
      </c>
      <c r="F1160" s="20"/>
      <c r="G1160" s="1">
        <v>30000</v>
      </c>
      <c r="H1160" s="1">
        <v>30000</v>
      </c>
      <c r="I1160" s="1">
        <v>30000</v>
      </c>
      <c r="J1160" s="1">
        <v>30000</v>
      </c>
      <c r="K1160" s="1">
        <v>5000</v>
      </c>
      <c r="L1160" s="33">
        <f t="shared" si="578"/>
        <v>16.666666666666664</v>
      </c>
      <c r="M1160" s="1">
        <v>30000</v>
      </c>
      <c r="N1160" s="1">
        <v>30000</v>
      </c>
      <c r="O1160" s="1"/>
      <c r="P1160" s="1">
        <f t="shared" si="587"/>
        <v>0</v>
      </c>
      <c r="Q1160" s="1">
        <v>30000</v>
      </c>
      <c r="R1160" s="1"/>
      <c r="S1160" s="1">
        <f t="shared" si="588"/>
        <v>0</v>
      </c>
      <c r="T1160" s="1"/>
      <c r="U1160" s="1">
        <f t="shared" si="589"/>
        <v>0</v>
      </c>
      <c r="V1160" s="57"/>
      <c r="W1160" s="57"/>
      <c r="X1160" s="57"/>
      <c r="Y1160" s="12"/>
    </row>
    <row r="1161" spans="1:25" s="23" customFormat="1" ht="15.75" hidden="1">
      <c r="A1161" s="28" t="s">
        <v>226</v>
      </c>
      <c r="B1161" s="29">
        <v>11</v>
      </c>
      <c r="C1161" s="53" t="s">
        <v>23</v>
      </c>
      <c r="D1161" s="56" t="s">
        <v>195</v>
      </c>
      <c r="E1161" s="32" t="s">
        <v>120</v>
      </c>
      <c r="F1161" s="20"/>
      <c r="G1161" s="1">
        <v>70000</v>
      </c>
      <c r="H1161" s="1">
        <v>70000</v>
      </c>
      <c r="I1161" s="1">
        <v>70000</v>
      </c>
      <c r="J1161" s="1">
        <v>70000</v>
      </c>
      <c r="K1161" s="1">
        <v>0</v>
      </c>
      <c r="L1161" s="33">
        <f t="shared" si="578"/>
        <v>0</v>
      </c>
      <c r="M1161" s="1">
        <v>70000</v>
      </c>
      <c r="N1161" s="1">
        <v>70000</v>
      </c>
      <c r="O1161" s="1"/>
      <c r="P1161" s="1">
        <f t="shared" si="587"/>
        <v>0</v>
      </c>
      <c r="Q1161" s="1">
        <v>70000</v>
      </c>
      <c r="R1161" s="1"/>
      <c r="S1161" s="1">
        <f t="shared" si="588"/>
        <v>0</v>
      </c>
      <c r="T1161" s="1"/>
      <c r="U1161" s="1">
        <f t="shared" si="589"/>
        <v>0</v>
      </c>
      <c r="V1161" s="57"/>
      <c r="W1161" s="57"/>
      <c r="X1161" s="57"/>
      <c r="Y1161" s="12"/>
    </row>
    <row r="1162" spans="1:25" s="23" customFormat="1" ht="15.75" hidden="1">
      <c r="A1162" s="28" t="s">
        <v>226</v>
      </c>
      <c r="B1162" s="29">
        <v>11</v>
      </c>
      <c r="C1162" s="53" t="s">
        <v>23</v>
      </c>
      <c r="D1162" s="56" t="s">
        <v>196</v>
      </c>
      <c r="E1162" s="32" t="s">
        <v>42</v>
      </c>
      <c r="F1162" s="20"/>
      <c r="G1162" s="1">
        <v>100000</v>
      </c>
      <c r="H1162" s="1">
        <v>100000</v>
      </c>
      <c r="I1162" s="1">
        <v>100000</v>
      </c>
      <c r="J1162" s="1">
        <v>100000</v>
      </c>
      <c r="K1162" s="1">
        <v>108027.06</v>
      </c>
      <c r="L1162" s="33">
        <f t="shared" si="578"/>
        <v>108.02705999999999</v>
      </c>
      <c r="M1162" s="1">
        <v>100000</v>
      </c>
      <c r="N1162" s="1">
        <v>100000</v>
      </c>
      <c r="O1162" s="1"/>
      <c r="P1162" s="1">
        <f t="shared" si="587"/>
        <v>0</v>
      </c>
      <c r="Q1162" s="1">
        <v>100000</v>
      </c>
      <c r="R1162" s="1"/>
      <c r="S1162" s="1">
        <f t="shared" si="588"/>
        <v>0</v>
      </c>
      <c r="T1162" s="1"/>
      <c r="U1162" s="1">
        <f t="shared" si="589"/>
        <v>0</v>
      </c>
      <c r="V1162" s="57"/>
      <c r="W1162" s="57"/>
      <c r="X1162" s="57"/>
      <c r="Y1162" s="12"/>
    </row>
    <row r="1163" spans="1:25" s="23" customFormat="1" ht="15.75" hidden="1">
      <c r="A1163" s="28" t="s">
        <v>226</v>
      </c>
      <c r="B1163" s="29">
        <v>11</v>
      </c>
      <c r="C1163" s="53" t="s">
        <v>23</v>
      </c>
      <c r="D1163" s="56" t="s">
        <v>157</v>
      </c>
      <c r="E1163" s="32" t="s">
        <v>36</v>
      </c>
      <c r="F1163" s="20"/>
      <c r="G1163" s="1">
        <v>150000</v>
      </c>
      <c r="H1163" s="1">
        <v>150000</v>
      </c>
      <c r="I1163" s="1">
        <v>150000</v>
      </c>
      <c r="J1163" s="1">
        <v>150000</v>
      </c>
      <c r="K1163" s="1">
        <v>146355</v>
      </c>
      <c r="L1163" s="33">
        <f t="shared" si="578"/>
        <v>97.570000000000007</v>
      </c>
      <c r="M1163" s="1">
        <v>150000</v>
      </c>
      <c r="N1163" s="1">
        <v>150000</v>
      </c>
      <c r="O1163" s="1"/>
      <c r="P1163" s="1">
        <f t="shared" si="587"/>
        <v>0</v>
      </c>
      <c r="Q1163" s="1">
        <v>150000</v>
      </c>
      <c r="R1163" s="1"/>
      <c r="S1163" s="1">
        <f t="shared" si="588"/>
        <v>0</v>
      </c>
      <c r="T1163" s="1"/>
      <c r="U1163" s="1">
        <f t="shared" si="589"/>
        <v>0</v>
      </c>
      <c r="V1163" s="57"/>
      <c r="W1163" s="57"/>
      <c r="X1163" s="57"/>
      <c r="Y1163" s="12"/>
    </row>
    <row r="1164" spans="1:25" s="23" customFormat="1" ht="15.75" hidden="1">
      <c r="A1164" s="28" t="s">
        <v>226</v>
      </c>
      <c r="B1164" s="29">
        <v>11</v>
      </c>
      <c r="C1164" s="53" t="s">
        <v>23</v>
      </c>
      <c r="D1164" s="56" t="s">
        <v>198</v>
      </c>
      <c r="E1164" s="32" t="s">
        <v>122</v>
      </c>
      <c r="F1164" s="20"/>
      <c r="G1164" s="1">
        <v>120000</v>
      </c>
      <c r="H1164" s="1">
        <v>120000</v>
      </c>
      <c r="I1164" s="1">
        <v>120000</v>
      </c>
      <c r="J1164" s="1">
        <v>120000</v>
      </c>
      <c r="K1164" s="1">
        <v>55600</v>
      </c>
      <c r="L1164" s="33">
        <f t="shared" si="578"/>
        <v>46.333333333333329</v>
      </c>
      <c r="M1164" s="1">
        <v>140000</v>
      </c>
      <c r="N1164" s="1">
        <v>140000</v>
      </c>
      <c r="O1164" s="1"/>
      <c r="P1164" s="1">
        <f t="shared" si="587"/>
        <v>0</v>
      </c>
      <c r="Q1164" s="1">
        <v>140000</v>
      </c>
      <c r="R1164" s="1"/>
      <c r="S1164" s="1">
        <f t="shared" si="588"/>
        <v>0</v>
      </c>
      <c r="T1164" s="1"/>
      <c r="U1164" s="1">
        <f t="shared" si="589"/>
        <v>0</v>
      </c>
      <c r="V1164" s="57"/>
      <c r="W1164" s="57"/>
      <c r="X1164" s="57"/>
      <c r="Y1164" s="12"/>
    </row>
    <row r="1165" spans="1:25" s="23" customFormat="1" ht="15.75" hidden="1">
      <c r="A1165" s="28" t="s">
        <v>226</v>
      </c>
      <c r="B1165" s="29">
        <v>11</v>
      </c>
      <c r="C1165" s="53" t="s">
        <v>23</v>
      </c>
      <c r="D1165" s="56" t="s">
        <v>199</v>
      </c>
      <c r="E1165" s="32" t="s">
        <v>41</v>
      </c>
      <c r="F1165" s="20"/>
      <c r="G1165" s="1">
        <v>1500000</v>
      </c>
      <c r="H1165" s="1">
        <v>1500000</v>
      </c>
      <c r="I1165" s="1">
        <v>1500000</v>
      </c>
      <c r="J1165" s="1">
        <v>1500000</v>
      </c>
      <c r="K1165" s="1">
        <v>131205</v>
      </c>
      <c r="L1165" s="33">
        <f t="shared" si="578"/>
        <v>8.7469999999999999</v>
      </c>
      <c r="M1165" s="1">
        <v>1500000</v>
      </c>
      <c r="N1165" s="1">
        <v>1500000</v>
      </c>
      <c r="O1165" s="1"/>
      <c r="P1165" s="1">
        <f t="shared" si="587"/>
        <v>0</v>
      </c>
      <c r="Q1165" s="1">
        <v>1500000</v>
      </c>
      <c r="R1165" s="1"/>
      <c r="S1165" s="1">
        <f t="shared" si="588"/>
        <v>0</v>
      </c>
      <c r="T1165" s="1"/>
      <c r="U1165" s="1">
        <f t="shared" si="589"/>
        <v>0</v>
      </c>
      <c r="V1165" s="57"/>
      <c r="W1165" s="57"/>
      <c r="X1165" s="57"/>
      <c r="Y1165" s="12"/>
    </row>
    <row r="1166" spans="1:25" s="23" customFormat="1" ht="15.75" hidden="1">
      <c r="A1166" s="24" t="s">
        <v>226</v>
      </c>
      <c r="B1166" s="25">
        <v>11</v>
      </c>
      <c r="C1166" s="52" t="s">
        <v>23</v>
      </c>
      <c r="D1166" s="42">
        <v>329</v>
      </c>
      <c r="E1166" s="20"/>
      <c r="F1166" s="20"/>
      <c r="G1166" s="21">
        <f>SUM(G1167:G1169)</f>
        <v>90000</v>
      </c>
      <c r="H1166" s="21">
        <f t="shared" ref="H1166:U1166" si="590">SUM(H1167:H1169)</f>
        <v>90000</v>
      </c>
      <c r="I1166" s="21">
        <f t="shared" si="590"/>
        <v>90000</v>
      </c>
      <c r="J1166" s="21">
        <f t="shared" si="590"/>
        <v>90000</v>
      </c>
      <c r="K1166" s="21">
        <f t="shared" si="590"/>
        <v>3565.96</v>
      </c>
      <c r="L1166" s="22">
        <f t="shared" si="578"/>
        <v>3.9621777777777778</v>
      </c>
      <c r="M1166" s="21">
        <f t="shared" si="590"/>
        <v>90000</v>
      </c>
      <c r="N1166" s="21">
        <f t="shared" si="590"/>
        <v>90000</v>
      </c>
      <c r="O1166" s="21">
        <f t="shared" si="590"/>
        <v>0</v>
      </c>
      <c r="P1166" s="21">
        <f t="shared" si="590"/>
        <v>0</v>
      </c>
      <c r="Q1166" s="21">
        <f t="shared" si="590"/>
        <v>70000</v>
      </c>
      <c r="R1166" s="21">
        <f t="shared" si="590"/>
        <v>0</v>
      </c>
      <c r="S1166" s="21">
        <f t="shared" si="590"/>
        <v>0</v>
      </c>
      <c r="T1166" s="21">
        <f t="shared" si="590"/>
        <v>0</v>
      </c>
      <c r="U1166" s="21">
        <f t="shared" si="590"/>
        <v>0</v>
      </c>
      <c r="V1166" s="57"/>
      <c r="W1166" s="57"/>
      <c r="X1166" s="57"/>
      <c r="Y1166" s="12"/>
    </row>
    <row r="1167" spans="1:25" s="23" customFormat="1" ht="15.75" hidden="1">
      <c r="A1167" s="28" t="s">
        <v>226</v>
      </c>
      <c r="B1167" s="29">
        <v>11</v>
      </c>
      <c r="C1167" s="53" t="s">
        <v>23</v>
      </c>
      <c r="D1167" s="56" t="s">
        <v>201</v>
      </c>
      <c r="E1167" s="32" t="s">
        <v>123</v>
      </c>
      <c r="F1167" s="20"/>
      <c r="G1167" s="1">
        <v>20000</v>
      </c>
      <c r="H1167" s="1">
        <v>20000</v>
      </c>
      <c r="I1167" s="1">
        <v>20000</v>
      </c>
      <c r="J1167" s="1">
        <v>20000</v>
      </c>
      <c r="K1167" s="1"/>
      <c r="L1167" s="33">
        <f t="shared" si="578"/>
        <v>0</v>
      </c>
      <c r="M1167" s="1">
        <v>20000</v>
      </c>
      <c r="N1167" s="1">
        <v>20000</v>
      </c>
      <c r="O1167" s="1"/>
      <c r="P1167" s="1"/>
      <c r="Q1167" s="1"/>
      <c r="R1167" s="1"/>
      <c r="S1167" s="1"/>
      <c r="T1167" s="1"/>
      <c r="U1167" s="1"/>
      <c r="V1167" s="57"/>
      <c r="W1167" s="57"/>
      <c r="X1167" s="57"/>
      <c r="Y1167" s="12"/>
    </row>
    <row r="1168" spans="1:25" s="23" customFormat="1" ht="15.75" hidden="1">
      <c r="A1168" s="28" t="s">
        <v>226</v>
      </c>
      <c r="B1168" s="29">
        <v>11</v>
      </c>
      <c r="C1168" s="53" t="s">
        <v>23</v>
      </c>
      <c r="D1168" s="56" t="s">
        <v>202</v>
      </c>
      <c r="E1168" s="32" t="s">
        <v>124</v>
      </c>
      <c r="F1168" s="20"/>
      <c r="G1168" s="1">
        <v>50000</v>
      </c>
      <c r="H1168" s="1">
        <v>50000</v>
      </c>
      <c r="I1168" s="1">
        <v>50000</v>
      </c>
      <c r="J1168" s="1">
        <v>50000</v>
      </c>
      <c r="K1168" s="1">
        <v>3565.96</v>
      </c>
      <c r="L1168" s="33">
        <f t="shared" si="578"/>
        <v>7.13192</v>
      </c>
      <c r="M1168" s="1">
        <v>50000</v>
      </c>
      <c r="N1168" s="1">
        <v>50000</v>
      </c>
      <c r="O1168" s="1"/>
      <c r="P1168" s="1">
        <f>O1168</f>
        <v>0</v>
      </c>
      <c r="Q1168" s="1">
        <v>50000</v>
      </c>
      <c r="R1168" s="1"/>
      <c r="S1168" s="1">
        <f>R1168</f>
        <v>0</v>
      </c>
      <c r="T1168" s="1"/>
      <c r="U1168" s="1">
        <f>T1168</f>
        <v>0</v>
      </c>
      <c r="V1168" s="57"/>
      <c r="W1168" s="57"/>
      <c r="X1168" s="57"/>
      <c r="Y1168" s="12"/>
    </row>
    <row r="1169" spans="1:25" s="23" customFormat="1" ht="15.75" hidden="1">
      <c r="A1169" s="28" t="s">
        <v>226</v>
      </c>
      <c r="B1169" s="29">
        <v>11</v>
      </c>
      <c r="C1169" s="53" t="s">
        <v>23</v>
      </c>
      <c r="D1169" s="56" t="s">
        <v>241</v>
      </c>
      <c r="E1169" s="32" t="s">
        <v>237</v>
      </c>
      <c r="F1169" s="20"/>
      <c r="G1169" s="1">
        <v>20000</v>
      </c>
      <c r="H1169" s="1">
        <v>20000</v>
      </c>
      <c r="I1169" s="1">
        <v>20000</v>
      </c>
      <c r="J1169" s="1">
        <v>20000</v>
      </c>
      <c r="K1169" s="1"/>
      <c r="L1169" s="33">
        <f t="shared" si="578"/>
        <v>0</v>
      </c>
      <c r="M1169" s="1">
        <v>20000</v>
      </c>
      <c r="N1169" s="1">
        <v>20000</v>
      </c>
      <c r="O1169" s="1"/>
      <c r="P1169" s="1">
        <f>O1169</f>
        <v>0</v>
      </c>
      <c r="Q1169" s="1">
        <v>20000</v>
      </c>
      <c r="R1169" s="1"/>
      <c r="S1169" s="1">
        <f>R1169</f>
        <v>0</v>
      </c>
      <c r="T1169" s="1"/>
      <c r="U1169" s="1">
        <f>T1169</f>
        <v>0</v>
      </c>
      <c r="V1169" s="57"/>
      <c r="W1169" s="57"/>
      <c r="X1169" s="57"/>
      <c r="Y1169" s="12"/>
    </row>
    <row r="1170" spans="1:25" s="23" customFormat="1" ht="15.75" hidden="1">
      <c r="A1170" s="24" t="s">
        <v>226</v>
      </c>
      <c r="B1170" s="25">
        <v>11</v>
      </c>
      <c r="C1170" s="52" t="s">
        <v>23</v>
      </c>
      <c r="D1170" s="42">
        <v>343</v>
      </c>
      <c r="E1170" s="20"/>
      <c r="F1170" s="20"/>
      <c r="G1170" s="21">
        <f>SUM(G1171:G1172)</f>
        <v>40000</v>
      </c>
      <c r="H1170" s="21">
        <f t="shared" ref="H1170:U1170" si="591">SUM(H1171:H1172)</f>
        <v>40000</v>
      </c>
      <c r="I1170" s="21">
        <f t="shared" si="591"/>
        <v>40000</v>
      </c>
      <c r="J1170" s="21">
        <f t="shared" si="591"/>
        <v>40000</v>
      </c>
      <c r="K1170" s="21">
        <f t="shared" si="591"/>
        <v>553.38</v>
      </c>
      <c r="L1170" s="22">
        <f t="shared" si="578"/>
        <v>1.3834499999999998</v>
      </c>
      <c r="M1170" s="21">
        <f t="shared" si="591"/>
        <v>40000</v>
      </c>
      <c r="N1170" s="21">
        <f t="shared" si="591"/>
        <v>40000</v>
      </c>
      <c r="O1170" s="21">
        <f t="shared" si="591"/>
        <v>0</v>
      </c>
      <c r="P1170" s="21">
        <f t="shared" si="591"/>
        <v>0</v>
      </c>
      <c r="Q1170" s="21">
        <f t="shared" si="591"/>
        <v>10000</v>
      </c>
      <c r="R1170" s="21">
        <f t="shared" si="591"/>
        <v>0</v>
      </c>
      <c r="S1170" s="21">
        <f t="shared" si="591"/>
        <v>0</v>
      </c>
      <c r="T1170" s="21">
        <f t="shared" si="591"/>
        <v>0</v>
      </c>
      <c r="U1170" s="21">
        <f t="shared" si="591"/>
        <v>0</v>
      </c>
      <c r="V1170" s="57"/>
      <c r="W1170" s="57"/>
      <c r="X1170" s="57"/>
      <c r="Y1170" s="12"/>
    </row>
    <row r="1171" spans="1:25" s="23" customFormat="1" ht="15.75" hidden="1">
      <c r="A1171" s="28" t="s">
        <v>226</v>
      </c>
      <c r="B1171" s="29">
        <v>11</v>
      </c>
      <c r="C1171" s="53" t="s">
        <v>23</v>
      </c>
      <c r="D1171" s="56" t="s">
        <v>204</v>
      </c>
      <c r="E1171" s="32" t="s">
        <v>153</v>
      </c>
      <c r="F1171" s="20"/>
      <c r="G1171" s="1">
        <v>30000</v>
      </c>
      <c r="H1171" s="1">
        <v>30000</v>
      </c>
      <c r="I1171" s="1">
        <v>30000</v>
      </c>
      <c r="J1171" s="1">
        <v>30000</v>
      </c>
      <c r="K1171" s="1">
        <v>553.38</v>
      </c>
      <c r="L1171" s="33">
        <f t="shared" si="578"/>
        <v>1.8446</v>
      </c>
      <c r="M1171" s="1">
        <v>30000</v>
      </c>
      <c r="N1171" s="1">
        <v>30000</v>
      </c>
      <c r="O1171" s="1"/>
      <c r="P1171" s="1"/>
      <c r="Q1171" s="1"/>
      <c r="R1171" s="1"/>
      <c r="S1171" s="1"/>
      <c r="T1171" s="1"/>
      <c r="U1171" s="1"/>
      <c r="V1171" s="57"/>
      <c r="W1171" s="57"/>
      <c r="X1171" s="57"/>
      <c r="Y1171" s="12"/>
    </row>
    <row r="1172" spans="1:25" hidden="1">
      <c r="A1172" s="28" t="s">
        <v>226</v>
      </c>
      <c r="B1172" s="29">
        <v>11</v>
      </c>
      <c r="C1172" s="53" t="s">
        <v>23</v>
      </c>
      <c r="D1172" s="56">
        <v>3433</v>
      </c>
      <c r="E1172" s="32" t="s">
        <v>126</v>
      </c>
      <c r="F1172" s="32"/>
      <c r="G1172" s="1">
        <v>10000</v>
      </c>
      <c r="H1172" s="1">
        <v>10000</v>
      </c>
      <c r="I1172" s="1">
        <v>10000</v>
      </c>
      <c r="J1172" s="1">
        <v>10000</v>
      </c>
      <c r="K1172" s="1"/>
      <c r="L1172" s="33">
        <f t="shared" si="578"/>
        <v>0</v>
      </c>
      <c r="M1172" s="1">
        <v>10000</v>
      </c>
      <c r="N1172" s="1">
        <v>10000</v>
      </c>
      <c r="O1172" s="1"/>
      <c r="P1172" s="1">
        <f>O1172</f>
        <v>0</v>
      </c>
      <c r="Q1172" s="1">
        <v>10000</v>
      </c>
      <c r="R1172" s="1"/>
      <c r="S1172" s="1">
        <f>R1172</f>
        <v>0</v>
      </c>
      <c r="T1172" s="1"/>
      <c r="U1172" s="1">
        <f>T1172</f>
        <v>0</v>
      </c>
    </row>
    <row r="1173" spans="1:25" s="23" customFormat="1" ht="15.75" hidden="1">
      <c r="A1173" s="24" t="s">
        <v>226</v>
      </c>
      <c r="B1173" s="25">
        <v>11</v>
      </c>
      <c r="C1173" s="52" t="s">
        <v>23</v>
      </c>
      <c r="D1173" s="42">
        <v>372</v>
      </c>
      <c r="E1173" s="20"/>
      <c r="F1173" s="20"/>
      <c r="G1173" s="21">
        <f>SUM(G1174)</f>
        <v>20000</v>
      </c>
      <c r="H1173" s="21">
        <f t="shared" ref="H1173:U1173" si="592">SUM(H1174)</f>
        <v>20000</v>
      </c>
      <c r="I1173" s="21">
        <f t="shared" si="592"/>
        <v>20000</v>
      </c>
      <c r="J1173" s="21">
        <f t="shared" si="592"/>
        <v>20000</v>
      </c>
      <c r="K1173" s="21">
        <f t="shared" si="592"/>
        <v>0</v>
      </c>
      <c r="L1173" s="22">
        <f t="shared" si="578"/>
        <v>0</v>
      </c>
      <c r="M1173" s="21">
        <f t="shared" si="592"/>
        <v>20000</v>
      </c>
      <c r="N1173" s="21">
        <f t="shared" si="592"/>
        <v>20000</v>
      </c>
      <c r="O1173" s="21">
        <f t="shared" si="592"/>
        <v>0</v>
      </c>
      <c r="P1173" s="21">
        <f t="shared" si="592"/>
        <v>0</v>
      </c>
      <c r="Q1173" s="21">
        <f t="shared" si="592"/>
        <v>0</v>
      </c>
      <c r="R1173" s="21">
        <f t="shared" si="592"/>
        <v>0</v>
      </c>
      <c r="S1173" s="21">
        <f t="shared" si="592"/>
        <v>0</v>
      </c>
      <c r="T1173" s="21">
        <f t="shared" si="592"/>
        <v>0</v>
      </c>
      <c r="U1173" s="21">
        <f t="shared" si="592"/>
        <v>0</v>
      </c>
      <c r="V1173" s="57"/>
      <c r="W1173" s="57"/>
      <c r="X1173" s="57"/>
      <c r="Y1173" s="12"/>
    </row>
    <row r="1174" spans="1:25" hidden="1">
      <c r="A1174" s="28" t="s">
        <v>226</v>
      </c>
      <c r="B1174" s="29">
        <v>11</v>
      </c>
      <c r="C1174" s="53" t="s">
        <v>23</v>
      </c>
      <c r="D1174" s="56">
        <v>3721</v>
      </c>
      <c r="E1174" s="32" t="s">
        <v>149</v>
      </c>
      <c r="F1174" s="32"/>
      <c r="G1174" s="1">
        <v>20000</v>
      </c>
      <c r="H1174" s="1">
        <v>20000</v>
      </c>
      <c r="I1174" s="1">
        <v>20000</v>
      </c>
      <c r="J1174" s="1">
        <v>20000</v>
      </c>
      <c r="K1174" s="1">
        <v>0</v>
      </c>
      <c r="L1174" s="33">
        <f t="shared" si="578"/>
        <v>0</v>
      </c>
      <c r="M1174" s="1">
        <v>20000</v>
      </c>
      <c r="N1174" s="1">
        <v>20000</v>
      </c>
      <c r="O1174" s="1"/>
      <c r="P1174" s="1"/>
      <c r="Q1174" s="1"/>
      <c r="R1174" s="1"/>
      <c r="S1174" s="1"/>
      <c r="T1174" s="1"/>
      <c r="U1174" s="1"/>
    </row>
    <row r="1175" spans="1:25" s="23" customFormat="1" ht="15.75" hidden="1">
      <c r="A1175" s="24" t="s">
        <v>226</v>
      </c>
      <c r="B1175" s="25">
        <v>11</v>
      </c>
      <c r="C1175" s="52" t="s">
        <v>23</v>
      </c>
      <c r="D1175" s="42">
        <v>412</v>
      </c>
      <c r="E1175" s="20"/>
      <c r="F1175" s="20"/>
      <c r="G1175" s="21">
        <f>SUM(G1176)</f>
        <v>45000</v>
      </c>
      <c r="H1175" s="21">
        <f t="shared" ref="H1175:U1175" si="593">SUM(H1176)</f>
        <v>45000</v>
      </c>
      <c r="I1175" s="21">
        <f t="shared" si="593"/>
        <v>45000</v>
      </c>
      <c r="J1175" s="21">
        <f t="shared" si="593"/>
        <v>45000</v>
      </c>
      <c r="K1175" s="21">
        <f t="shared" si="593"/>
        <v>7474.39</v>
      </c>
      <c r="L1175" s="22">
        <f t="shared" si="578"/>
        <v>16.609755555555555</v>
      </c>
      <c r="M1175" s="21">
        <f t="shared" si="593"/>
        <v>45000</v>
      </c>
      <c r="N1175" s="21">
        <f t="shared" si="593"/>
        <v>45000</v>
      </c>
      <c r="O1175" s="21">
        <f t="shared" si="593"/>
        <v>0</v>
      </c>
      <c r="P1175" s="21">
        <f t="shared" si="593"/>
        <v>0</v>
      </c>
      <c r="Q1175" s="21">
        <f t="shared" si="593"/>
        <v>0</v>
      </c>
      <c r="R1175" s="21">
        <f t="shared" si="593"/>
        <v>0</v>
      </c>
      <c r="S1175" s="21">
        <f t="shared" si="593"/>
        <v>0</v>
      </c>
      <c r="T1175" s="21">
        <f t="shared" si="593"/>
        <v>0</v>
      </c>
      <c r="U1175" s="21">
        <f t="shared" si="593"/>
        <v>0</v>
      </c>
      <c r="V1175" s="57"/>
      <c r="W1175" s="57"/>
      <c r="X1175" s="57"/>
      <c r="Y1175" s="12"/>
    </row>
    <row r="1176" spans="1:25" hidden="1">
      <c r="A1176" s="28" t="s">
        <v>226</v>
      </c>
      <c r="B1176" s="29">
        <v>11</v>
      </c>
      <c r="C1176" s="53" t="s">
        <v>23</v>
      </c>
      <c r="D1176" s="56">
        <v>4123</v>
      </c>
      <c r="E1176" s="32" t="s">
        <v>212</v>
      </c>
      <c r="F1176" s="32"/>
      <c r="G1176" s="1">
        <v>45000</v>
      </c>
      <c r="H1176" s="1">
        <v>45000</v>
      </c>
      <c r="I1176" s="1">
        <v>45000</v>
      </c>
      <c r="J1176" s="1">
        <v>45000</v>
      </c>
      <c r="K1176" s="1">
        <v>7474.39</v>
      </c>
      <c r="L1176" s="33">
        <f t="shared" si="578"/>
        <v>16.609755555555555</v>
      </c>
      <c r="M1176" s="1">
        <v>45000</v>
      </c>
      <c r="N1176" s="1">
        <v>45000</v>
      </c>
      <c r="O1176" s="1"/>
      <c r="P1176" s="1"/>
      <c r="Q1176" s="1"/>
      <c r="R1176" s="1"/>
      <c r="S1176" s="1"/>
      <c r="T1176" s="1"/>
      <c r="U1176" s="1"/>
    </row>
    <row r="1177" spans="1:25" s="23" customFormat="1" ht="15.75" hidden="1">
      <c r="A1177" s="24" t="s">
        <v>226</v>
      </c>
      <c r="B1177" s="25">
        <v>11</v>
      </c>
      <c r="C1177" s="52" t="s">
        <v>23</v>
      </c>
      <c r="D1177" s="42">
        <v>422</v>
      </c>
      <c r="E1177" s="20"/>
      <c r="F1177" s="20"/>
      <c r="G1177" s="21">
        <f>SUM(G1178:G1181)</f>
        <v>417000</v>
      </c>
      <c r="H1177" s="21">
        <f t="shared" ref="H1177:U1177" si="594">SUM(H1178:H1181)</f>
        <v>417000</v>
      </c>
      <c r="I1177" s="21">
        <f t="shared" si="594"/>
        <v>417000</v>
      </c>
      <c r="J1177" s="21">
        <f t="shared" si="594"/>
        <v>417000</v>
      </c>
      <c r="K1177" s="21">
        <f t="shared" si="594"/>
        <v>23480</v>
      </c>
      <c r="L1177" s="22">
        <f t="shared" si="578"/>
        <v>5.6306954436450845</v>
      </c>
      <c r="M1177" s="21">
        <f t="shared" si="594"/>
        <v>417000</v>
      </c>
      <c r="N1177" s="21">
        <f t="shared" si="594"/>
        <v>417000</v>
      </c>
      <c r="O1177" s="21">
        <f t="shared" si="594"/>
        <v>0</v>
      </c>
      <c r="P1177" s="21">
        <f t="shared" si="594"/>
        <v>0</v>
      </c>
      <c r="Q1177" s="21">
        <f t="shared" si="594"/>
        <v>267000</v>
      </c>
      <c r="R1177" s="21">
        <f t="shared" si="594"/>
        <v>0</v>
      </c>
      <c r="S1177" s="21">
        <f t="shared" si="594"/>
        <v>0</v>
      </c>
      <c r="T1177" s="21">
        <f t="shared" si="594"/>
        <v>0</v>
      </c>
      <c r="U1177" s="21">
        <f t="shared" si="594"/>
        <v>0</v>
      </c>
      <c r="V1177" s="57"/>
      <c r="W1177" s="57"/>
      <c r="X1177" s="57"/>
      <c r="Y1177" s="12"/>
    </row>
    <row r="1178" spans="1:25" hidden="1">
      <c r="A1178" s="28" t="s">
        <v>226</v>
      </c>
      <c r="B1178" s="29">
        <v>11</v>
      </c>
      <c r="C1178" s="53" t="s">
        <v>23</v>
      </c>
      <c r="D1178" s="56">
        <v>4221</v>
      </c>
      <c r="E1178" s="32" t="s">
        <v>129</v>
      </c>
      <c r="F1178" s="32"/>
      <c r="G1178" s="1">
        <v>150000</v>
      </c>
      <c r="H1178" s="1">
        <v>150000</v>
      </c>
      <c r="I1178" s="1">
        <v>150000</v>
      </c>
      <c r="J1178" s="1">
        <v>150000</v>
      </c>
      <c r="K1178" s="1">
        <v>0</v>
      </c>
      <c r="L1178" s="33">
        <f t="shared" si="578"/>
        <v>0</v>
      </c>
      <c r="M1178" s="1">
        <v>150000</v>
      </c>
      <c r="N1178" s="1">
        <v>150000</v>
      </c>
      <c r="O1178" s="1"/>
      <c r="P1178" s="1"/>
      <c r="Q1178" s="1"/>
      <c r="R1178" s="1"/>
      <c r="S1178" s="1"/>
      <c r="T1178" s="1"/>
      <c r="U1178" s="1"/>
    </row>
    <row r="1179" spans="1:25" hidden="1">
      <c r="A1179" s="28" t="s">
        <v>226</v>
      </c>
      <c r="B1179" s="29">
        <v>11</v>
      </c>
      <c r="C1179" s="53" t="s">
        <v>23</v>
      </c>
      <c r="D1179" s="56">
        <v>4222</v>
      </c>
      <c r="E1179" s="32" t="s">
        <v>130</v>
      </c>
      <c r="F1179" s="32"/>
      <c r="G1179" s="1">
        <v>80000</v>
      </c>
      <c r="H1179" s="1">
        <v>80000</v>
      </c>
      <c r="I1179" s="1">
        <v>80000</v>
      </c>
      <c r="J1179" s="1">
        <v>80000</v>
      </c>
      <c r="K1179" s="1">
        <v>0</v>
      </c>
      <c r="L1179" s="33">
        <f t="shared" si="578"/>
        <v>0</v>
      </c>
      <c r="M1179" s="1">
        <v>80000</v>
      </c>
      <c r="N1179" s="1">
        <v>80000</v>
      </c>
      <c r="O1179" s="1"/>
      <c r="P1179" s="1">
        <f>O1179</f>
        <v>0</v>
      </c>
      <c r="Q1179" s="1">
        <v>80000</v>
      </c>
      <c r="R1179" s="1"/>
      <c r="S1179" s="1">
        <f>R1179</f>
        <v>0</v>
      </c>
      <c r="T1179" s="1"/>
      <c r="U1179" s="1">
        <f>T1179</f>
        <v>0</v>
      </c>
    </row>
    <row r="1180" spans="1:25" hidden="1">
      <c r="A1180" s="28" t="s">
        <v>226</v>
      </c>
      <c r="B1180" s="29">
        <v>11</v>
      </c>
      <c r="C1180" s="53" t="s">
        <v>23</v>
      </c>
      <c r="D1180" s="56">
        <v>4223</v>
      </c>
      <c r="E1180" s="32" t="s">
        <v>131</v>
      </c>
      <c r="F1180" s="32"/>
      <c r="G1180" s="1">
        <v>37000</v>
      </c>
      <c r="H1180" s="1">
        <v>37000</v>
      </c>
      <c r="I1180" s="1">
        <v>37000</v>
      </c>
      <c r="J1180" s="1">
        <v>37000</v>
      </c>
      <c r="K1180" s="1">
        <v>23480</v>
      </c>
      <c r="L1180" s="33">
        <f t="shared" si="578"/>
        <v>63.459459459459453</v>
      </c>
      <c r="M1180" s="1">
        <v>37000</v>
      </c>
      <c r="N1180" s="1">
        <v>37000</v>
      </c>
      <c r="O1180" s="1"/>
      <c r="P1180" s="1">
        <f>O1180</f>
        <v>0</v>
      </c>
      <c r="Q1180" s="1">
        <v>37000</v>
      </c>
      <c r="R1180" s="1"/>
      <c r="S1180" s="1">
        <f>R1180</f>
        <v>0</v>
      </c>
      <c r="T1180" s="1"/>
      <c r="U1180" s="1">
        <f>T1180</f>
        <v>0</v>
      </c>
    </row>
    <row r="1181" spans="1:25" hidden="1">
      <c r="A1181" s="28" t="s">
        <v>226</v>
      </c>
      <c r="B1181" s="29">
        <v>11</v>
      </c>
      <c r="C1181" s="53" t="s">
        <v>23</v>
      </c>
      <c r="D1181" s="56">
        <v>4227</v>
      </c>
      <c r="E1181" s="32" t="s">
        <v>132</v>
      </c>
      <c r="F1181" s="32"/>
      <c r="G1181" s="1">
        <v>150000</v>
      </c>
      <c r="H1181" s="1">
        <v>150000</v>
      </c>
      <c r="I1181" s="1">
        <v>150000</v>
      </c>
      <c r="J1181" s="1">
        <v>150000</v>
      </c>
      <c r="K1181" s="1">
        <v>0</v>
      </c>
      <c r="L1181" s="33">
        <f t="shared" si="578"/>
        <v>0</v>
      </c>
      <c r="M1181" s="1">
        <v>150000</v>
      </c>
      <c r="N1181" s="1">
        <v>150000</v>
      </c>
      <c r="O1181" s="1"/>
      <c r="P1181" s="1">
        <f>O1181</f>
        <v>0</v>
      </c>
      <c r="Q1181" s="1">
        <v>150000</v>
      </c>
      <c r="R1181" s="1"/>
      <c r="S1181" s="1">
        <f>R1181</f>
        <v>0</v>
      </c>
      <c r="T1181" s="1"/>
      <c r="U1181" s="1">
        <f>T1181</f>
        <v>0</v>
      </c>
    </row>
    <row r="1182" spans="1:25" s="23" customFormat="1" ht="15.75" hidden="1">
      <c r="A1182" s="24" t="s">
        <v>226</v>
      </c>
      <c r="B1182" s="25">
        <v>11</v>
      </c>
      <c r="C1182" s="52" t="s">
        <v>23</v>
      </c>
      <c r="D1182" s="42">
        <v>426</v>
      </c>
      <c r="E1182" s="20"/>
      <c r="F1182" s="20"/>
      <c r="G1182" s="21">
        <f>SUM(G1183)</f>
        <v>100000</v>
      </c>
      <c r="H1182" s="21">
        <f t="shared" ref="H1182:U1182" si="595">SUM(H1183)</f>
        <v>100000</v>
      </c>
      <c r="I1182" s="21">
        <f t="shared" si="595"/>
        <v>100000</v>
      </c>
      <c r="J1182" s="21">
        <f t="shared" si="595"/>
        <v>100000</v>
      </c>
      <c r="K1182" s="21">
        <f t="shared" si="595"/>
        <v>45896.81</v>
      </c>
      <c r="L1182" s="22">
        <f t="shared" si="578"/>
        <v>45.896810000000002</v>
      </c>
      <c r="M1182" s="21">
        <f t="shared" si="595"/>
        <v>100000</v>
      </c>
      <c r="N1182" s="21">
        <f t="shared" si="595"/>
        <v>100000</v>
      </c>
      <c r="O1182" s="21">
        <f t="shared" si="595"/>
        <v>0</v>
      </c>
      <c r="P1182" s="21">
        <f t="shared" si="595"/>
        <v>0</v>
      </c>
      <c r="Q1182" s="21">
        <f t="shared" si="595"/>
        <v>0</v>
      </c>
      <c r="R1182" s="21">
        <f t="shared" si="595"/>
        <v>0</v>
      </c>
      <c r="S1182" s="21">
        <f t="shared" si="595"/>
        <v>0</v>
      </c>
      <c r="T1182" s="21">
        <f t="shared" si="595"/>
        <v>0</v>
      </c>
      <c r="U1182" s="21">
        <f t="shared" si="595"/>
        <v>0</v>
      </c>
      <c r="V1182" s="57"/>
      <c r="W1182" s="57"/>
      <c r="X1182" s="57"/>
      <c r="Y1182" s="12"/>
    </row>
    <row r="1183" spans="1:25" hidden="1">
      <c r="A1183" s="28" t="s">
        <v>226</v>
      </c>
      <c r="B1183" s="29">
        <v>11</v>
      </c>
      <c r="C1183" s="53" t="s">
        <v>23</v>
      </c>
      <c r="D1183" s="56">
        <v>4262</v>
      </c>
      <c r="E1183" s="32" t="s">
        <v>135</v>
      </c>
      <c r="F1183" s="32"/>
      <c r="G1183" s="1">
        <v>100000</v>
      </c>
      <c r="H1183" s="1">
        <v>100000</v>
      </c>
      <c r="I1183" s="1">
        <v>100000</v>
      </c>
      <c r="J1183" s="1">
        <v>100000</v>
      </c>
      <c r="K1183" s="1">
        <v>45896.81</v>
      </c>
      <c r="L1183" s="33">
        <f t="shared" si="578"/>
        <v>45.896810000000002</v>
      </c>
      <c r="M1183" s="1">
        <v>100000</v>
      </c>
      <c r="N1183" s="1">
        <v>100000</v>
      </c>
      <c r="O1183" s="1"/>
      <c r="P1183" s="1"/>
      <c r="Q1183" s="1"/>
      <c r="R1183" s="1"/>
      <c r="S1183" s="1"/>
      <c r="T1183" s="1"/>
      <c r="U1183" s="1"/>
    </row>
    <row r="1184" spans="1:25" s="23" customFormat="1" ht="15.75" hidden="1">
      <c r="A1184" s="24" t="s">
        <v>226</v>
      </c>
      <c r="B1184" s="25">
        <v>11</v>
      </c>
      <c r="C1184" s="52" t="s">
        <v>23</v>
      </c>
      <c r="D1184" s="42">
        <v>451</v>
      </c>
      <c r="E1184" s="20"/>
      <c r="F1184" s="20"/>
      <c r="G1184" s="21">
        <f>SUM(G1185)</f>
        <v>740000</v>
      </c>
      <c r="H1184" s="21">
        <f t="shared" ref="H1184:U1184" si="596">SUM(H1185)</f>
        <v>740000</v>
      </c>
      <c r="I1184" s="21">
        <f t="shared" si="596"/>
        <v>740000</v>
      </c>
      <c r="J1184" s="21">
        <f t="shared" si="596"/>
        <v>740000</v>
      </c>
      <c r="K1184" s="21">
        <f t="shared" si="596"/>
        <v>0</v>
      </c>
      <c r="L1184" s="22">
        <f t="shared" si="578"/>
        <v>0</v>
      </c>
      <c r="M1184" s="21">
        <f t="shared" si="596"/>
        <v>800000</v>
      </c>
      <c r="N1184" s="21">
        <f t="shared" si="596"/>
        <v>800000</v>
      </c>
      <c r="O1184" s="21">
        <f t="shared" si="596"/>
        <v>0</v>
      </c>
      <c r="P1184" s="21">
        <f t="shared" si="596"/>
        <v>0</v>
      </c>
      <c r="Q1184" s="21">
        <f t="shared" si="596"/>
        <v>0</v>
      </c>
      <c r="R1184" s="21">
        <f t="shared" si="596"/>
        <v>0</v>
      </c>
      <c r="S1184" s="21">
        <f t="shared" si="596"/>
        <v>0</v>
      </c>
      <c r="T1184" s="21">
        <f t="shared" si="596"/>
        <v>0</v>
      </c>
      <c r="U1184" s="21">
        <f t="shared" si="596"/>
        <v>0</v>
      </c>
      <c r="V1184" s="57"/>
      <c r="W1184" s="57"/>
      <c r="X1184" s="57"/>
      <c r="Y1184" s="12"/>
    </row>
    <row r="1185" spans="1:25" hidden="1">
      <c r="A1185" s="28" t="s">
        <v>226</v>
      </c>
      <c r="B1185" s="29">
        <v>11</v>
      </c>
      <c r="C1185" s="53" t="s">
        <v>23</v>
      </c>
      <c r="D1185" s="56">
        <v>4511</v>
      </c>
      <c r="E1185" s="32" t="s">
        <v>136</v>
      </c>
      <c r="F1185" s="32"/>
      <c r="G1185" s="1">
        <v>740000</v>
      </c>
      <c r="H1185" s="1">
        <v>740000</v>
      </c>
      <c r="I1185" s="1">
        <v>740000</v>
      </c>
      <c r="J1185" s="1">
        <v>740000</v>
      </c>
      <c r="K1185" s="1">
        <v>0</v>
      </c>
      <c r="L1185" s="33">
        <f t="shared" si="578"/>
        <v>0</v>
      </c>
      <c r="M1185" s="1">
        <v>800000</v>
      </c>
      <c r="N1185" s="1">
        <v>800000</v>
      </c>
      <c r="O1185" s="1"/>
      <c r="P1185" s="1"/>
      <c r="Q1185" s="1"/>
      <c r="R1185" s="1"/>
      <c r="S1185" s="1"/>
      <c r="T1185" s="1"/>
      <c r="U1185" s="1"/>
    </row>
    <row r="1186" spans="1:25" s="23" customFormat="1" ht="78.75">
      <c r="A1186" s="320" t="s">
        <v>269</v>
      </c>
      <c r="B1186" s="320"/>
      <c r="C1186" s="320"/>
      <c r="D1186" s="320"/>
      <c r="E1186" s="20" t="s">
        <v>35</v>
      </c>
      <c r="F1186" s="20" t="s">
        <v>250</v>
      </c>
      <c r="G1186" s="21">
        <f>G1187+G1191</f>
        <v>200000</v>
      </c>
      <c r="H1186" s="21">
        <f t="shared" ref="H1186:U1186" si="597">H1187+H1191</f>
        <v>200000</v>
      </c>
      <c r="I1186" s="21">
        <f t="shared" si="597"/>
        <v>200000</v>
      </c>
      <c r="J1186" s="21">
        <f t="shared" si="597"/>
        <v>200000</v>
      </c>
      <c r="K1186" s="21">
        <f t="shared" si="597"/>
        <v>22447.809999999998</v>
      </c>
      <c r="L1186" s="22">
        <f t="shared" si="578"/>
        <v>11.223904999999998</v>
      </c>
      <c r="M1186" s="21">
        <f t="shared" si="597"/>
        <v>200000</v>
      </c>
      <c r="N1186" s="21">
        <f t="shared" si="597"/>
        <v>200000</v>
      </c>
      <c r="O1186" s="21">
        <f t="shared" si="597"/>
        <v>0</v>
      </c>
      <c r="P1186" s="21">
        <f t="shared" si="597"/>
        <v>0</v>
      </c>
      <c r="Q1186" s="21">
        <f t="shared" si="597"/>
        <v>200000</v>
      </c>
      <c r="R1186" s="21">
        <f t="shared" si="597"/>
        <v>0</v>
      </c>
      <c r="S1186" s="21">
        <f t="shared" si="597"/>
        <v>0</v>
      </c>
      <c r="T1186" s="21">
        <f t="shared" si="597"/>
        <v>0</v>
      </c>
      <c r="U1186" s="21">
        <f t="shared" si="597"/>
        <v>0</v>
      </c>
      <c r="V1186" s="57"/>
      <c r="W1186" s="57"/>
      <c r="X1186" s="57"/>
      <c r="Y1186" s="12"/>
    </row>
    <row r="1187" spans="1:25" s="23" customFormat="1" ht="15.75" hidden="1">
      <c r="A1187" s="24" t="s">
        <v>269</v>
      </c>
      <c r="B1187" s="25">
        <v>11</v>
      </c>
      <c r="C1187" s="52" t="s">
        <v>23</v>
      </c>
      <c r="D1187" s="42">
        <v>323</v>
      </c>
      <c r="E1187" s="20"/>
      <c r="F1187" s="20"/>
      <c r="G1187" s="21">
        <f>SUM(G1188:G1190)</f>
        <v>160000</v>
      </c>
      <c r="H1187" s="21">
        <f t="shared" ref="H1187:U1187" si="598">SUM(H1188:H1190)</f>
        <v>160000</v>
      </c>
      <c r="I1187" s="21">
        <f t="shared" si="598"/>
        <v>160000</v>
      </c>
      <c r="J1187" s="21">
        <f t="shared" si="598"/>
        <v>160000</v>
      </c>
      <c r="K1187" s="21">
        <f t="shared" si="598"/>
        <v>17668.719999999998</v>
      </c>
      <c r="L1187" s="22">
        <f t="shared" si="578"/>
        <v>11.042949999999999</v>
      </c>
      <c r="M1187" s="21">
        <f t="shared" si="598"/>
        <v>160000</v>
      </c>
      <c r="N1187" s="21">
        <f t="shared" si="598"/>
        <v>160000</v>
      </c>
      <c r="O1187" s="21">
        <f t="shared" si="598"/>
        <v>0</v>
      </c>
      <c r="P1187" s="21">
        <f t="shared" si="598"/>
        <v>0</v>
      </c>
      <c r="Q1187" s="21">
        <f t="shared" si="598"/>
        <v>160000</v>
      </c>
      <c r="R1187" s="21">
        <f t="shared" si="598"/>
        <v>0</v>
      </c>
      <c r="S1187" s="21">
        <f t="shared" si="598"/>
        <v>0</v>
      </c>
      <c r="T1187" s="21">
        <f t="shared" si="598"/>
        <v>0</v>
      </c>
      <c r="U1187" s="21">
        <f t="shared" si="598"/>
        <v>0</v>
      </c>
      <c r="V1187" s="57"/>
      <c r="W1187" s="57"/>
      <c r="X1187" s="57"/>
      <c r="Y1187" s="12"/>
    </row>
    <row r="1188" spans="1:25" hidden="1">
      <c r="A1188" s="28" t="s">
        <v>269</v>
      </c>
      <c r="B1188" s="29">
        <v>11</v>
      </c>
      <c r="C1188" s="53" t="s">
        <v>23</v>
      </c>
      <c r="D1188" s="56">
        <v>3232</v>
      </c>
      <c r="E1188" s="32" t="s">
        <v>118</v>
      </c>
      <c r="F1188" s="32"/>
      <c r="G1188" s="1">
        <v>50000</v>
      </c>
      <c r="H1188" s="1">
        <v>50000</v>
      </c>
      <c r="I1188" s="1">
        <v>50000</v>
      </c>
      <c r="J1188" s="1">
        <v>50000</v>
      </c>
      <c r="K1188" s="1">
        <v>6270.91</v>
      </c>
      <c r="L1188" s="33">
        <f t="shared" si="578"/>
        <v>12.541820000000001</v>
      </c>
      <c r="M1188" s="1">
        <v>50000</v>
      </c>
      <c r="N1188" s="1">
        <v>50000</v>
      </c>
      <c r="O1188" s="1"/>
      <c r="P1188" s="1">
        <f>O1188</f>
        <v>0</v>
      </c>
      <c r="Q1188" s="1">
        <v>50000</v>
      </c>
      <c r="R1188" s="1"/>
      <c r="S1188" s="1">
        <f>R1188</f>
        <v>0</v>
      </c>
      <c r="T1188" s="1"/>
      <c r="U1188" s="1">
        <f>T1188</f>
        <v>0</v>
      </c>
    </row>
    <row r="1189" spans="1:25" hidden="1">
      <c r="A1189" s="28" t="s">
        <v>269</v>
      </c>
      <c r="B1189" s="29">
        <v>11</v>
      </c>
      <c r="C1189" s="53" t="s">
        <v>23</v>
      </c>
      <c r="D1189" s="56">
        <v>3235</v>
      </c>
      <c r="E1189" s="32" t="s">
        <v>42</v>
      </c>
      <c r="F1189" s="32"/>
      <c r="G1189" s="1">
        <v>70000</v>
      </c>
      <c r="H1189" s="1">
        <v>70000</v>
      </c>
      <c r="I1189" s="1">
        <v>70000</v>
      </c>
      <c r="J1189" s="1">
        <v>70000</v>
      </c>
      <c r="K1189" s="1">
        <v>9473.3799999999992</v>
      </c>
      <c r="L1189" s="33">
        <f t="shared" si="578"/>
        <v>13.533399999999999</v>
      </c>
      <c r="M1189" s="1">
        <v>70000</v>
      </c>
      <c r="N1189" s="1">
        <v>70000</v>
      </c>
      <c r="O1189" s="1"/>
      <c r="P1189" s="1">
        <f>O1189</f>
        <v>0</v>
      </c>
      <c r="Q1189" s="1">
        <v>70000</v>
      </c>
      <c r="R1189" s="1"/>
      <c r="S1189" s="1">
        <f>R1189</f>
        <v>0</v>
      </c>
      <c r="T1189" s="1"/>
      <c r="U1189" s="1">
        <f>T1189</f>
        <v>0</v>
      </c>
    </row>
    <row r="1190" spans="1:25" hidden="1">
      <c r="A1190" s="28" t="s">
        <v>269</v>
      </c>
      <c r="B1190" s="29">
        <v>11</v>
      </c>
      <c r="C1190" s="53" t="s">
        <v>23</v>
      </c>
      <c r="D1190" s="56">
        <v>3239</v>
      </c>
      <c r="E1190" s="32" t="s">
        <v>41</v>
      </c>
      <c r="F1190" s="32"/>
      <c r="G1190" s="1">
        <v>40000</v>
      </c>
      <c r="H1190" s="1">
        <v>40000</v>
      </c>
      <c r="I1190" s="1">
        <v>40000</v>
      </c>
      <c r="J1190" s="1">
        <v>40000</v>
      </c>
      <c r="K1190" s="1">
        <v>1924.43</v>
      </c>
      <c r="L1190" s="33">
        <f t="shared" si="578"/>
        <v>4.8110749999999998</v>
      </c>
      <c r="M1190" s="1">
        <v>40000</v>
      </c>
      <c r="N1190" s="1">
        <v>40000</v>
      </c>
      <c r="O1190" s="1"/>
      <c r="P1190" s="1">
        <f>O1190</f>
        <v>0</v>
      </c>
      <c r="Q1190" s="1">
        <v>40000</v>
      </c>
      <c r="R1190" s="1"/>
      <c r="S1190" s="1">
        <f>R1190</f>
        <v>0</v>
      </c>
      <c r="T1190" s="1"/>
      <c r="U1190" s="1">
        <f>T1190</f>
        <v>0</v>
      </c>
    </row>
    <row r="1191" spans="1:25" s="23" customFormat="1" ht="15.75" hidden="1">
      <c r="A1191" s="24" t="s">
        <v>269</v>
      </c>
      <c r="B1191" s="25">
        <v>11</v>
      </c>
      <c r="C1191" s="52" t="s">
        <v>23</v>
      </c>
      <c r="D1191" s="42">
        <v>329</v>
      </c>
      <c r="E1191" s="20"/>
      <c r="F1191" s="20"/>
      <c r="G1191" s="21">
        <f>SUM(G1192)</f>
        <v>40000</v>
      </c>
      <c r="H1191" s="21">
        <f t="shared" ref="H1191:U1191" si="599">SUM(H1192)</f>
        <v>40000</v>
      </c>
      <c r="I1191" s="21">
        <f t="shared" si="599"/>
        <v>40000</v>
      </c>
      <c r="J1191" s="21">
        <f t="shared" si="599"/>
        <v>40000</v>
      </c>
      <c r="K1191" s="21">
        <f t="shared" si="599"/>
        <v>4779.09</v>
      </c>
      <c r="L1191" s="22">
        <f t="shared" si="578"/>
        <v>11.947725</v>
      </c>
      <c r="M1191" s="21">
        <f t="shared" si="599"/>
        <v>40000</v>
      </c>
      <c r="N1191" s="21">
        <f t="shared" si="599"/>
        <v>40000</v>
      </c>
      <c r="O1191" s="21">
        <f t="shared" si="599"/>
        <v>0</v>
      </c>
      <c r="P1191" s="21">
        <f t="shared" si="599"/>
        <v>0</v>
      </c>
      <c r="Q1191" s="21">
        <f t="shared" si="599"/>
        <v>40000</v>
      </c>
      <c r="R1191" s="21">
        <f t="shared" si="599"/>
        <v>0</v>
      </c>
      <c r="S1191" s="21">
        <f t="shared" si="599"/>
        <v>0</v>
      </c>
      <c r="T1191" s="21">
        <f t="shared" si="599"/>
        <v>0</v>
      </c>
      <c r="U1191" s="21">
        <f t="shared" si="599"/>
        <v>0</v>
      </c>
      <c r="V1191" s="57"/>
      <c r="W1191" s="57"/>
      <c r="X1191" s="57"/>
      <c r="Y1191" s="12"/>
    </row>
    <row r="1192" spans="1:25" hidden="1">
      <c r="A1192" s="28" t="s">
        <v>269</v>
      </c>
      <c r="B1192" s="29">
        <v>11</v>
      </c>
      <c r="C1192" s="53" t="s">
        <v>23</v>
      </c>
      <c r="D1192" s="56">
        <v>3292</v>
      </c>
      <c r="E1192" s="32" t="s">
        <v>123</v>
      </c>
      <c r="F1192" s="32"/>
      <c r="G1192" s="1">
        <v>40000</v>
      </c>
      <c r="H1192" s="1">
        <v>40000</v>
      </c>
      <c r="I1192" s="1">
        <v>40000</v>
      </c>
      <c r="J1192" s="1">
        <v>40000</v>
      </c>
      <c r="K1192" s="1">
        <v>4779.09</v>
      </c>
      <c r="L1192" s="33">
        <f t="shared" si="578"/>
        <v>11.947725</v>
      </c>
      <c r="M1192" s="1">
        <v>40000</v>
      </c>
      <c r="N1192" s="1">
        <v>40000</v>
      </c>
      <c r="O1192" s="1"/>
      <c r="P1192" s="1">
        <f>O1192</f>
        <v>0</v>
      </c>
      <c r="Q1192" s="1">
        <v>40000</v>
      </c>
      <c r="R1192" s="1"/>
      <c r="S1192" s="1">
        <f>R1192</f>
        <v>0</v>
      </c>
      <c r="T1192" s="1"/>
      <c r="U1192" s="1">
        <f>T1192</f>
        <v>0</v>
      </c>
    </row>
    <row r="1193" spans="1:25" s="23" customFormat="1" ht="78.75">
      <c r="A1193" s="319" t="s">
        <v>225</v>
      </c>
      <c r="B1193" s="319"/>
      <c r="C1193" s="319"/>
      <c r="D1193" s="319"/>
      <c r="E1193" s="20" t="s">
        <v>281</v>
      </c>
      <c r="F1193" s="20" t="s">
        <v>250</v>
      </c>
      <c r="G1193" s="102">
        <f>G1194+G1196+G1198+G1200+G1202</f>
        <v>5185560</v>
      </c>
      <c r="H1193" s="102">
        <f t="shared" ref="H1193:U1193" si="600">H1194+H1196+H1198+H1200+H1202</f>
        <v>100000</v>
      </c>
      <c r="I1193" s="102">
        <f t="shared" si="600"/>
        <v>5185560</v>
      </c>
      <c r="J1193" s="102">
        <f t="shared" si="600"/>
        <v>100000</v>
      </c>
      <c r="K1193" s="102">
        <f t="shared" si="600"/>
        <v>860095.69000000006</v>
      </c>
      <c r="L1193" s="103">
        <f t="shared" si="578"/>
        <v>16.586360778777991</v>
      </c>
      <c r="M1193" s="102">
        <f t="shared" si="600"/>
        <v>0</v>
      </c>
      <c r="N1193" s="102">
        <f t="shared" si="600"/>
        <v>0</v>
      </c>
      <c r="O1193" s="102">
        <f t="shared" si="600"/>
        <v>0</v>
      </c>
      <c r="P1193" s="102">
        <f t="shared" si="600"/>
        <v>0</v>
      </c>
      <c r="Q1193" s="102">
        <f t="shared" si="600"/>
        <v>0</v>
      </c>
      <c r="R1193" s="102">
        <f t="shared" si="600"/>
        <v>0</v>
      </c>
      <c r="S1193" s="102">
        <f t="shared" si="600"/>
        <v>0</v>
      </c>
      <c r="T1193" s="102">
        <f t="shared" si="600"/>
        <v>0</v>
      </c>
      <c r="U1193" s="102">
        <f t="shared" si="600"/>
        <v>0</v>
      </c>
      <c r="V1193" s="57"/>
      <c r="W1193" s="57"/>
      <c r="X1193" s="57"/>
      <c r="Y1193" s="12"/>
    </row>
    <row r="1194" spans="1:25" s="36" customFormat="1" ht="15.75" hidden="1">
      <c r="A1194" s="24" t="s">
        <v>225</v>
      </c>
      <c r="B1194" s="25">
        <v>12</v>
      </c>
      <c r="C1194" s="52" t="s">
        <v>23</v>
      </c>
      <c r="D1194" s="27">
        <v>323</v>
      </c>
      <c r="E1194" s="20"/>
      <c r="F1194" s="20"/>
      <c r="G1194" s="104">
        <f>SUM(G1195)</f>
        <v>40000</v>
      </c>
      <c r="H1194" s="104">
        <f t="shared" ref="H1194:U1194" si="601">SUM(H1195)</f>
        <v>40000</v>
      </c>
      <c r="I1194" s="104">
        <f t="shared" si="601"/>
        <v>40000</v>
      </c>
      <c r="J1194" s="104">
        <f t="shared" si="601"/>
        <v>40000</v>
      </c>
      <c r="K1194" s="104">
        <f t="shared" si="601"/>
        <v>0</v>
      </c>
      <c r="L1194" s="105">
        <f t="shared" si="578"/>
        <v>0</v>
      </c>
      <c r="M1194" s="104">
        <f t="shared" si="601"/>
        <v>0</v>
      </c>
      <c r="N1194" s="104">
        <f t="shared" si="601"/>
        <v>0</v>
      </c>
      <c r="O1194" s="104">
        <f t="shared" si="601"/>
        <v>0</v>
      </c>
      <c r="P1194" s="104">
        <f t="shared" si="601"/>
        <v>0</v>
      </c>
      <c r="Q1194" s="104">
        <f t="shared" si="601"/>
        <v>0</v>
      </c>
      <c r="R1194" s="104">
        <f t="shared" si="601"/>
        <v>0</v>
      </c>
      <c r="S1194" s="104">
        <f t="shared" si="601"/>
        <v>0</v>
      </c>
      <c r="T1194" s="104">
        <f t="shared" si="601"/>
        <v>0</v>
      </c>
      <c r="U1194" s="104">
        <f t="shared" si="601"/>
        <v>0</v>
      </c>
      <c r="V1194" s="21"/>
      <c r="W1194" s="21"/>
      <c r="X1194" s="21"/>
      <c r="Y1194" s="132"/>
    </row>
    <row r="1195" spans="1:25" s="35" customFormat="1" hidden="1">
      <c r="A1195" s="28" t="s">
        <v>225</v>
      </c>
      <c r="B1195" s="29">
        <v>12</v>
      </c>
      <c r="C1195" s="53" t="s">
        <v>23</v>
      </c>
      <c r="D1195" s="56">
        <v>3237</v>
      </c>
      <c r="E1195" s="32" t="s">
        <v>36</v>
      </c>
      <c r="F1195" s="32"/>
      <c r="G1195" s="1">
        <v>40000</v>
      </c>
      <c r="H1195" s="1">
        <v>40000</v>
      </c>
      <c r="I1195" s="1">
        <v>40000</v>
      </c>
      <c r="J1195" s="1">
        <v>40000</v>
      </c>
      <c r="K1195" s="1">
        <v>0</v>
      </c>
      <c r="L1195" s="33">
        <f t="shared" si="578"/>
        <v>0</v>
      </c>
      <c r="M1195" s="1">
        <v>0</v>
      </c>
      <c r="N1195" s="1">
        <v>0</v>
      </c>
      <c r="O1195" s="1"/>
      <c r="P1195" s="1">
        <f>O1195</f>
        <v>0</v>
      </c>
      <c r="Q1195" s="1">
        <v>0</v>
      </c>
      <c r="R1195" s="1"/>
      <c r="S1195" s="1">
        <f>R1195</f>
        <v>0</v>
      </c>
      <c r="T1195" s="1"/>
      <c r="U1195" s="1">
        <f>T1195</f>
        <v>0</v>
      </c>
      <c r="V1195" s="1"/>
      <c r="W1195" s="1"/>
      <c r="X1195" s="1"/>
      <c r="Y1195" s="74"/>
    </row>
    <row r="1196" spans="1:25" s="36" customFormat="1" ht="15.75" hidden="1">
      <c r="A1196" s="24" t="s">
        <v>225</v>
      </c>
      <c r="B1196" s="25">
        <v>12</v>
      </c>
      <c r="C1196" s="52" t="s">
        <v>23</v>
      </c>
      <c r="D1196" s="42">
        <v>422</v>
      </c>
      <c r="E1196" s="20"/>
      <c r="F1196" s="20"/>
      <c r="G1196" s="21">
        <f>SUM(G1197)</f>
        <v>60000</v>
      </c>
      <c r="H1196" s="21">
        <f t="shared" ref="H1196:U1196" si="602">SUM(H1197)</f>
        <v>60000</v>
      </c>
      <c r="I1196" s="21">
        <f t="shared" si="602"/>
        <v>60000</v>
      </c>
      <c r="J1196" s="21">
        <f t="shared" si="602"/>
        <v>60000</v>
      </c>
      <c r="K1196" s="21">
        <f t="shared" si="602"/>
        <v>9935.15</v>
      </c>
      <c r="L1196" s="22">
        <f t="shared" si="578"/>
        <v>16.558583333333331</v>
      </c>
      <c r="M1196" s="21">
        <f t="shared" si="602"/>
        <v>0</v>
      </c>
      <c r="N1196" s="21">
        <f t="shared" si="602"/>
        <v>0</v>
      </c>
      <c r="O1196" s="21">
        <f t="shared" si="602"/>
        <v>0</v>
      </c>
      <c r="P1196" s="21">
        <f t="shared" si="602"/>
        <v>0</v>
      </c>
      <c r="Q1196" s="21">
        <f t="shared" si="602"/>
        <v>0</v>
      </c>
      <c r="R1196" s="21">
        <f t="shared" si="602"/>
        <v>0</v>
      </c>
      <c r="S1196" s="21">
        <f t="shared" si="602"/>
        <v>0</v>
      </c>
      <c r="T1196" s="21">
        <f t="shared" si="602"/>
        <v>0</v>
      </c>
      <c r="U1196" s="21">
        <f t="shared" si="602"/>
        <v>0</v>
      </c>
      <c r="V1196" s="21"/>
      <c r="W1196" s="21"/>
      <c r="X1196" s="21"/>
      <c r="Y1196" s="132"/>
    </row>
    <row r="1197" spans="1:25" s="35" customFormat="1" hidden="1">
      <c r="A1197" s="28" t="s">
        <v>225</v>
      </c>
      <c r="B1197" s="29">
        <v>12</v>
      </c>
      <c r="C1197" s="53" t="s">
        <v>23</v>
      </c>
      <c r="D1197" s="56">
        <v>4227</v>
      </c>
      <c r="E1197" s="32" t="s">
        <v>132</v>
      </c>
      <c r="F1197" s="32"/>
      <c r="G1197" s="1">
        <v>60000</v>
      </c>
      <c r="H1197" s="1">
        <v>60000</v>
      </c>
      <c r="I1197" s="1">
        <v>60000</v>
      </c>
      <c r="J1197" s="1">
        <v>60000</v>
      </c>
      <c r="K1197" s="1">
        <v>9935.15</v>
      </c>
      <c r="L1197" s="33">
        <f t="shared" si="578"/>
        <v>16.558583333333331</v>
      </c>
      <c r="M1197" s="1">
        <v>0</v>
      </c>
      <c r="N1197" s="1">
        <v>0</v>
      </c>
      <c r="O1197" s="1"/>
      <c r="P1197" s="1">
        <f>O1197</f>
        <v>0</v>
      </c>
      <c r="Q1197" s="1">
        <v>0</v>
      </c>
      <c r="R1197" s="1"/>
      <c r="S1197" s="1">
        <f>R1197</f>
        <v>0</v>
      </c>
      <c r="T1197" s="1"/>
      <c r="U1197" s="1">
        <f>T1197</f>
        <v>0</v>
      </c>
      <c r="V1197" s="1"/>
      <c r="W1197" s="1"/>
      <c r="X1197" s="1"/>
      <c r="Y1197" s="74"/>
    </row>
    <row r="1198" spans="1:25" s="36" customFormat="1" ht="15.75" hidden="1">
      <c r="A1198" s="24" t="s">
        <v>225</v>
      </c>
      <c r="B1198" s="25">
        <v>51</v>
      </c>
      <c r="C1198" s="52" t="s">
        <v>23</v>
      </c>
      <c r="D1198" s="42">
        <v>323</v>
      </c>
      <c r="E1198" s="20"/>
      <c r="F1198" s="20"/>
      <c r="G1198" s="21">
        <f>SUM(G1199)</f>
        <v>660000</v>
      </c>
      <c r="H1198" s="21">
        <f t="shared" ref="H1198:U1198" si="603">SUM(H1199)</f>
        <v>0</v>
      </c>
      <c r="I1198" s="21">
        <f t="shared" si="603"/>
        <v>660000</v>
      </c>
      <c r="J1198" s="21">
        <f t="shared" si="603"/>
        <v>0</v>
      </c>
      <c r="K1198" s="21">
        <f t="shared" si="603"/>
        <v>0</v>
      </c>
      <c r="L1198" s="22">
        <f t="shared" si="578"/>
        <v>0</v>
      </c>
      <c r="M1198" s="21">
        <f t="shared" si="603"/>
        <v>0</v>
      </c>
      <c r="N1198" s="21">
        <f t="shared" si="603"/>
        <v>0</v>
      </c>
      <c r="O1198" s="21">
        <f t="shared" si="603"/>
        <v>0</v>
      </c>
      <c r="P1198" s="21">
        <f t="shared" si="603"/>
        <v>0</v>
      </c>
      <c r="Q1198" s="21">
        <f t="shared" si="603"/>
        <v>0</v>
      </c>
      <c r="R1198" s="21">
        <f t="shared" si="603"/>
        <v>0</v>
      </c>
      <c r="S1198" s="21">
        <f t="shared" si="603"/>
        <v>0</v>
      </c>
      <c r="T1198" s="21">
        <f t="shared" si="603"/>
        <v>0</v>
      </c>
      <c r="U1198" s="21">
        <f t="shared" si="603"/>
        <v>0</v>
      </c>
      <c r="V1198" s="21"/>
      <c r="W1198" s="21"/>
      <c r="X1198" s="21"/>
      <c r="Y1198" s="132"/>
    </row>
    <row r="1199" spans="1:25" s="35" customFormat="1" hidden="1">
      <c r="A1199" s="28" t="s">
        <v>225</v>
      </c>
      <c r="B1199" s="29">
        <v>51</v>
      </c>
      <c r="C1199" s="53" t="s">
        <v>23</v>
      </c>
      <c r="D1199" s="56">
        <v>3237</v>
      </c>
      <c r="E1199" s="32" t="s">
        <v>36</v>
      </c>
      <c r="F1199" s="32"/>
      <c r="G1199" s="1">
        <v>660000</v>
      </c>
      <c r="H1199" s="59"/>
      <c r="I1199" s="1">
        <v>660000</v>
      </c>
      <c r="J1199" s="59"/>
      <c r="K1199" s="1">
        <v>0</v>
      </c>
      <c r="L1199" s="33">
        <f t="shared" si="578"/>
        <v>0</v>
      </c>
      <c r="M1199" s="1">
        <v>0</v>
      </c>
      <c r="N1199" s="59"/>
      <c r="O1199" s="1"/>
      <c r="P1199" s="59"/>
      <c r="Q1199" s="1">
        <v>0</v>
      </c>
      <c r="R1199" s="1"/>
      <c r="S1199" s="59"/>
      <c r="T1199" s="1"/>
      <c r="U1199" s="59"/>
      <c r="V1199" s="1"/>
      <c r="W1199" s="1"/>
      <c r="X1199" s="1"/>
      <c r="Y1199" s="74"/>
    </row>
    <row r="1200" spans="1:25" s="36" customFormat="1" ht="15.75" hidden="1">
      <c r="A1200" s="24" t="s">
        <v>225</v>
      </c>
      <c r="B1200" s="25">
        <v>51</v>
      </c>
      <c r="C1200" s="52" t="s">
        <v>23</v>
      </c>
      <c r="D1200" s="42">
        <v>382</v>
      </c>
      <c r="E1200" s="20"/>
      <c r="F1200" s="20"/>
      <c r="G1200" s="21">
        <f>SUM(G1201)</f>
        <v>4250560</v>
      </c>
      <c r="H1200" s="21">
        <f t="shared" ref="H1200:U1200" si="604">SUM(H1201)</f>
        <v>0</v>
      </c>
      <c r="I1200" s="21">
        <f t="shared" si="604"/>
        <v>4250560</v>
      </c>
      <c r="J1200" s="21">
        <f t="shared" si="604"/>
        <v>0</v>
      </c>
      <c r="K1200" s="21">
        <f t="shared" si="604"/>
        <v>820355.18</v>
      </c>
      <c r="L1200" s="22">
        <f t="shared" ref="L1200:L1291" si="605">IF(I1200=0, "-", K1200/I1200*100)</f>
        <v>19.299931773695704</v>
      </c>
      <c r="M1200" s="21">
        <f t="shared" si="604"/>
        <v>0</v>
      </c>
      <c r="N1200" s="21">
        <f t="shared" si="604"/>
        <v>0</v>
      </c>
      <c r="O1200" s="21">
        <f t="shared" si="604"/>
        <v>0</v>
      </c>
      <c r="P1200" s="21">
        <f t="shared" si="604"/>
        <v>0</v>
      </c>
      <c r="Q1200" s="21">
        <f t="shared" si="604"/>
        <v>0</v>
      </c>
      <c r="R1200" s="21">
        <f t="shared" si="604"/>
        <v>0</v>
      </c>
      <c r="S1200" s="21">
        <f t="shared" si="604"/>
        <v>0</v>
      </c>
      <c r="T1200" s="21">
        <f t="shared" si="604"/>
        <v>0</v>
      </c>
      <c r="U1200" s="21">
        <f t="shared" si="604"/>
        <v>0</v>
      </c>
      <c r="V1200" s="21"/>
      <c r="W1200" s="21"/>
      <c r="X1200" s="21"/>
      <c r="Y1200" s="132"/>
    </row>
    <row r="1201" spans="1:25" s="35" customFormat="1" hidden="1">
      <c r="A1201" s="28" t="s">
        <v>225</v>
      </c>
      <c r="B1201" s="29">
        <v>51</v>
      </c>
      <c r="C1201" s="53" t="s">
        <v>23</v>
      </c>
      <c r="D1201" s="56">
        <v>3821</v>
      </c>
      <c r="E1201" s="32" t="s">
        <v>38</v>
      </c>
      <c r="F1201" s="32"/>
      <c r="G1201" s="1">
        <v>4250560</v>
      </c>
      <c r="H1201" s="59"/>
      <c r="I1201" s="1">
        <v>4250560</v>
      </c>
      <c r="J1201" s="59"/>
      <c r="K1201" s="1">
        <v>820355.18</v>
      </c>
      <c r="L1201" s="33">
        <f t="shared" si="605"/>
        <v>19.299931773695704</v>
      </c>
      <c r="M1201" s="1">
        <v>0</v>
      </c>
      <c r="N1201" s="59"/>
      <c r="O1201" s="1"/>
      <c r="P1201" s="59"/>
      <c r="Q1201" s="1">
        <v>0</v>
      </c>
      <c r="R1201" s="1"/>
      <c r="S1201" s="59"/>
      <c r="T1201" s="1"/>
      <c r="U1201" s="59"/>
      <c r="V1201" s="1"/>
      <c r="W1201" s="1"/>
      <c r="X1201" s="1"/>
      <c r="Y1201" s="74"/>
    </row>
    <row r="1202" spans="1:25" s="36" customFormat="1" ht="15.75" hidden="1">
      <c r="A1202" s="24" t="s">
        <v>225</v>
      </c>
      <c r="B1202" s="25">
        <v>51</v>
      </c>
      <c r="C1202" s="52" t="s">
        <v>23</v>
      </c>
      <c r="D1202" s="42">
        <v>422</v>
      </c>
      <c r="E1202" s="20"/>
      <c r="F1202" s="20"/>
      <c r="G1202" s="21">
        <f>SUM(G1203:G1204)</f>
        <v>175000</v>
      </c>
      <c r="H1202" s="21">
        <f t="shared" ref="H1202:U1202" si="606">SUM(H1203:H1204)</f>
        <v>0</v>
      </c>
      <c r="I1202" s="21">
        <f t="shared" si="606"/>
        <v>175000</v>
      </c>
      <c r="J1202" s="21">
        <f t="shared" si="606"/>
        <v>0</v>
      </c>
      <c r="K1202" s="21">
        <f t="shared" si="606"/>
        <v>29805.360000000001</v>
      </c>
      <c r="L1202" s="22">
        <f t="shared" si="605"/>
        <v>17.031634285714286</v>
      </c>
      <c r="M1202" s="21">
        <f t="shared" si="606"/>
        <v>0</v>
      </c>
      <c r="N1202" s="21">
        <f t="shared" si="606"/>
        <v>0</v>
      </c>
      <c r="O1202" s="21">
        <f t="shared" si="606"/>
        <v>0</v>
      </c>
      <c r="P1202" s="21">
        <f t="shared" si="606"/>
        <v>0</v>
      </c>
      <c r="Q1202" s="21">
        <f t="shared" si="606"/>
        <v>0</v>
      </c>
      <c r="R1202" s="21">
        <f t="shared" si="606"/>
        <v>0</v>
      </c>
      <c r="S1202" s="21">
        <f t="shared" si="606"/>
        <v>0</v>
      </c>
      <c r="T1202" s="21">
        <f t="shared" si="606"/>
        <v>0</v>
      </c>
      <c r="U1202" s="21">
        <f t="shared" si="606"/>
        <v>0</v>
      </c>
      <c r="V1202" s="21"/>
      <c r="W1202" s="21"/>
      <c r="X1202" s="21"/>
      <c r="Y1202" s="132"/>
    </row>
    <row r="1203" spans="1:25" s="35" customFormat="1" hidden="1">
      <c r="A1203" s="28" t="s">
        <v>225</v>
      </c>
      <c r="B1203" s="29">
        <v>51</v>
      </c>
      <c r="C1203" s="53" t="s">
        <v>23</v>
      </c>
      <c r="D1203" s="56">
        <v>4221</v>
      </c>
      <c r="E1203" s="32" t="s">
        <v>129</v>
      </c>
      <c r="F1203" s="32"/>
      <c r="G1203" s="1">
        <v>0</v>
      </c>
      <c r="H1203" s="59"/>
      <c r="I1203" s="1">
        <v>0</v>
      </c>
      <c r="J1203" s="59"/>
      <c r="K1203" s="1">
        <v>29805.360000000001</v>
      </c>
      <c r="L1203" s="33" t="str">
        <f t="shared" si="605"/>
        <v>-</v>
      </c>
      <c r="M1203" s="1">
        <v>0</v>
      </c>
      <c r="N1203" s="59"/>
      <c r="O1203" s="1"/>
      <c r="P1203" s="59"/>
      <c r="Q1203" s="1">
        <v>0</v>
      </c>
      <c r="R1203" s="1"/>
      <c r="S1203" s="59"/>
      <c r="T1203" s="1"/>
      <c r="U1203" s="59"/>
      <c r="V1203" s="1"/>
      <c r="W1203" s="1"/>
      <c r="X1203" s="1"/>
      <c r="Y1203" s="74"/>
    </row>
    <row r="1204" spans="1:25" s="35" customFormat="1" hidden="1">
      <c r="A1204" s="28" t="s">
        <v>225</v>
      </c>
      <c r="B1204" s="29">
        <v>51</v>
      </c>
      <c r="C1204" s="53" t="s">
        <v>23</v>
      </c>
      <c r="D1204" s="56">
        <v>4227</v>
      </c>
      <c r="E1204" s="32" t="s">
        <v>132</v>
      </c>
      <c r="F1204" s="32"/>
      <c r="G1204" s="1">
        <v>175000</v>
      </c>
      <c r="H1204" s="59"/>
      <c r="I1204" s="1">
        <v>175000</v>
      </c>
      <c r="J1204" s="59"/>
      <c r="K1204" s="1">
        <v>0</v>
      </c>
      <c r="L1204" s="33">
        <f t="shared" si="605"/>
        <v>0</v>
      </c>
      <c r="M1204" s="1">
        <v>0</v>
      </c>
      <c r="N1204" s="59"/>
      <c r="O1204" s="1"/>
      <c r="P1204" s="59"/>
      <c r="Q1204" s="1">
        <v>0</v>
      </c>
      <c r="R1204" s="1"/>
      <c r="S1204" s="59"/>
      <c r="T1204" s="1"/>
      <c r="U1204" s="59"/>
      <c r="V1204" s="1"/>
      <c r="W1204" s="1"/>
      <c r="X1204" s="1"/>
      <c r="Y1204" s="74"/>
    </row>
    <row r="1205" spans="1:25" s="23" customFormat="1" ht="50.1" customHeight="1">
      <c r="A1205" s="321" t="s">
        <v>542</v>
      </c>
      <c r="B1205" s="321"/>
      <c r="C1205" s="321"/>
      <c r="D1205" s="321"/>
      <c r="E1205" s="322" t="s">
        <v>438</v>
      </c>
      <c r="F1205" s="322"/>
      <c r="G1205" s="18">
        <f>G1206+G1261+G1254</f>
        <v>11630560</v>
      </c>
      <c r="H1205" s="18">
        <f>H1206+H1261+H1254</f>
        <v>6545000</v>
      </c>
      <c r="I1205" s="18">
        <f>I1206+I1261+I1254</f>
        <v>0</v>
      </c>
      <c r="J1205" s="18">
        <f>J1206+J1261+J1254</f>
        <v>0</v>
      </c>
      <c r="K1205" s="18">
        <f>K1206+K1261+K1254</f>
        <v>0</v>
      </c>
      <c r="L1205" s="19" t="str">
        <f t="shared" si="605"/>
        <v>-</v>
      </c>
      <c r="M1205" s="18">
        <f t="shared" ref="M1205:U1205" si="607">M1206+M1261+M1254</f>
        <v>6545000</v>
      </c>
      <c r="N1205" s="18">
        <f t="shared" si="607"/>
        <v>6545000</v>
      </c>
      <c r="O1205" s="18">
        <f t="shared" si="607"/>
        <v>11245000</v>
      </c>
      <c r="P1205" s="18">
        <f t="shared" si="607"/>
        <v>6980000</v>
      </c>
      <c r="Q1205" s="18">
        <f t="shared" si="607"/>
        <v>6545000</v>
      </c>
      <c r="R1205" s="18">
        <f t="shared" si="607"/>
        <v>6980000</v>
      </c>
      <c r="S1205" s="18">
        <f t="shared" si="607"/>
        <v>6980000</v>
      </c>
      <c r="T1205" s="18">
        <f t="shared" si="607"/>
        <v>6980000</v>
      </c>
      <c r="U1205" s="18">
        <f t="shared" si="607"/>
        <v>6980000</v>
      </c>
      <c r="V1205" s="57"/>
      <c r="W1205" s="57"/>
      <c r="X1205" s="57"/>
      <c r="Y1205" s="12"/>
    </row>
    <row r="1206" spans="1:25" s="23" customFormat="1" ht="78.75">
      <c r="A1206" s="317" t="s">
        <v>412</v>
      </c>
      <c r="B1206" s="317"/>
      <c r="C1206" s="317"/>
      <c r="D1206" s="317"/>
      <c r="E1206" s="51" t="s">
        <v>439</v>
      </c>
      <c r="F1206" s="51" t="s">
        <v>548</v>
      </c>
      <c r="G1206" s="21">
        <f>G1207+G1209+G1211+G1214+G1218+G1224+G1233+G1238+G1241+G1243+G1245+G1250+G1252</f>
        <v>6245000</v>
      </c>
      <c r="H1206" s="21">
        <f>H1207+H1209+H1211+H1214+H1218+H1224+H1233+H1238+H1241+H1243+H1245+H1250+H1252</f>
        <v>6245000</v>
      </c>
      <c r="I1206" s="21">
        <f>I1207+I1209+I1211+I1214+I1218+I1224+I1233+I1238+I1241+I1243+I1245+I1250+I1252</f>
        <v>0</v>
      </c>
      <c r="J1206" s="21">
        <f>J1207+J1209+J1211+J1214+J1218+J1224+J1233+J1238+J1241+J1243+J1245+J1250+J1252</f>
        <v>0</v>
      </c>
      <c r="K1206" s="21">
        <f>K1207+K1209+K1211+K1214+K1218+K1224+K1233+K1238+K1241+K1243+K1245+K1250+K1252</f>
        <v>0</v>
      </c>
      <c r="L1206" s="22" t="str">
        <f t="shared" si="605"/>
        <v>-</v>
      </c>
      <c r="M1206" s="21">
        <f t="shared" ref="M1206:U1206" si="608">M1207+M1209+M1211+M1214+M1218+M1224+M1233+M1238+M1241+M1243+M1245+M1250+M1252</f>
        <v>6345000</v>
      </c>
      <c r="N1206" s="21">
        <f t="shared" si="608"/>
        <v>6345000</v>
      </c>
      <c r="O1206" s="21">
        <f t="shared" si="608"/>
        <v>6650000</v>
      </c>
      <c r="P1206" s="21">
        <f t="shared" si="608"/>
        <v>6650000</v>
      </c>
      <c r="Q1206" s="21">
        <f t="shared" si="608"/>
        <v>6345000</v>
      </c>
      <c r="R1206" s="21">
        <f t="shared" si="608"/>
        <v>6740000</v>
      </c>
      <c r="S1206" s="21">
        <f t="shared" si="608"/>
        <v>6740000</v>
      </c>
      <c r="T1206" s="21">
        <f t="shared" si="608"/>
        <v>6740000</v>
      </c>
      <c r="U1206" s="21">
        <f t="shared" si="608"/>
        <v>6740000</v>
      </c>
      <c r="V1206" s="57"/>
      <c r="W1206" s="57"/>
      <c r="X1206" s="57"/>
      <c r="Y1206" s="12"/>
    </row>
    <row r="1207" spans="1:25" s="23" customFormat="1" ht="15.75" hidden="1">
      <c r="A1207" s="24" t="s">
        <v>226</v>
      </c>
      <c r="B1207" s="25">
        <v>11</v>
      </c>
      <c r="C1207" s="52" t="s">
        <v>23</v>
      </c>
      <c r="D1207" s="27">
        <v>311</v>
      </c>
      <c r="E1207" s="20"/>
      <c r="F1207" s="20"/>
      <c r="G1207" s="21">
        <f>SUM(G1208)</f>
        <v>1150000</v>
      </c>
      <c r="H1207" s="21">
        <f t="shared" ref="H1207:U1207" si="609">SUM(H1208)</f>
        <v>1150000</v>
      </c>
      <c r="I1207" s="21">
        <f t="shared" si="609"/>
        <v>0</v>
      </c>
      <c r="J1207" s="21">
        <f t="shared" si="609"/>
        <v>0</v>
      </c>
      <c r="K1207" s="21">
        <f t="shared" si="609"/>
        <v>0</v>
      </c>
      <c r="L1207" s="22" t="str">
        <f t="shared" si="605"/>
        <v>-</v>
      </c>
      <c r="M1207" s="21">
        <f t="shared" si="609"/>
        <v>1150000</v>
      </c>
      <c r="N1207" s="21">
        <f t="shared" si="609"/>
        <v>1150000</v>
      </c>
      <c r="O1207" s="21">
        <f t="shared" si="609"/>
        <v>1410000</v>
      </c>
      <c r="P1207" s="21">
        <f t="shared" si="609"/>
        <v>1410000</v>
      </c>
      <c r="Q1207" s="21">
        <f t="shared" si="609"/>
        <v>1150000</v>
      </c>
      <c r="R1207" s="21">
        <f t="shared" si="609"/>
        <v>1410000</v>
      </c>
      <c r="S1207" s="21">
        <f t="shared" si="609"/>
        <v>1410000</v>
      </c>
      <c r="T1207" s="21">
        <f t="shared" si="609"/>
        <v>1410000</v>
      </c>
      <c r="U1207" s="21">
        <f t="shared" si="609"/>
        <v>1410000</v>
      </c>
      <c r="V1207" s="57">
        <v>1680000</v>
      </c>
      <c r="W1207" s="57"/>
      <c r="X1207" s="57"/>
      <c r="Y1207" s="12" t="s">
        <v>580</v>
      </c>
    </row>
    <row r="1208" spans="1:25" s="23" customFormat="1" ht="15.75" hidden="1">
      <c r="A1208" s="28" t="s">
        <v>226</v>
      </c>
      <c r="B1208" s="29">
        <v>11</v>
      </c>
      <c r="C1208" s="53" t="s">
        <v>23</v>
      </c>
      <c r="D1208" s="56" t="s">
        <v>177</v>
      </c>
      <c r="E1208" s="32" t="s">
        <v>19</v>
      </c>
      <c r="F1208" s="20"/>
      <c r="G1208" s="1">
        <v>1150000</v>
      </c>
      <c r="H1208" s="1">
        <v>1150000</v>
      </c>
      <c r="I1208" s="1"/>
      <c r="J1208" s="1"/>
      <c r="K1208" s="1"/>
      <c r="L1208" s="33" t="str">
        <f t="shared" si="605"/>
        <v>-</v>
      </c>
      <c r="M1208" s="1">
        <v>1150000</v>
      </c>
      <c r="N1208" s="1">
        <v>1150000</v>
      </c>
      <c r="O1208" s="1">
        <v>1410000</v>
      </c>
      <c r="P1208" s="1">
        <f>O1208</f>
        <v>1410000</v>
      </c>
      <c r="Q1208" s="1">
        <v>1150000</v>
      </c>
      <c r="R1208" s="1">
        <v>1410000</v>
      </c>
      <c r="S1208" s="1">
        <f>R1208</f>
        <v>1410000</v>
      </c>
      <c r="T1208" s="1">
        <v>1410000</v>
      </c>
      <c r="U1208" s="1">
        <f>T1208</f>
        <v>1410000</v>
      </c>
      <c r="V1208" s="57">
        <f>O1207+O1209+O1211</f>
        <v>1680000</v>
      </c>
      <c r="W1208" s="57"/>
      <c r="X1208" s="57"/>
      <c r="Y1208" s="12" t="s">
        <v>581</v>
      </c>
    </row>
    <row r="1209" spans="1:25" s="23" customFormat="1" ht="15.75" hidden="1">
      <c r="A1209" s="24" t="s">
        <v>226</v>
      </c>
      <c r="B1209" s="25">
        <v>11</v>
      </c>
      <c r="C1209" s="52" t="s">
        <v>23</v>
      </c>
      <c r="D1209" s="42">
        <v>312</v>
      </c>
      <c r="E1209" s="20"/>
      <c r="F1209" s="20"/>
      <c r="G1209" s="21">
        <f>SUM(G1210)</f>
        <v>20000</v>
      </c>
      <c r="H1209" s="21">
        <f t="shared" ref="H1209:U1209" si="610">SUM(H1210)</f>
        <v>20000</v>
      </c>
      <c r="I1209" s="21">
        <f t="shared" si="610"/>
        <v>0</v>
      </c>
      <c r="J1209" s="21">
        <f t="shared" si="610"/>
        <v>0</v>
      </c>
      <c r="K1209" s="21">
        <f t="shared" si="610"/>
        <v>0</v>
      </c>
      <c r="L1209" s="22" t="str">
        <f t="shared" si="605"/>
        <v>-</v>
      </c>
      <c r="M1209" s="21">
        <f t="shared" si="610"/>
        <v>20000</v>
      </c>
      <c r="N1209" s="21">
        <f t="shared" si="610"/>
        <v>20000</v>
      </c>
      <c r="O1209" s="21">
        <f t="shared" si="610"/>
        <v>30000</v>
      </c>
      <c r="P1209" s="21">
        <f t="shared" si="610"/>
        <v>30000</v>
      </c>
      <c r="Q1209" s="21">
        <f t="shared" si="610"/>
        <v>20000</v>
      </c>
      <c r="R1209" s="21">
        <f t="shared" si="610"/>
        <v>30000</v>
      </c>
      <c r="S1209" s="21">
        <f t="shared" si="610"/>
        <v>30000</v>
      </c>
      <c r="T1209" s="21">
        <f t="shared" si="610"/>
        <v>30000</v>
      </c>
      <c r="U1209" s="21">
        <f t="shared" si="610"/>
        <v>30000</v>
      </c>
      <c r="V1209" s="76">
        <f>V1207-V1208</f>
        <v>0</v>
      </c>
      <c r="W1209" s="76"/>
      <c r="X1209" s="76"/>
      <c r="Y1209" s="75" t="s">
        <v>570</v>
      </c>
    </row>
    <row r="1210" spans="1:25" s="23" customFormat="1" ht="15.75" hidden="1">
      <c r="A1210" s="28" t="s">
        <v>226</v>
      </c>
      <c r="B1210" s="29">
        <v>11</v>
      </c>
      <c r="C1210" s="53" t="s">
        <v>23</v>
      </c>
      <c r="D1210" s="56" t="s">
        <v>178</v>
      </c>
      <c r="E1210" s="32" t="s">
        <v>138</v>
      </c>
      <c r="F1210" s="20"/>
      <c r="G1210" s="1">
        <v>20000</v>
      </c>
      <c r="H1210" s="1">
        <v>20000</v>
      </c>
      <c r="I1210" s="1"/>
      <c r="J1210" s="1"/>
      <c r="K1210" s="1"/>
      <c r="L1210" s="33" t="str">
        <f t="shared" si="605"/>
        <v>-</v>
      </c>
      <c r="M1210" s="1">
        <v>20000</v>
      </c>
      <c r="N1210" s="1">
        <v>20000</v>
      </c>
      <c r="O1210" s="1">
        <v>30000</v>
      </c>
      <c r="P1210" s="1">
        <f>O1210</f>
        <v>30000</v>
      </c>
      <c r="Q1210" s="1">
        <v>20000</v>
      </c>
      <c r="R1210" s="1">
        <v>30000</v>
      </c>
      <c r="S1210" s="1">
        <f>R1210</f>
        <v>30000</v>
      </c>
      <c r="T1210" s="1">
        <v>30000</v>
      </c>
      <c r="U1210" s="1">
        <f>T1210</f>
        <v>30000</v>
      </c>
      <c r="V1210" s="57"/>
      <c r="W1210" s="57"/>
      <c r="X1210" s="57"/>
      <c r="Y1210" s="12"/>
    </row>
    <row r="1211" spans="1:25" s="23" customFormat="1" ht="15.75" hidden="1">
      <c r="A1211" s="24" t="s">
        <v>226</v>
      </c>
      <c r="B1211" s="25">
        <v>11</v>
      </c>
      <c r="C1211" s="52" t="s">
        <v>23</v>
      </c>
      <c r="D1211" s="42">
        <v>313</v>
      </c>
      <c r="E1211" s="20"/>
      <c r="F1211" s="20"/>
      <c r="G1211" s="21">
        <f>SUM(G1212:G1213)</f>
        <v>193000</v>
      </c>
      <c r="H1211" s="21">
        <f>SUM(H1212:H1213)</f>
        <v>193000</v>
      </c>
      <c r="I1211" s="21">
        <f>SUM(I1212:I1213)</f>
        <v>0</v>
      </c>
      <c r="J1211" s="21">
        <f>SUM(J1212:J1213)</f>
        <v>0</v>
      </c>
      <c r="K1211" s="21">
        <f>SUM(K1212:K1213)</f>
        <v>0</v>
      </c>
      <c r="L1211" s="22" t="str">
        <f t="shared" si="605"/>
        <v>-</v>
      </c>
      <c r="M1211" s="21">
        <f t="shared" ref="M1211:U1211" si="611">SUM(M1212:M1213)</f>
        <v>193000</v>
      </c>
      <c r="N1211" s="21">
        <f t="shared" si="611"/>
        <v>193000</v>
      </c>
      <c r="O1211" s="21">
        <f t="shared" si="611"/>
        <v>240000</v>
      </c>
      <c r="P1211" s="21">
        <f t="shared" si="611"/>
        <v>240000</v>
      </c>
      <c r="Q1211" s="21">
        <f t="shared" si="611"/>
        <v>193000</v>
      </c>
      <c r="R1211" s="21">
        <f t="shared" si="611"/>
        <v>240000</v>
      </c>
      <c r="S1211" s="21">
        <f t="shared" si="611"/>
        <v>240000</v>
      </c>
      <c r="T1211" s="21">
        <f t="shared" si="611"/>
        <v>240000</v>
      </c>
      <c r="U1211" s="21">
        <f t="shared" si="611"/>
        <v>240000</v>
      </c>
      <c r="V1211" s="57"/>
      <c r="W1211" s="57"/>
      <c r="X1211" s="57"/>
      <c r="Y1211" s="12"/>
    </row>
    <row r="1212" spans="1:25" s="23" customFormat="1" ht="15.75" hidden="1">
      <c r="A1212" s="28" t="s">
        <v>226</v>
      </c>
      <c r="B1212" s="29">
        <v>11</v>
      </c>
      <c r="C1212" s="53" t="s">
        <v>23</v>
      </c>
      <c r="D1212" s="56" t="s">
        <v>179</v>
      </c>
      <c r="E1212" s="32" t="s">
        <v>280</v>
      </c>
      <c r="F1212" s="20"/>
      <c r="G1212" s="1">
        <v>170000</v>
      </c>
      <c r="H1212" s="1">
        <v>170000</v>
      </c>
      <c r="I1212" s="1"/>
      <c r="J1212" s="1"/>
      <c r="K1212" s="1"/>
      <c r="L1212" s="33" t="str">
        <f t="shared" si="605"/>
        <v>-</v>
      </c>
      <c r="M1212" s="1">
        <v>170000</v>
      </c>
      <c r="N1212" s="1">
        <v>170000</v>
      </c>
      <c r="O1212" s="1">
        <v>200000</v>
      </c>
      <c r="P1212" s="1">
        <f>O1212</f>
        <v>200000</v>
      </c>
      <c r="Q1212" s="1">
        <v>170000</v>
      </c>
      <c r="R1212" s="1">
        <v>200000</v>
      </c>
      <c r="S1212" s="1">
        <f>R1212</f>
        <v>200000</v>
      </c>
      <c r="T1212" s="1">
        <v>200000</v>
      </c>
      <c r="U1212" s="1">
        <f>T1212</f>
        <v>200000</v>
      </c>
      <c r="V1212" s="57"/>
      <c r="W1212" s="57"/>
      <c r="X1212" s="57"/>
      <c r="Y1212" s="12"/>
    </row>
    <row r="1213" spans="1:25" s="23" customFormat="1" ht="30" hidden="1">
      <c r="A1213" s="28" t="s">
        <v>226</v>
      </c>
      <c r="B1213" s="29">
        <v>11</v>
      </c>
      <c r="C1213" s="53" t="s">
        <v>23</v>
      </c>
      <c r="D1213" s="56" t="s">
        <v>180</v>
      </c>
      <c r="E1213" s="32" t="s">
        <v>258</v>
      </c>
      <c r="F1213" s="20"/>
      <c r="G1213" s="1">
        <v>23000</v>
      </c>
      <c r="H1213" s="1">
        <v>23000</v>
      </c>
      <c r="I1213" s="1"/>
      <c r="J1213" s="1"/>
      <c r="K1213" s="1"/>
      <c r="L1213" s="33" t="str">
        <f t="shared" si="605"/>
        <v>-</v>
      </c>
      <c r="M1213" s="1">
        <v>23000</v>
      </c>
      <c r="N1213" s="1">
        <v>23000</v>
      </c>
      <c r="O1213" s="1">
        <v>40000</v>
      </c>
      <c r="P1213" s="1">
        <f>O1213</f>
        <v>40000</v>
      </c>
      <c r="Q1213" s="1">
        <v>23000</v>
      </c>
      <c r="R1213" s="1">
        <v>40000</v>
      </c>
      <c r="S1213" s="1">
        <f>R1213</f>
        <v>40000</v>
      </c>
      <c r="T1213" s="1">
        <v>40000</v>
      </c>
      <c r="U1213" s="1">
        <f>T1213</f>
        <v>40000</v>
      </c>
      <c r="V1213" s="57"/>
      <c r="W1213" s="57"/>
      <c r="X1213" s="57"/>
      <c r="Y1213" s="12"/>
    </row>
    <row r="1214" spans="1:25" s="23" customFormat="1" ht="15.75" hidden="1">
      <c r="A1214" s="24" t="s">
        <v>226</v>
      </c>
      <c r="B1214" s="25">
        <v>11</v>
      </c>
      <c r="C1214" s="52" t="s">
        <v>23</v>
      </c>
      <c r="D1214" s="42">
        <v>321</v>
      </c>
      <c r="E1214" s="20"/>
      <c r="F1214" s="20"/>
      <c r="G1214" s="21">
        <f>SUM(G1215:G1217)</f>
        <v>860000</v>
      </c>
      <c r="H1214" s="21">
        <f>SUM(H1215:H1217)</f>
        <v>860000</v>
      </c>
      <c r="I1214" s="21">
        <f>SUM(I1215:I1217)</f>
        <v>0</v>
      </c>
      <c r="J1214" s="21">
        <f>SUM(J1215:J1217)</f>
        <v>0</v>
      </c>
      <c r="K1214" s="21">
        <f>SUM(K1215:K1217)</f>
        <v>0</v>
      </c>
      <c r="L1214" s="22" t="str">
        <f t="shared" si="605"/>
        <v>-</v>
      </c>
      <c r="M1214" s="21">
        <f t="shared" ref="M1214:U1214" si="612">SUM(M1215:M1217)</f>
        <v>860000</v>
      </c>
      <c r="N1214" s="21">
        <f t="shared" si="612"/>
        <v>860000</v>
      </c>
      <c r="O1214" s="21">
        <f t="shared" si="612"/>
        <v>880000</v>
      </c>
      <c r="P1214" s="21">
        <f t="shared" si="612"/>
        <v>880000</v>
      </c>
      <c r="Q1214" s="21">
        <f t="shared" si="612"/>
        <v>860000</v>
      </c>
      <c r="R1214" s="21">
        <f t="shared" si="612"/>
        <v>970000</v>
      </c>
      <c r="S1214" s="21">
        <f t="shared" si="612"/>
        <v>970000</v>
      </c>
      <c r="T1214" s="21">
        <f t="shared" si="612"/>
        <v>970000</v>
      </c>
      <c r="U1214" s="21">
        <f t="shared" si="612"/>
        <v>970000</v>
      </c>
      <c r="V1214" s="57"/>
      <c r="W1214" s="57"/>
      <c r="X1214" s="57"/>
      <c r="Y1214" s="12"/>
    </row>
    <row r="1215" spans="1:25" s="23" customFormat="1" ht="15.75" hidden="1">
      <c r="A1215" s="28" t="s">
        <v>226</v>
      </c>
      <c r="B1215" s="29">
        <v>11</v>
      </c>
      <c r="C1215" s="53" t="s">
        <v>23</v>
      </c>
      <c r="D1215" s="56" t="s">
        <v>158</v>
      </c>
      <c r="E1215" s="32" t="s">
        <v>110</v>
      </c>
      <c r="F1215" s="20"/>
      <c r="G1215" s="1">
        <v>500000</v>
      </c>
      <c r="H1215" s="1">
        <v>500000</v>
      </c>
      <c r="I1215" s="1"/>
      <c r="J1215" s="1"/>
      <c r="K1215" s="1"/>
      <c r="L1215" s="33" t="str">
        <f t="shared" si="605"/>
        <v>-</v>
      </c>
      <c r="M1215" s="1">
        <v>500000</v>
      </c>
      <c r="N1215" s="1">
        <v>500000</v>
      </c>
      <c r="O1215" s="1">
        <v>600000</v>
      </c>
      <c r="P1215" s="1">
        <f>O1215</f>
        <v>600000</v>
      </c>
      <c r="Q1215" s="1">
        <v>500000</v>
      </c>
      <c r="R1215" s="1">
        <v>650000</v>
      </c>
      <c r="S1215" s="1">
        <f>R1215</f>
        <v>650000</v>
      </c>
      <c r="T1215" s="1">
        <v>650000</v>
      </c>
      <c r="U1215" s="1">
        <f>T1215</f>
        <v>650000</v>
      </c>
      <c r="V1215" s="57"/>
      <c r="W1215" s="57"/>
      <c r="X1215" s="57"/>
      <c r="Y1215" s="12"/>
    </row>
    <row r="1216" spans="1:25" s="23" customFormat="1" ht="30" hidden="1">
      <c r="A1216" s="28" t="s">
        <v>226</v>
      </c>
      <c r="B1216" s="29">
        <v>11</v>
      </c>
      <c r="C1216" s="53" t="s">
        <v>23</v>
      </c>
      <c r="D1216" s="56" t="s">
        <v>189</v>
      </c>
      <c r="E1216" s="32" t="s">
        <v>111</v>
      </c>
      <c r="F1216" s="20"/>
      <c r="G1216" s="1">
        <v>60000</v>
      </c>
      <c r="H1216" s="1">
        <v>60000</v>
      </c>
      <c r="I1216" s="1"/>
      <c r="J1216" s="1"/>
      <c r="K1216" s="1"/>
      <c r="L1216" s="33" t="str">
        <f t="shared" si="605"/>
        <v>-</v>
      </c>
      <c r="M1216" s="1">
        <v>60000</v>
      </c>
      <c r="N1216" s="1">
        <v>60000</v>
      </c>
      <c r="O1216" s="1">
        <v>70000</v>
      </c>
      <c r="P1216" s="1">
        <f>O1216</f>
        <v>70000</v>
      </c>
      <c r="Q1216" s="1">
        <v>60000</v>
      </c>
      <c r="R1216" s="1">
        <v>70000</v>
      </c>
      <c r="S1216" s="1">
        <f>R1216</f>
        <v>70000</v>
      </c>
      <c r="T1216" s="1">
        <v>70000</v>
      </c>
      <c r="U1216" s="1">
        <f>T1216</f>
        <v>70000</v>
      </c>
      <c r="V1216" s="57"/>
      <c r="W1216" s="57"/>
      <c r="X1216" s="57"/>
      <c r="Y1216" s="12"/>
    </row>
    <row r="1217" spans="1:25" s="23" customFormat="1" ht="15.75" hidden="1">
      <c r="A1217" s="28" t="s">
        <v>226</v>
      </c>
      <c r="B1217" s="29">
        <v>11</v>
      </c>
      <c r="C1217" s="53" t="s">
        <v>23</v>
      </c>
      <c r="D1217" s="56" t="s">
        <v>190</v>
      </c>
      <c r="E1217" s="32" t="s">
        <v>112</v>
      </c>
      <c r="F1217" s="20"/>
      <c r="G1217" s="1">
        <v>300000</v>
      </c>
      <c r="H1217" s="1">
        <v>300000</v>
      </c>
      <c r="I1217" s="1"/>
      <c r="J1217" s="1"/>
      <c r="K1217" s="1"/>
      <c r="L1217" s="33" t="str">
        <f t="shared" si="605"/>
        <v>-</v>
      </c>
      <c r="M1217" s="1">
        <v>300000</v>
      </c>
      <c r="N1217" s="1">
        <v>300000</v>
      </c>
      <c r="O1217" s="1">
        <v>210000</v>
      </c>
      <c r="P1217" s="1">
        <f>O1217</f>
        <v>210000</v>
      </c>
      <c r="Q1217" s="1">
        <v>300000</v>
      </c>
      <c r="R1217" s="1">
        <v>250000</v>
      </c>
      <c r="S1217" s="1">
        <f>R1217</f>
        <v>250000</v>
      </c>
      <c r="T1217" s="1">
        <v>250000</v>
      </c>
      <c r="U1217" s="1">
        <f>T1217</f>
        <v>250000</v>
      </c>
      <c r="V1217" s="57"/>
      <c r="W1217" s="57"/>
      <c r="X1217" s="57"/>
      <c r="Y1217" s="12"/>
    </row>
    <row r="1218" spans="1:25" s="23" customFormat="1" ht="15.75" hidden="1">
      <c r="A1218" s="24" t="s">
        <v>226</v>
      </c>
      <c r="B1218" s="25">
        <v>11</v>
      </c>
      <c r="C1218" s="52" t="s">
        <v>23</v>
      </c>
      <c r="D1218" s="42">
        <v>322</v>
      </c>
      <c r="E1218" s="20"/>
      <c r="F1218" s="20"/>
      <c r="G1218" s="21">
        <f>SUM(G1219:G1223)</f>
        <v>370000</v>
      </c>
      <c r="H1218" s="21">
        <f>SUM(H1219:H1223)</f>
        <v>370000</v>
      </c>
      <c r="I1218" s="21">
        <f>SUM(I1219:I1223)</f>
        <v>0</v>
      </c>
      <c r="J1218" s="21">
        <f>SUM(J1219:J1223)</f>
        <v>0</v>
      </c>
      <c r="K1218" s="21">
        <f>SUM(K1219:K1223)</f>
        <v>0</v>
      </c>
      <c r="L1218" s="22" t="str">
        <f t="shared" si="605"/>
        <v>-</v>
      </c>
      <c r="M1218" s="21">
        <f t="shared" ref="M1218:U1218" si="613">SUM(M1219:M1223)</f>
        <v>390000</v>
      </c>
      <c r="N1218" s="21">
        <f t="shared" si="613"/>
        <v>390000</v>
      </c>
      <c r="O1218" s="21">
        <f t="shared" si="613"/>
        <v>440000</v>
      </c>
      <c r="P1218" s="21">
        <f t="shared" si="613"/>
        <v>440000</v>
      </c>
      <c r="Q1218" s="21">
        <f t="shared" si="613"/>
        <v>390000</v>
      </c>
      <c r="R1218" s="21">
        <f t="shared" si="613"/>
        <v>440000</v>
      </c>
      <c r="S1218" s="21">
        <f t="shared" si="613"/>
        <v>440000</v>
      </c>
      <c r="T1218" s="21">
        <f t="shared" si="613"/>
        <v>440000</v>
      </c>
      <c r="U1218" s="21">
        <f t="shared" si="613"/>
        <v>440000</v>
      </c>
      <c r="V1218" s="57"/>
      <c r="W1218" s="57"/>
      <c r="X1218" s="57"/>
      <c r="Y1218" s="12"/>
    </row>
    <row r="1219" spans="1:25" s="23" customFormat="1" ht="15.75" hidden="1">
      <c r="A1219" s="28" t="s">
        <v>226</v>
      </c>
      <c r="B1219" s="29">
        <v>11</v>
      </c>
      <c r="C1219" s="53" t="s">
        <v>23</v>
      </c>
      <c r="D1219" s="56" t="s">
        <v>191</v>
      </c>
      <c r="E1219" s="32" t="s">
        <v>146</v>
      </c>
      <c r="F1219" s="20"/>
      <c r="G1219" s="1">
        <v>50000</v>
      </c>
      <c r="H1219" s="1">
        <v>50000</v>
      </c>
      <c r="I1219" s="1"/>
      <c r="J1219" s="1"/>
      <c r="K1219" s="1"/>
      <c r="L1219" s="33" t="str">
        <f t="shared" si="605"/>
        <v>-</v>
      </c>
      <c r="M1219" s="1">
        <v>50000</v>
      </c>
      <c r="N1219" s="1">
        <v>50000</v>
      </c>
      <c r="O1219" s="1">
        <v>70000</v>
      </c>
      <c r="P1219" s="1">
        <f>O1219</f>
        <v>70000</v>
      </c>
      <c r="Q1219" s="1">
        <v>50000</v>
      </c>
      <c r="R1219" s="1">
        <v>70000</v>
      </c>
      <c r="S1219" s="1">
        <f>R1219</f>
        <v>70000</v>
      </c>
      <c r="T1219" s="1">
        <v>70000</v>
      </c>
      <c r="U1219" s="1">
        <f>T1219</f>
        <v>70000</v>
      </c>
      <c r="V1219" s="57"/>
      <c r="W1219" s="57"/>
      <c r="X1219" s="57"/>
      <c r="Y1219" s="12"/>
    </row>
    <row r="1220" spans="1:25" s="23" customFormat="1" ht="15.75" hidden="1">
      <c r="A1220" s="28" t="s">
        <v>226</v>
      </c>
      <c r="B1220" s="29">
        <v>11</v>
      </c>
      <c r="C1220" s="53" t="s">
        <v>23</v>
      </c>
      <c r="D1220" s="56" t="s">
        <v>181</v>
      </c>
      <c r="E1220" s="32" t="s">
        <v>115</v>
      </c>
      <c r="F1220" s="20"/>
      <c r="G1220" s="1">
        <v>170000</v>
      </c>
      <c r="H1220" s="1">
        <v>170000</v>
      </c>
      <c r="I1220" s="1"/>
      <c r="J1220" s="1"/>
      <c r="K1220" s="1"/>
      <c r="L1220" s="33" t="str">
        <f t="shared" si="605"/>
        <v>-</v>
      </c>
      <c r="M1220" s="1">
        <v>190000</v>
      </c>
      <c r="N1220" s="1">
        <v>190000</v>
      </c>
      <c r="O1220" s="1">
        <v>150000</v>
      </c>
      <c r="P1220" s="1">
        <f>O1220</f>
        <v>150000</v>
      </c>
      <c r="Q1220" s="1">
        <v>190000</v>
      </c>
      <c r="R1220" s="1">
        <v>150000</v>
      </c>
      <c r="S1220" s="1">
        <f>R1220</f>
        <v>150000</v>
      </c>
      <c r="T1220" s="1">
        <v>150000</v>
      </c>
      <c r="U1220" s="1">
        <f>T1220</f>
        <v>150000</v>
      </c>
      <c r="V1220" s="57"/>
      <c r="W1220" s="57"/>
      <c r="X1220" s="57"/>
      <c r="Y1220" s="12"/>
    </row>
    <row r="1221" spans="1:25" s="23" customFormat="1" ht="30" hidden="1">
      <c r="A1221" s="28" t="s">
        <v>226</v>
      </c>
      <c r="B1221" s="29">
        <v>11</v>
      </c>
      <c r="C1221" s="53" t="s">
        <v>23</v>
      </c>
      <c r="D1221" s="56" t="s">
        <v>246</v>
      </c>
      <c r="E1221" s="32" t="s">
        <v>144</v>
      </c>
      <c r="F1221" s="20"/>
      <c r="G1221" s="1">
        <v>60000</v>
      </c>
      <c r="H1221" s="1">
        <v>60000</v>
      </c>
      <c r="I1221" s="1"/>
      <c r="J1221" s="1"/>
      <c r="K1221" s="1"/>
      <c r="L1221" s="33" t="str">
        <f t="shared" si="605"/>
        <v>-</v>
      </c>
      <c r="M1221" s="1">
        <v>60000</v>
      </c>
      <c r="N1221" s="1">
        <v>60000</v>
      </c>
      <c r="O1221" s="1">
        <v>100000</v>
      </c>
      <c r="P1221" s="1">
        <f>O1221</f>
        <v>100000</v>
      </c>
      <c r="Q1221" s="1">
        <v>60000</v>
      </c>
      <c r="R1221" s="1">
        <v>100000</v>
      </c>
      <c r="S1221" s="1">
        <f>R1221</f>
        <v>100000</v>
      </c>
      <c r="T1221" s="1">
        <v>100000</v>
      </c>
      <c r="U1221" s="1">
        <f>T1221</f>
        <v>100000</v>
      </c>
      <c r="V1221" s="57"/>
      <c r="W1221" s="57"/>
      <c r="X1221" s="57"/>
      <c r="Y1221" s="12"/>
    </row>
    <row r="1222" spans="1:25" s="23" customFormat="1" ht="15.75" hidden="1">
      <c r="A1222" s="28" t="s">
        <v>226</v>
      </c>
      <c r="B1222" s="29">
        <v>11</v>
      </c>
      <c r="C1222" s="53" t="s">
        <v>23</v>
      </c>
      <c r="D1222" s="56" t="s">
        <v>192</v>
      </c>
      <c r="E1222" s="32" t="s">
        <v>151</v>
      </c>
      <c r="F1222" s="20"/>
      <c r="G1222" s="1">
        <v>50000</v>
      </c>
      <c r="H1222" s="1">
        <v>50000</v>
      </c>
      <c r="I1222" s="1"/>
      <c r="J1222" s="1"/>
      <c r="K1222" s="1"/>
      <c r="L1222" s="33" t="str">
        <f t="shared" si="605"/>
        <v>-</v>
      </c>
      <c r="M1222" s="1">
        <v>50000</v>
      </c>
      <c r="N1222" s="1">
        <v>50000</v>
      </c>
      <c r="O1222" s="1">
        <v>50000</v>
      </c>
      <c r="P1222" s="1">
        <f>O1222</f>
        <v>50000</v>
      </c>
      <c r="Q1222" s="1">
        <v>50000</v>
      </c>
      <c r="R1222" s="1">
        <v>50000</v>
      </c>
      <c r="S1222" s="1">
        <f>R1222</f>
        <v>50000</v>
      </c>
      <c r="T1222" s="1">
        <v>50000</v>
      </c>
      <c r="U1222" s="1">
        <f>T1222</f>
        <v>50000</v>
      </c>
      <c r="V1222" s="57"/>
      <c r="W1222" s="57"/>
      <c r="X1222" s="57"/>
      <c r="Y1222" s="12"/>
    </row>
    <row r="1223" spans="1:25" s="23" customFormat="1" ht="15.75" hidden="1">
      <c r="A1223" s="28" t="s">
        <v>226</v>
      </c>
      <c r="B1223" s="29">
        <v>11</v>
      </c>
      <c r="C1223" s="53" t="s">
        <v>23</v>
      </c>
      <c r="D1223" s="56" t="s">
        <v>247</v>
      </c>
      <c r="E1223" s="32" t="s">
        <v>235</v>
      </c>
      <c r="F1223" s="20"/>
      <c r="G1223" s="1">
        <v>40000</v>
      </c>
      <c r="H1223" s="1">
        <v>40000</v>
      </c>
      <c r="I1223" s="1"/>
      <c r="J1223" s="1"/>
      <c r="K1223" s="1"/>
      <c r="L1223" s="33" t="str">
        <f t="shared" si="605"/>
        <v>-</v>
      </c>
      <c r="M1223" s="1">
        <v>40000</v>
      </c>
      <c r="N1223" s="1">
        <v>40000</v>
      </c>
      <c r="O1223" s="1">
        <v>70000</v>
      </c>
      <c r="P1223" s="1">
        <f>O1223</f>
        <v>70000</v>
      </c>
      <c r="Q1223" s="1">
        <v>40000</v>
      </c>
      <c r="R1223" s="1">
        <v>70000</v>
      </c>
      <c r="S1223" s="1">
        <f>R1223</f>
        <v>70000</v>
      </c>
      <c r="T1223" s="1">
        <v>70000</v>
      </c>
      <c r="U1223" s="1">
        <f>T1223</f>
        <v>70000</v>
      </c>
      <c r="V1223" s="57"/>
      <c r="W1223" s="57"/>
      <c r="X1223" s="57"/>
      <c r="Y1223" s="12"/>
    </row>
    <row r="1224" spans="1:25" s="23" customFormat="1" ht="15.75" hidden="1">
      <c r="A1224" s="24" t="s">
        <v>226</v>
      </c>
      <c r="B1224" s="25">
        <v>11</v>
      </c>
      <c r="C1224" s="52" t="s">
        <v>23</v>
      </c>
      <c r="D1224" s="42">
        <v>323</v>
      </c>
      <c r="E1224" s="20"/>
      <c r="F1224" s="20"/>
      <c r="G1224" s="21">
        <f>SUM(G1225:G1232)</f>
        <v>2200000</v>
      </c>
      <c r="H1224" s="21">
        <f>SUM(H1225:H1232)</f>
        <v>2200000</v>
      </c>
      <c r="I1224" s="21">
        <f>SUM(I1225:I1232)</f>
        <v>0</v>
      </c>
      <c r="J1224" s="21">
        <f>SUM(J1225:J1232)</f>
        <v>0</v>
      </c>
      <c r="K1224" s="21">
        <f>SUM(K1225:K1232)</f>
        <v>0</v>
      </c>
      <c r="L1224" s="22" t="str">
        <f t="shared" si="605"/>
        <v>-</v>
      </c>
      <c r="M1224" s="21">
        <f t="shared" ref="M1224:U1224" si="614">SUM(M1225:M1232)</f>
        <v>2220000</v>
      </c>
      <c r="N1224" s="21">
        <f t="shared" si="614"/>
        <v>2220000</v>
      </c>
      <c r="O1224" s="21">
        <f t="shared" si="614"/>
        <v>2400000</v>
      </c>
      <c r="P1224" s="21">
        <f t="shared" si="614"/>
        <v>2400000</v>
      </c>
      <c r="Q1224" s="21">
        <f t="shared" si="614"/>
        <v>2220000</v>
      </c>
      <c r="R1224" s="21">
        <f t="shared" si="614"/>
        <v>2400000</v>
      </c>
      <c r="S1224" s="21">
        <f t="shared" si="614"/>
        <v>2400000</v>
      </c>
      <c r="T1224" s="21">
        <f t="shared" si="614"/>
        <v>2400000</v>
      </c>
      <c r="U1224" s="21">
        <f t="shared" si="614"/>
        <v>2400000</v>
      </c>
      <c r="V1224" s="57"/>
      <c r="W1224" s="57"/>
      <c r="X1224" s="57"/>
      <c r="Y1224" s="12"/>
    </row>
    <row r="1225" spans="1:25" s="23" customFormat="1" ht="15.75" hidden="1">
      <c r="A1225" s="28" t="s">
        <v>226</v>
      </c>
      <c r="B1225" s="29">
        <v>11</v>
      </c>
      <c r="C1225" s="53" t="s">
        <v>23</v>
      </c>
      <c r="D1225" s="56" t="s">
        <v>193</v>
      </c>
      <c r="E1225" s="32" t="s">
        <v>117</v>
      </c>
      <c r="F1225" s="20"/>
      <c r="G1225" s="1">
        <v>160000</v>
      </c>
      <c r="H1225" s="1">
        <v>160000</v>
      </c>
      <c r="I1225" s="1"/>
      <c r="J1225" s="1"/>
      <c r="K1225" s="1"/>
      <c r="L1225" s="33" t="str">
        <f t="shared" si="605"/>
        <v>-</v>
      </c>
      <c r="M1225" s="1">
        <v>160000</v>
      </c>
      <c r="N1225" s="1">
        <v>160000</v>
      </c>
      <c r="O1225" s="1">
        <v>120000</v>
      </c>
      <c r="P1225" s="1">
        <f t="shared" ref="P1225:P1232" si="615">O1225</f>
        <v>120000</v>
      </c>
      <c r="Q1225" s="1">
        <v>160000</v>
      </c>
      <c r="R1225" s="1">
        <v>120000</v>
      </c>
      <c r="S1225" s="1">
        <f t="shared" ref="S1225:S1232" si="616">R1225</f>
        <v>120000</v>
      </c>
      <c r="T1225" s="114">
        <v>120000</v>
      </c>
      <c r="U1225" s="1">
        <f t="shared" ref="U1225:U1232" si="617">T1225</f>
        <v>120000</v>
      </c>
      <c r="V1225" s="57"/>
      <c r="W1225" s="57"/>
      <c r="X1225" s="57"/>
      <c r="Y1225" s="12"/>
    </row>
    <row r="1226" spans="1:25" s="23" customFormat="1" ht="15.75" hidden="1">
      <c r="A1226" s="28" t="s">
        <v>226</v>
      </c>
      <c r="B1226" s="29">
        <v>11</v>
      </c>
      <c r="C1226" s="53" t="s">
        <v>23</v>
      </c>
      <c r="D1226" s="56" t="s">
        <v>182</v>
      </c>
      <c r="E1226" s="32" t="s">
        <v>118</v>
      </c>
      <c r="F1226" s="20"/>
      <c r="G1226" s="1">
        <v>70000</v>
      </c>
      <c r="H1226" s="1">
        <v>70000</v>
      </c>
      <c r="I1226" s="1"/>
      <c r="J1226" s="1"/>
      <c r="K1226" s="1"/>
      <c r="L1226" s="33" t="str">
        <f t="shared" si="605"/>
        <v>-</v>
      </c>
      <c r="M1226" s="1">
        <v>70000</v>
      </c>
      <c r="N1226" s="1">
        <v>70000</v>
      </c>
      <c r="O1226" s="1">
        <v>150000</v>
      </c>
      <c r="P1226" s="1">
        <f t="shared" si="615"/>
        <v>150000</v>
      </c>
      <c r="Q1226" s="1">
        <v>70000</v>
      </c>
      <c r="R1226" s="1">
        <v>150000</v>
      </c>
      <c r="S1226" s="1">
        <f t="shared" si="616"/>
        <v>150000</v>
      </c>
      <c r="T1226" s="1">
        <v>150000</v>
      </c>
      <c r="U1226" s="1">
        <f t="shared" si="617"/>
        <v>150000</v>
      </c>
      <c r="V1226" s="57"/>
      <c r="W1226" s="57"/>
      <c r="X1226" s="57"/>
      <c r="Y1226" s="12"/>
    </row>
    <row r="1227" spans="1:25" s="23" customFormat="1" ht="15.75" hidden="1">
      <c r="A1227" s="28" t="s">
        <v>226</v>
      </c>
      <c r="B1227" s="29">
        <v>11</v>
      </c>
      <c r="C1227" s="53" t="s">
        <v>23</v>
      </c>
      <c r="D1227" s="56" t="s">
        <v>194</v>
      </c>
      <c r="E1227" s="32" t="s">
        <v>119</v>
      </c>
      <c r="F1227" s="20"/>
      <c r="G1227" s="1">
        <v>30000</v>
      </c>
      <c r="H1227" s="1">
        <v>30000</v>
      </c>
      <c r="I1227" s="1"/>
      <c r="J1227" s="1"/>
      <c r="K1227" s="1"/>
      <c r="L1227" s="33" t="str">
        <f t="shared" si="605"/>
        <v>-</v>
      </c>
      <c r="M1227" s="1">
        <v>30000</v>
      </c>
      <c r="N1227" s="1">
        <v>30000</v>
      </c>
      <c r="O1227" s="1">
        <v>20000</v>
      </c>
      <c r="P1227" s="1">
        <f t="shared" si="615"/>
        <v>20000</v>
      </c>
      <c r="Q1227" s="1">
        <v>30000</v>
      </c>
      <c r="R1227" s="1">
        <v>20000</v>
      </c>
      <c r="S1227" s="1">
        <f t="shared" si="616"/>
        <v>20000</v>
      </c>
      <c r="T1227" s="1">
        <v>20000</v>
      </c>
      <c r="U1227" s="1">
        <f t="shared" si="617"/>
        <v>20000</v>
      </c>
      <c r="V1227" s="57"/>
      <c r="W1227" s="57"/>
      <c r="X1227" s="57"/>
      <c r="Y1227" s="12"/>
    </row>
    <row r="1228" spans="1:25" s="23" customFormat="1" ht="15.75" hidden="1">
      <c r="A1228" s="28" t="s">
        <v>226</v>
      </c>
      <c r="B1228" s="29">
        <v>11</v>
      </c>
      <c r="C1228" s="53" t="s">
        <v>23</v>
      </c>
      <c r="D1228" s="56" t="s">
        <v>195</v>
      </c>
      <c r="E1228" s="32" t="s">
        <v>120</v>
      </c>
      <c r="F1228" s="20"/>
      <c r="G1228" s="1">
        <v>70000</v>
      </c>
      <c r="H1228" s="1">
        <v>70000</v>
      </c>
      <c r="I1228" s="1"/>
      <c r="J1228" s="1"/>
      <c r="K1228" s="1"/>
      <c r="L1228" s="33" t="str">
        <f t="shared" si="605"/>
        <v>-</v>
      </c>
      <c r="M1228" s="1">
        <v>70000</v>
      </c>
      <c r="N1228" s="1">
        <v>70000</v>
      </c>
      <c r="O1228" s="1">
        <v>90000</v>
      </c>
      <c r="P1228" s="1">
        <f t="shared" si="615"/>
        <v>90000</v>
      </c>
      <c r="Q1228" s="1">
        <v>70000</v>
      </c>
      <c r="R1228" s="1">
        <v>90000</v>
      </c>
      <c r="S1228" s="1">
        <f t="shared" si="616"/>
        <v>90000</v>
      </c>
      <c r="T1228" s="1">
        <v>90000</v>
      </c>
      <c r="U1228" s="1">
        <f t="shared" si="617"/>
        <v>90000</v>
      </c>
      <c r="V1228" s="57"/>
      <c r="W1228" s="57"/>
      <c r="X1228" s="57"/>
      <c r="Y1228" s="12"/>
    </row>
    <row r="1229" spans="1:25" s="23" customFormat="1" ht="15.75" hidden="1">
      <c r="A1229" s="28" t="s">
        <v>226</v>
      </c>
      <c r="B1229" s="29">
        <v>11</v>
      </c>
      <c r="C1229" s="53" t="s">
        <v>23</v>
      </c>
      <c r="D1229" s="56" t="s">
        <v>196</v>
      </c>
      <c r="E1229" s="32" t="s">
        <v>42</v>
      </c>
      <c r="F1229" s="20"/>
      <c r="G1229" s="1">
        <v>100000</v>
      </c>
      <c r="H1229" s="1">
        <v>100000</v>
      </c>
      <c r="I1229" s="1"/>
      <c r="J1229" s="1"/>
      <c r="K1229" s="1"/>
      <c r="L1229" s="33" t="str">
        <f t="shared" si="605"/>
        <v>-</v>
      </c>
      <c r="M1229" s="1">
        <v>100000</v>
      </c>
      <c r="N1229" s="1">
        <v>100000</v>
      </c>
      <c r="O1229" s="1">
        <v>270000</v>
      </c>
      <c r="P1229" s="1">
        <f t="shared" si="615"/>
        <v>270000</v>
      </c>
      <c r="Q1229" s="1">
        <v>100000</v>
      </c>
      <c r="R1229" s="1">
        <v>270000</v>
      </c>
      <c r="S1229" s="1">
        <f t="shared" si="616"/>
        <v>270000</v>
      </c>
      <c r="T1229" s="1">
        <v>270000</v>
      </c>
      <c r="U1229" s="1">
        <f t="shared" si="617"/>
        <v>270000</v>
      </c>
      <c r="V1229" s="57"/>
      <c r="W1229" s="57"/>
      <c r="X1229" s="57"/>
      <c r="Y1229" s="12"/>
    </row>
    <row r="1230" spans="1:25" s="23" customFormat="1" ht="15.75" hidden="1">
      <c r="A1230" s="28" t="s">
        <v>226</v>
      </c>
      <c r="B1230" s="29">
        <v>11</v>
      </c>
      <c r="C1230" s="53" t="s">
        <v>23</v>
      </c>
      <c r="D1230" s="56" t="s">
        <v>157</v>
      </c>
      <c r="E1230" s="32" t="s">
        <v>36</v>
      </c>
      <c r="F1230" s="20"/>
      <c r="G1230" s="1">
        <v>150000</v>
      </c>
      <c r="H1230" s="1">
        <v>150000</v>
      </c>
      <c r="I1230" s="1"/>
      <c r="J1230" s="1"/>
      <c r="K1230" s="1"/>
      <c r="L1230" s="33" t="str">
        <f t="shared" si="605"/>
        <v>-</v>
      </c>
      <c r="M1230" s="1">
        <v>150000</v>
      </c>
      <c r="N1230" s="1">
        <v>150000</v>
      </c>
      <c r="O1230" s="1">
        <v>150000</v>
      </c>
      <c r="P1230" s="1">
        <f t="shared" si="615"/>
        <v>150000</v>
      </c>
      <c r="Q1230" s="1">
        <v>150000</v>
      </c>
      <c r="R1230" s="1">
        <v>150000</v>
      </c>
      <c r="S1230" s="1">
        <f t="shared" si="616"/>
        <v>150000</v>
      </c>
      <c r="T1230" s="1">
        <v>150000</v>
      </c>
      <c r="U1230" s="1">
        <f t="shared" si="617"/>
        <v>150000</v>
      </c>
      <c r="V1230" s="57"/>
      <c r="W1230" s="57"/>
      <c r="X1230" s="57"/>
      <c r="Y1230" s="12"/>
    </row>
    <row r="1231" spans="1:25" s="23" customFormat="1" ht="15.75" hidden="1">
      <c r="A1231" s="28" t="s">
        <v>226</v>
      </c>
      <c r="B1231" s="29">
        <v>11</v>
      </c>
      <c r="C1231" s="53" t="s">
        <v>23</v>
      </c>
      <c r="D1231" s="56" t="s">
        <v>198</v>
      </c>
      <c r="E1231" s="32" t="s">
        <v>122</v>
      </c>
      <c r="F1231" s="20"/>
      <c r="G1231" s="1">
        <v>120000</v>
      </c>
      <c r="H1231" s="1">
        <v>120000</v>
      </c>
      <c r="I1231" s="1"/>
      <c r="J1231" s="1"/>
      <c r="K1231" s="1"/>
      <c r="L1231" s="33" t="str">
        <f t="shared" si="605"/>
        <v>-</v>
      </c>
      <c r="M1231" s="1">
        <v>140000</v>
      </c>
      <c r="N1231" s="1">
        <v>140000</v>
      </c>
      <c r="O1231" s="1">
        <v>100000</v>
      </c>
      <c r="P1231" s="1">
        <f t="shared" si="615"/>
        <v>100000</v>
      </c>
      <c r="Q1231" s="1">
        <v>140000</v>
      </c>
      <c r="R1231" s="1">
        <v>100000</v>
      </c>
      <c r="S1231" s="1">
        <f t="shared" si="616"/>
        <v>100000</v>
      </c>
      <c r="T1231" s="1">
        <v>100000</v>
      </c>
      <c r="U1231" s="1">
        <f t="shared" si="617"/>
        <v>100000</v>
      </c>
      <c r="V1231" s="57"/>
      <c r="W1231" s="57"/>
      <c r="X1231" s="57"/>
      <c r="Y1231" s="12"/>
    </row>
    <row r="1232" spans="1:25" s="23" customFormat="1" ht="15.75" hidden="1">
      <c r="A1232" s="28" t="s">
        <v>226</v>
      </c>
      <c r="B1232" s="29">
        <v>11</v>
      </c>
      <c r="C1232" s="53" t="s">
        <v>23</v>
      </c>
      <c r="D1232" s="56" t="s">
        <v>199</v>
      </c>
      <c r="E1232" s="32" t="s">
        <v>41</v>
      </c>
      <c r="F1232" s="20"/>
      <c r="G1232" s="1">
        <v>1500000</v>
      </c>
      <c r="H1232" s="1">
        <v>1500000</v>
      </c>
      <c r="I1232" s="1"/>
      <c r="J1232" s="1"/>
      <c r="K1232" s="1"/>
      <c r="L1232" s="33" t="str">
        <f t="shared" si="605"/>
        <v>-</v>
      </c>
      <c r="M1232" s="1">
        <v>1500000</v>
      </c>
      <c r="N1232" s="1">
        <v>1500000</v>
      </c>
      <c r="O1232" s="1">
        <v>1500000</v>
      </c>
      <c r="P1232" s="1">
        <f t="shared" si="615"/>
        <v>1500000</v>
      </c>
      <c r="Q1232" s="1">
        <v>1500000</v>
      </c>
      <c r="R1232" s="1">
        <v>1500000</v>
      </c>
      <c r="S1232" s="1">
        <f t="shared" si="616"/>
        <v>1500000</v>
      </c>
      <c r="T1232" s="1">
        <v>1500000</v>
      </c>
      <c r="U1232" s="1">
        <f t="shared" si="617"/>
        <v>1500000</v>
      </c>
      <c r="V1232" s="57"/>
      <c r="W1232" s="57"/>
      <c r="X1232" s="57"/>
      <c r="Y1232" s="12"/>
    </row>
    <row r="1233" spans="1:25" s="23" customFormat="1" ht="15.75" hidden="1">
      <c r="A1233" s="24" t="s">
        <v>226</v>
      </c>
      <c r="B1233" s="25">
        <v>11</v>
      </c>
      <c r="C1233" s="52" t="s">
        <v>23</v>
      </c>
      <c r="D1233" s="42">
        <v>329</v>
      </c>
      <c r="E1233" s="20"/>
      <c r="F1233" s="20"/>
      <c r="G1233" s="21">
        <f t="shared" ref="G1233:N1233" si="618">SUM(G1234:G1237)</f>
        <v>90000</v>
      </c>
      <c r="H1233" s="21">
        <f t="shared" si="618"/>
        <v>90000</v>
      </c>
      <c r="I1233" s="21">
        <f t="shared" si="618"/>
        <v>0</v>
      </c>
      <c r="J1233" s="21">
        <f t="shared" si="618"/>
        <v>0</v>
      </c>
      <c r="K1233" s="21">
        <f t="shared" si="618"/>
        <v>0</v>
      </c>
      <c r="L1233" s="22" t="str">
        <f t="shared" si="605"/>
        <v>-</v>
      </c>
      <c r="M1233" s="21">
        <f t="shared" si="618"/>
        <v>90000</v>
      </c>
      <c r="N1233" s="21">
        <f t="shared" si="618"/>
        <v>90000</v>
      </c>
      <c r="O1233" s="21">
        <f>SUM(O1234:O1237)</f>
        <v>290000</v>
      </c>
      <c r="P1233" s="21">
        <f t="shared" ref="P1233:U1233" si="619">SUM(P1234:P1237)</f>
        <v>290000</v>
      </c>
      <c r="Q1233" s="21">
        <f t="shared" si="619"/>
        <v>90000</v>
      </c>
      <c r="R1233" s="21">
        <f t="shared" si="619"/>
        <v>290000</v>
      </c>
      <c r="S1233" s="21">
        <f t="shared" si="619"/>
        <v>290000</v>
      </c>
      <c r="T1233" s="21">
        <f t="shared" si="619"/>
        <v>290000</v>
      </c>
      <c r="U1233" s="21">
        <f t="shared" si="619"/>
        <v>290000</v>
      </c>
      <c r="V1233" s="57"/>
      <c r="W1233" s="57"/>
      <c r="X1233" s="57"/>
      <c r="Y1233" s="12"/>
    </row>
    <row r="1234" spans="1:25" ht="30" hidden="1">
      <c r="A1234" s="28" t="s">
        <v>226</v>
      </c>
      <c r="B1234" s="29">
        <v>11</v>
      </c>
      <c r="C1234" s="53" t="s">
        <v>23</v>
      </c>
      <c r="D1234" s="56">
        <v>3291</v>
      </c>
      <c r="E1234" s="32" t="s">
        <v>109</v>
      </c>
      <c r="F1234" s="32"/>
      <c r="G1234" s="1"/>
      <c r="H1234" s="1"/>
      <c r="I1234" s="1"/>
      <c r="J1234" s="1"/>
      <c r="K1234" s="1"/>
      <c r="L1234" s="33" t="str">
        <f t="shared" si="605"/>
        <v>-</v>
      </c>
      <c r="M1234" s="1"/>
      <c r="N1234" s="1"/>
      <c r="O1234" s="1">
        <v>200000</v>
      </c>
      <c r="P1234" s="1">
        <f>O1234</f>
        <v>200000</v>
      </c>
      <c r="Q1234" s="1"/>
      <c r="R1234" s="2">
        <v>200000</v>
      </c>
      <c r="S1234" s="1">
        <f>R1234</f>
        <v>200000</v>
      </c>
      <c r="T1234" s="2">
        <v>200000</v>
      </c>
      <c r="U1234" s="1">
        <f>T1234</f>
        <v>200000</v>
      </c>
    </row>
    <row r="1235" spans="1:25" s="23" customFormat="1" ht="15.75" hidden="1">
      <c r="A1235" s="28" t="s">
        <v>226</v>
      </c>
      <c r="B1235" s="29">
        <v>11</v>
      </c>
      <c r="C1235" s="53" t="s">
        <v>23</v>
      </c>
      <c r="D1235" s="56" t="s">
        <v>201</v>
      </c>
      <c r="E1235" s="32" t="s">
        <v>123</v>
      </c>
      <c r="F1235" s="20"/>
      <c r="G1235" s="1">
        <v>20000</v>
      </c>
      <c r="H1235" s="1">
        <v>20000</v>
      </c>
      <c r="I1235" s="1"/>
      <c r="J1235" s="1"/>
      <c r="K1235" s="1"/>
      <c r="L1235" s="33" t="str">
        <f t="shared" si="605"/>
        <v>-</v>
      </c>
      <c r="M1235" s="1">
        <v>20000</v>
      </c>
      <c r="N1235" s="1">
        <v>20000</v>
      </c>
      <c r="O1235" s="1">
        <v>20000</v>
      </c>
      <c r="P1235" s="1">
        <f>O1235</f>
        <v>20000</v>
      </c>
      <c r="Q1235" s="1">
        <v>20000</v>
      </c>
      <c r="R1235" s="1">
        <v>20000</v>
      </c>
      <c r="S1235" s="1">
        <f>R1235</f>
        <v>20000</v>
      </c>
      <c r="T1235" s="1">
        <v>20000</v>
      </c>
      <c r="U1235" s="1">
        <f>T1235</f>
        <v>20000</v>
      </c>
      <c r="V1235" s="57"/>
      <c r="W1235" s="57"/>
      <c r="X1235" s="57"/>
      <c r="Y1235" s="12"/>
    </row>
    <row r="1236" spans="1:25" s="23" customFormat="1" ht="15.75" hidden="1">
      <c r="A1236" s="28" t="s">
        <v>226</v>
      </c>
      <c r="B1236" s="29">
        <v>11</v>
      </c>
      <c r="C1236" s="53" t="s">
        <v>23</v>
      </c>
      <c r="D1236" s="56" t="s">
        <v>202</v>
      </c>
      <c r="E1236" s="32" t="s">
        <v>124</v>
      </c>
      <c r="F1236" s="20"/>
      <c r="G1236" s="1">
        <v>50000</v>
      </c>
      <c r="H1236" s="1">
        <v>50000</v>
      </c>
      <c r="I1236" s="1"/>
      <c r="J1236" s="1"/>
      <c r="K1236" s="1"/>
      <c r="L1236" s="33" t="str">
        <f t="shared" si="605"/>
        <v>-</v>
      </c>
      <c r="M1236" s="1">
        <v>50000</v>
      </c>
      <c r="N1236" s="1">
        <v>50000</v>
      </c>
      <c r="O1236" s="1">
        <v>50000</v>
      </c>
      <c r="P1236" s="1">
        <f>O1236</f>
        <v>50000</v>
      </c>
      <c r="Q1236" s="1">
        <v>50000</v>
      </c>
      <c r="R1236" s="1">
        <v>50000</v>
      </c>
      <c r="S1236" s="1">
        <f>R1236</f>
        <v>50000</v>
      </c>
      <c r="T1236" s="1">
        <v>50000</v>
      </c>
      <c r="U1236" s="1">
        <f>T1236</f>
        <v>50000</v>
      </c>
      <c r="V1236" s="57"/>
      <c r="W1236" s="57"/>
      <c r="X1236" s="57"/>
      <c r="Y1236" s="12"/>
    </row>
    <row r="1237" spans="1:25" s="23" customFormat="1" ht="15.75" hidden="1">
      <c r="A1237" s="28" t="s">
        <v>226</v>
      </c>
      <c r="B1237" s="29">
        <v>11</v>
      </c>
      <c r="C1237" s="53" t="s">
        <v>23</v>
      </c>
      <c r="D1237" s="56" t="s">
        <v>241</v>
      </c>
      <c r="E1237" s="32" t="s">
        <v>237</v>
      </c>
      <c r="F1237" s="20"/>
      <c r="G1237" s="1">
        <v>20000</v>
      </c>
      <c r="H1237" s="1">
        <v>20000</v>
      </c>
      <c r="I1237" s="1"/>
      <c r="J1237" s="1"/>
      <c r="K1237" s="1"/>
      <c r="L1237" s="33" t="str">
        <f t="shared" si="605"/>
        <v>-</v>
      </c>
      <c r="M1237" s="1">
        <v>20000</v>
      </c>
      <c r="N1237" s="1">
        <v>20000</v>
      </c>
      <c r="O1237" s="1">
        <v>20000</v>
      </c>
      <c r="P1237" s="1">
        <f>O1237</f>
        <v>20000</v>
      </c>
      <c r="Q1237" s="1">
        <v>20000</v>
      </c>
      <c r="R1237" s="1">
        <v>20000</v>
      </c>
      <c r="S1237" s="1">
        <f>R1237</f>
        <v>20000</v>
      </c>
      <c r="T1237" s="1">
        <v>20000</v>
      </c>
      <c r="U1237" s="1">
        <f>T1237</f>
        <v>20000</v>
      </c>
      <c r="V1237" s="57"/>
      <c r="W1237" s="57"/>
      <c r="X1237" s="57"/>
      <c r="Y1237" s="12"/>
    </row>
    <row r="1238" spans="1:25" s="23" customFormat="1" ht="15.75" hidden="1">
      <c r="A1238" s="24" t="s">
        <v>226</v>
      </c>
      <c r="B1238" s="25">
        <v>11</v>
      </c>
      <c r="C1238" s="52" t="s">
        <v>23</v>
      </c>
      <c r="D1238" s="42">
        <v>343</v>
      </c>
      <c r="E1238" s="20"/>
      <c r="F1238" s="20"/>
      <c r="G1238" s="21">
        <f>SUM(G1239:G1240)</f>
        <v>40000</v>
      </c>
      <c r="H1238" s="21">
        <f>SUM(H1239:H1240)</f>
        <v>40000</v>
      </c>
      <c r="I1238" s="21">
        <f>SUM(I1239:I1240)</f>
        <v>0</v>
      </c>
      <c r="J1238" s="21">
        <f>SUM(J1239:J1240)</f>
        <v>0</v>
      </c>
      <c r="K1238" s="21">
        <f>SUM(K1239:K1240)</f>
        <v>0</v>
      </c>
      <c r="L1238" s="22" t="str">
        <f t="shared" si="605"/>
        <v>-</v>
      </c>
      <c r="M1238" s="21">
        <f t="shared" ref="M1238:U1238" si="620">SUM(M1239:M1240)</f>
        <v>40000</v>
      </c>
      <c r="N1238" s="21">
        <f t="shared" si="620"/>
        <v>40000</v>
      </c>
      <c r="O1238" s="21">
        <f t="shared" si="620"/>
        <v>50000</v>
      </c>
      <c r="P1238" s="21">
        <f t="shared" si="620"/>
        <v>50000</v>
      </c>
      <c r="Q1238" s="21">
        <f t="shared" si="620"/>
        <v>40000</v>
      </c>
      <c r="R1238" s="21">
        <f t="shared" si="620"/>
        <v>50000</v>
      </c>
      <c r="S1238" s="21">
        <f t="shared" si="620"/>
        <v>50000</v>
      </c>
      <c r="T1238" s="21">
        <f t="shared" si="620"/>
        <v>50000</v>
      </c>
      <c r="U1238" s="21">
        <f t="shared" si="620"/>
        <v>50000</v>
      </c>
      <c r="V1238" s="57"/>
      <c r="W1238" s="57"/>
      <c r="X1238" s="57"/>
      <c r="Y1238" s="12"/>
    </row>
    <row r="1239" spans="1:25" s="23" customFormat="1" ht="15.75" hidden="1">
      <c r="A1239" s="28" t="s">
        <v>226</v>
      </c>
      <c r="B1239" s="29">
        <v>11</v>
      </c>
      <c r="C1239" s="53" t="s">
        <v>23</v>
      </c>
      <c r="D1239" s="56" t="s">
        <v>204</v>
      </c>
      <c r="E1239" s="32" t="s">
        <v>153</v>
      </c>
      <c r="F1239" s="20"/>
      <c r="G1239" s="1">
        <v>30000</v>
      </c>
      <c r="H1239" s="1">
        <v>30000</v>
      </c>
      <c r="I1239" s="1"/>
      <c r="J1239" s="1"/>
      <c r="K1239" s="1"/>
      <c r="L1239" s="33" t="str">
        <f t="shared" si="605"/>
        <v>-</v>
      </c>
      <c r="M1239" s="1">
        <v>30000</v>
      </c>
      <c r="N1239" s="1">
        <v>30000</v>
      </c>
      <c r="O1239" s="1">
        <v>30000</v>
      </c>
      <c r="P1239" s="1">
        <f>O1239</f>
        <v>30000</v>
      </c>
      <c r="Q1239" s="1">
        <v>30000</v>
      </c>
      <c r="R1239" s="1">
        <v>30000</v>
      </c>
      <c r="S1239" s="1">
        <f>R1239</f>
        <v>30000</v>
      </c>
      <c r="T1239" s="1">
        <v>30000</v>
      </c>
      <c r="U1239" s="1">
        <f>T1239</f>
        <v>30000</v>
      </c>
      <c r="V1239" s="57"/>
      <c r="W1239" s="57"/>
      <c r="X1239" s="57"/>
      <c r="Y1239" s="12"/>
    </row>
    <row r="1240" spans="1:25" hidden="1">
      <c r="A1240" s="28" t="s">
        <v>226</v>
      </c>
      <c r="B1240" s="29">
        <v>11</v>
      </c>
      <c r="C1240" s="53" t="s">
        <v>23</v>
      </c>
      <c r="D1240" s="56">
        <v>3433</v>
      </c>
      <c r="E1240" s="32" t="s">
        <v>126</v>
      </c>
      <c r="F1240" s="32"/>
      <c r="G1240" s="1">
        <v>10000</v>
      </c>
      <c r="H1240" s="1">
        <v>10000</v>
      </c>
      <c r="I1240" s="1"/>
      <c r="J1240" s="1"/>
      <c r="K1240" s="1"/>
      <c r="L1240" s="33" t="str">
        <f t="shared" si="605"/>
        <v>-</v>
      </c>
      <c r="M1240" s="1">
        <v>10000</v>
      </c>
      <c r="N1240" s="1">
        <v>10000</v>
      </c>
      <c r="O1240" s="1">
        <v>20000</v>
      </c>
      <c r="P1240" s="1">
        <f>O1240</f>
        <v>20000</v>
      </c>
      <c r="Q1240" s="1">
        <v>10000</v>
      </c>
      <c r="R1240" s="1">
        <v>20000</v>
      </c>
      <c r="S1240" s="1">
        <f>R1240</f>
        <v>20000</v>
      </c>
      <c r="T1240" s="1">
        <v>20000</v>
      </c>
      <c r="U1240" s="1">
        <f>T1240</f>
        <v>20000</v>
      </c>
    </row>
    <row r="1241" spans="1:25" s="23" customFormat="1" ht="15.75" hidden="1">
      <c r="A1241" s="24" t="s">
        <v>226</v>
      </c>
      <c r="B1241" s="25">
        <v>11</v>
      </c>
      <c r="C1241" s="52" t="s">
        <v>23</v>
      </c>
      <c r="D1241" s="42">
        <v>372</v>
      </c>
      <c r="E1241" s="20"/>
      <c r="F1241" s="20"/>
      <c r="G1241" s="21">
        <f>SUM(G1242)</f>
        <v>20000</v>
      </c>
      <c r="H1241" s="21">
        <f t="shared" ref="H1241:U1241" si="621">SUM(H1242)</f>
        <v>20000</v>
      </c>
      <c r="I1241" s="21">
        <f t="shared" si="621"/>
        <v>0</v>
      </c>
      <c r="J1241" s="21">
        <f t="shared" si="621"/>
        <v>0</v>
      </c>
      <c r="K1241" s="21">
        <f t="shared" si="621"/>
        <v>0</v>
      </c>
      <c r="L1241" s="22" t="str">
        <f t="shared" si="605"/>
        <v>-</v>
      </c>
      <c r="M1241" s="21">
        <f t="shared" si="621"/>
        <v>20000</v>
      </c>
      <c r="N1241" s="21">
        <f t="shared" si="621"/>
        <v>20000</v>
      </c>
      <c r="O1241" s="21">
        <f t="shared" si="621"/>
        <v>20000</v>
      </c>
      <c r="P1241" s="21">
        <f t="shared" si="621"/>
        <v>20000</v>
      </c>
      <c r="Q1241" s="21">
        <f t="shared" si="621"/>
        <v>20000</v>
      </c>
      <c r="R1241" s="21">
        <f t="shared" si="621"/>
        <v>20000</v>
      </c>
      <c r="S1241" s="21">
        <f t="shared" si="621"/>
        <v>20000</v>
      </c>
      <c r="T1241" s="21">
        <f t="shared" si="621"/>
        <v>20000</v>
      </c>
      <c r="U1241" s="21">
        <f t="shared" si="621"/>
        <v>20000</v>
      </c>
      <c r="V1241" s="57"/>
      <c r="W1241" s="57"/>
      <c r="X1241" s="57"/>
      <c r="Y1241" s="12"/>
    </row>
    <row r="1242" spans="1:25" hidden="1">
      <c r="A1242" s="28" t="s">
        <v>226</v>
      </c>
      <c r="B1242" s="29">
        <v>11</v>
      </c>
      <c r="C1242" s="53" t="s">
        <v>23</v>
      </c>
      <c r="D1242" s="56">
        <v>3721</v>
      </c>
      <c r="E1242" s="32" t="s">
        <v>149</v>
      </c>
      <c r="F1242" s="32"/>
      <c r="G1242" s="1">
        <v>20000</v>
      </c>
      <c r="H1242" s="1">
        <v>20000</v>
      </c>
      <c r="I1242" s="1"/>
      <c r="J1242" s="1"/>
      <c r="K1242" s="1"/>
      <c r="L1242" s="33" t="str">
        <f t="shared" si="605"/>
        <v>-</v>
      </c>
      <c r="M1242" s="1">
        <v>20000</v>
      </c>
      <c r="N1242" s="1">
        <v>20000</v>
      </c>
      <c r="O1242" s="1">
        <v>20000</v>
      </c>
      <c r="P1242" s="1">
        <f>O1242</f>
        <v>20000</v>
      </c>
      <c r="Q1242" s="1">
        <v>20000</v>
      </c>
      <c r="R1242" s="1">
        <v>20000</v>
      </c>
      <c r="S1242" s="1">
        <f>R1242</f>
        <v>20000</v>
      </c>
      <c r="T1242" s="1">
        <v>20000</v>
      </c>
      <c r="U1242" s="1">
        <f>T1242</f>
        <v>20000</v>
      </c>
    </row>
    <row r="1243" spans="1:25" s="23" customFormat="1" ht="15.75" hidden="1">
      <c r="A1243" s="24" t="s">
        <v>226</v>
      </c>
      <c r="B1243" s="25">
        <v>11</v>
      </c>
      <c r="C1243" s="52" t="s">
        <v>23</v>
      </c>
      <c r="D1243" s="42">
        <v>412</v>
      </c>
      <c r="E1243" s="20"/>
      <c r="F1243" s="20"/>
      <c r="G1243" s="21">
        <f>SUM(G1244)</f>
        <v>45000</v>
      </c>
      <c r="H1243" s="21">
        <f t="shared" ref="H1243:U1243" si="622">SUM(H1244)</f>
        <v>45000</v>
      </c>
      <c r="I1243" s="21">
        <f t="shared" si="622"/>
        <v>0</v>
      </c>
      <c r="J1243" s="21">
        <f t="shared" si="622"/>
        <v>0</v>
      </c>
      <c r="K1243" s="21">
        <f t="shared" si="622"/>
        <v>0</v>
      </c>
      <c r="L1243" s="22" t="str">
        <f t="shared" si="605"/>
        <v>-</v>
      </c>
      <c r="M1243" s="21">
        <f t="shared" si="622"/>
        <v>45000</v>
      </c>
      <c r="N1243" s="21">
        <f t="shared" si="622"/>
        <v>45000</v>
      </c>
      <c r="O1243" s="21">
        <f t="shared" si="622"/>
        <v>50000</v>
      </c>
      <c r="P1243" s="21">
        <f t="shared" si="622"/>
        <v>50000</v>
      </c>
      <c r="Q1243" s="21">
        <f t="shared" si="622"/>
        <v>45000</v>
      </c>
      <c r="R1243" s="21">
        <f t="shared" si="622"/>
        <v>50000</v>
      </c>
      <c r="S1243" s="21">
        <f t="shared" si="622"/>
        <v>50000</v>
      </c>
      <c r="T1243" s="21">
        <f t="shared" si="622"/>
        <v>50000</v>
      </c>
      <c r="U1243" s="21">
        <f t="shared" si="622"/>
        <v>50000</v>
      </c>
      <c r="V1243" s="57"/>
      <c r="W1243" s="57"/>
      <c r="X1243" s="57"/>
      <c r="Y1243" s="12"/>
    </row>
    <row r="1244" spans="1:25" hidden="1">
      <c r="A1244" s="28" t="s">
        <v>226</v>
      </c>
      <c r="B1244" s="29">
        <v>11</v>
      </c>
      <c r="C1244" s="53" t="s">
        <v>23</v>
      </c>
      <c r="D1244" s="56">
        <v>4123</v>
      </c>
      <c r="E1244" s="32" t="s">
        <v>212</v>
      </c>
      <c r="F1244" s="32"/>
      <c r="G1244" s="1">
        <v>45000</v>
      </c>
      <c r="H1244" s="1">
        <v>45000</v>
      </c>
      <c r="I1244" s="1"/>
      <c r="J1244" s="1"/>
      <c r="K1244" s="1"/>
      <c r="L1244" s="33" t="str">
        <f t="shared" si="605"/>
        <v>-</v>
      </c>
      <c r="M1244" s="1">
        <v>45000</v>
      </c>
      <c r="N1244" s="1">
        <v>45000</v>
      </c>
      <c r="O1244" s="1">
        <v>50000</v>
      </c>
      <c r="P1244" s="1">
        <f>O1244</f>
        <v>50000</v>
      </c>
      <c r="Q1244" s="1">
        <v>45000</v>
      </c>
      <c r="R1244" s="1">
        <v>50000</v>
      </c>
      <c r="S1244" s="1">
        <f>R1244</f>
        <v>50000</v>
      </c>
      <c r="T1244" s="1">
        <v>50000</v>
      </c>
      <c r="U1244" s="1">
        <f>T1244</f>
        <v>50000</v>
      </c>
    </row>
    <row r="1245" spans="1:25" s="23" customFormat="1" ht="15.75" hidden="1">
      <c r="A1245" s="24" t="s">
        <v>226</v>
      </c>
      <c r="B1245" s="25">
        <v>11</v>
      </c>
      <c r="C1245" s="52" t="s">
        <v>23</v>
      </c>
      <c r="D1245" s="42">
        <v>422</v>
      </c>
      <c r="E1245" s="20"/>
      <c r="F1245" s="20"/>
      <c r="G1245" s="21">
        <f>SUM(G1246:G1249)</f>
        <v>417000</v>
      </c>
      <c r="H1245" s="21">
        <f>SUM(H1246:H1249)</f>
        <v>417000</v>
      </c>
      <c r="I1245" s="21">
        <f>SUM(I1246:I1249)</f>
        <v>0</v>
      </c>
      <c r="J1245" s="21">
        <f>SUM(J1246:J1249)</f>
        <v>0</v>
      </c>
      <c r="K1245" s="21">
        <f>SUM(K1246:K1249)</f>
        <v>0</v>
      </c>
      <c r="L1245" s="22" t="str">
        <f t="shared" si="605"/>
        <v>-</v>
      </c>
      <c r="M1245" s="21">
        <f t="shared" ref="M1245:U1245" si="623">SUM(M1246:M1249)</f>
        <v>417000</v>
      </c>
      <c r="N1245" s="21">
        <f t="shared" si="623"/>
        <v>417000</v>
      </c>
      <c r="O1245" s="21">
        <f t="shared" si="623"/>
        <v>340000</v>
      </c>
      <c r="P1245" s="21">
        <f t="shared" si="623"/>
        <v>340000</v>
      </c>
      <c r="Q1245" s="21">
        <f t="shared" si="623"/>
        <v>417000</v>
      </c>
      <c r="R1245" s="21">
        <f t="shared" si="623"/>
        <v>340000</v>
      </c>
      <c r="S1245" s="21">
        <f t="shared" si="623"/>
        <v>340000</v>
      </c>
      <c r="T1245" s="21">
        <f t="shared" si="623"/>
        <v>340000</v>
      </c>
      <c r="U1245" s="21">
        <f t="shared" si="623"/>
        <v>340000</v>
      </c>
      <c r="V1245" s="57"/>
      <c r="W1245" s="57"/>
      <c r="X1245" s="57"/>
      <c r="Y1245" s="12"/>
    </row>
    <row r="1246" spans="1:25" hidden="1">
      <c r="A1246" s="28" t="s">
        <v>226</v>
      </c>
      <c r="B1246" s="29">
        <v>11</v>
      </c>
      <c r="C1246" s="53" t="s">
        <v>23</v>
      </c>
      <c r="D1246" s="56">
        <v>4221</v>
      </c>
      <c r="E1246" s="32" t="s">
        <v>129</v>
      </c>
      <c r="F1246" s="32"/>
      <c r="G1246" s="1">
        <v>150000</v>
      </c>
      <c r="H1246" s="1">
        <v>150000</v>
      </c>
      <c r="I1246" s="1"/>
      <c r="J1246" s="1"/>
      <c r="K1246" s="1"/>
      <c r="L1246" s="33" t="str">
        <f t="shared" si="605"/>
        <v>-</v>
      </c>
      <c r="M1246" s="1">
        <v>150000</v>
      </c>
      <c r="N1246" s="1">
        <v>150000</v>
      </c>
      <c r="O1246" s="1">
        <v>140000</v>
      </c>
      <c r="P1246" s="1">
        <f>O1246</f>
        <v>140000</v>
      </c>
      <c r="Q1246" s="1">
        <v>150000</v>
      </c>
      <c r="R1246" s="1">
        <v>140000</v>
      </c>
      <c r="S1246" s="1">
        <f>R1246</f>
        <v>140000</v>
      </c>
      <c r="T1246" s="1">
        <v>140000</v>
      </c>
      <c r="U1246" s="1">
        <f>T1246</f>
        <v>140000</v>
      </c>
    </row>
    <row r="1247" spans="1:25" hidden="1">
      <c r="A1247" s="28" t="s">
        <v>226</v>
      </c>
      <c r="B1247" s="29">
        <v>11</v>
      </c>
      <c r="C1247" s="53" t="s">
        <v>23</v>
      </c>
      <c r="D1247" s="56">
        <v>4222</v>
      </c>
      <c r="E1247" s="32" t="s">
        <v>130</v>
      </c>
      <c r="F1247" s="32"/>
      <c r="G1247" s="1">
        <v>80000</v>
      </c>
      <c r="H1247" s="1">
        <v>80000</v>
      </c>
      <c r="I1247" s="1"/>
      <c r="J1247" s="1"/>
      <c r="K1247" s="1"/>
      <c r="L1247" s="33" t="str">
        <f t="shared" si="605"/>
        <v>-</v>
      </c>
      <c r="M1247" s="1">
        <v>80000</v>
      </c>
      <c r="N1247" s="1">
        <v>80000</v>
      </c>
      <c r="O1247" s="1">
        <v>50000</v>
      </c>
      <c r="P1247" s="1">
        <f>O1247</f>
        <v>50000</v>
      </c>
      <c r="Q1247" s="1">
        <v>80000</v>
      </c>
      <c r="R1247" s="1">
        <v>50000</v>
      </c>
      <c r="S1247" s="1">
        <f>R1247</f>
        <v>50000</v>
      </c>
      <c r="T1247" s="1">
        <v>50000</v>
      </c>
      <c r="U1247" s="1">
        <f>T1247</f>
        <v>50000</v>
      </c>
    </row>
    <row r="1248" spans="1:25" hidden="1">
      <c r="A1248" s="28" t="s">
        <v>226</v>
      </c>
      <c r="B1248" s="29">
        <v>11</v>
      </c>
      <c r="C1248" s="53" t="s">
        <v>23</v>
      </c>
      <c r="D1248" s="56">
        <v>4223</v>
      </c>
      <c r="E1248" s="32" t="s">
        <v>131</v>
      </c>
      <c r="F1248" s="32"/>
      <c r="G1248" s="1">
        <v>37000</v>
      </c>
      <c r="H1248" s="1">
        <v>37000</v>
      </c>
      <c r="I1248" s="1"/>
      <c r="J1248" s="1"/>
      <c r="K1248" s="1"/>
      <c r="L1248" s="33" t="str">
        <f t="shared" si="605"/>
        <v>-</v>
      </c>
      <c r="M1248" s="1">
        <v>37000</v>
      </c>
      <c r="N1248" s="1">
        <v>37000</v>
      </c>
      <c r="O1248" s="1">
        <v>50000</v>
      </c>
      <c r="P1248" s="1">
        <f>O1248</f>
        <v>50000</v>
      </c>
      <c r="Q1248" s="1">
        <v>37000</v>
      </c>
      <c r="R1248" s="1">
        <v>50000</v>
      </c>
      <c r="S1248" s="1">
        <f>R1248</f>
        <v>50000</v>
      </c>
      <c r="T1248" s="1">
        <v>50000</v>
      </c>
      <c r="U1248" s="1">
        <f>T1248</f>
        <v>50000</v>
      </c>
    </row>
    <row r="1249" spans="1:25" hidden="1">
      <c r="A1249" s="28" t="s">
        <v>226</v>
      </c>
      <c r="B1249" s="29">
        <v>11</v>
      </c>
      <c r="C1249" s="53" t="s">
        <v>23</v>
      </c>
      <c r="D1249" s="56">
        <v>4227</v>
      </c>
      <c r="E1249" s="32" t="s">
        <v>132</v>
      </c>
      <c r="F1249" s="32"/>
      <c r="G1249" s="1">
        <v>150000</v>
      </c>
      <c r="H1249" s="1">
        <v>150000</v>
      </c>
      <c r="I1249" s="1"/>
      <c r="J1249" s="1"/>
      <c r="K1249" s="1"/>
      <c r="L1249" s="33" t="str">
        <f t="shared" si="605"/>
        <v>-</v>
      </c>
      <c r="M1249" s="1">
        <v>150000</v>
      </c>
      <c r="N1249" s="1">
        <v>150000</v>
      </c>
      <c r="O1249" s="1">
        <v>100000</v>
      </c>
      <c r="P1249" s="1">
        <f>O1249</f>
        <v>100000</v>
      </c>
      <c r="Q1249" s="1">
        <v>150000</v>
      </c>
      <c r="R1249" s="1">
        <v>100000</v>
      </c>
      <c r="S1249" s="1">
        <f>R1249</f>
        <v>100000</v>
      </c>
      <c r="T1249" s="1">
        <v>100000</v>
      </c>
      <c r="U1249" s="1">
        <f>T1249</f>
        <v>100000</v>
      </c>
    </row>
    <row r="1250" spans="1:25" s="23" customFormat="1" ht="15.75" hidden="1">
      <c r="A1250" s="24" t="s">
        <v>226</v>
      </c>
      <c r="B1250" s="25">
        <v>11</v>
      </c>
      <c r="C1250" s="52" t="s">
        <v>23</v>
      </c>
      <c r="D1250" s="42">
        <v>426</v>
      </c>
      <c r="E1250" s="20"/>
      <c r="F1250" s="20"/>
      <c r="G1250" s="21">
        <f>SUM(G1251)</f>
        <v>100000</v>
      </c>
      <c r="H1250" s="21">
        <f t="shared" ref="H1250:U1250" si="624">SUM(H1251)</f>
        <v>100000</v>
      </c>
      <c r="I1250" s="21">
        <f t="shared" si="624"/>
        <v>0</v>
      </c>
      <c r="J1250" s="21">
        <f t="shared" si="624"/>
        <v>0</v>
      </c>
      <c r="K1250" s="21">
        <f t="shared" si="624"/>
        <v>0</v>
      </c>
      <c r="L1250" s="22" t="str">
        <f t="shared" si="605"/>
        <v>-</v>
      </c>
      <c r="M1250" s="21">
        <f t="shared" si="624"/>
        <v>100000</v>
      </c>
      <c r="N1250" s="21">
        <f t="shared" si="624"/>
        <v>100000</v>
      </c>
      <c r="O1250" s="21">
        <f t="shared" si="624"/>
        <v>100000</v>
      </c>
      <c r="P1250" s="21">
        <f t="shared" si="624"/>
        <v>100000</v>
      </c>
      <c r="Q1250" s="21">
        <f t="shared" si="624"/>
        <v>100000</v>
      </c>
      <c r="R1250" s="21">
        <f t="shared" si="624"/>
        <v>100000</v>
      </c>
      <c r="S1250" s="21">
        <f t="shared" si="624"/>
        <v>100000</v>
      </c>
      <c r="T1250" s="21">
        <f t="shared" si="624"/>
        <v>100000</v>
      </c>
      <c r="U1250" s="21">
        <f t="shared" si="624"/>
        <v>100000</v>
      </c>
      <c r="V1250" s="57"/>
      <c r="W1250" s="57"/>
      <c r="X1250" s="57"/>
      <c r="Y1250" s="12"/>
    </row>
    <row r="1251" spans="1:25" hidden="1">
      <c r="A1251" s="28" t="s">
        <v>226</v>
      </c>
      <c r="B1251" s="29">
        <v>11</v>
      </c>
      <c r="C1251" s="53" t="s">
        <v>23</v>
      </c>
      <c r="D1251" s="56">
        <v>4262</v>
      </c>
      <c r="E1251" s="32" t="s">
        <v>135</v>
      </c>
      <c r="F1251" s="32"/>
      <c r="G1251" s="1">
        <v>100000</v>
      </c>
      <c r="H1251" s="1">
        <v>100000</v>
      </c>
      <c r="I1251" s="1"/>
      <c r="J1251" s="1"/>
      <c r="K1251" s="1"/>
      <c r="L1251" s="33" t="str">
        <f t="shared" si="605"/>
        <v>-</v>
      </c>
      <c r="M1251" s="1">
        <v>100000</v>
      </c>
      <c r="N1251" s="1">
        <v>100000</v>
      </c>
      <c r="O1251" s="1">
        <v>100000</v>
      </c>
      <c r="P1251" s="1">
        <f>O1251</f>
        <v>100000</v>
      </c>
      <c r="Q1251" s="1">
        <v>100000</v>
      </c>
      <c r="R1251" s="1">
        <v>100000</v>
      </c>
      <c r="S1251" s="1">
        <f>R1251</f>
        <v>100000</v>
      </c>
      <c r="T1251" s="1">
        <v>100000</v>
      </c>
      <c r="U1251" s="1">
        <f>T1251</f>
        <v>100000</v>
      </c>
    </row>
    <row r="1252" spans="1:25" s="23" customFormat="1" ht="15.75" hidden="1">
      <c r="A1252" s="24" t="s">
        <v>226</v>
      </c>
      <c r="B1252" s="25">
        <v>11</v>
      </c>
      <c r="C1252" s="52" t="s">
        <v>23</v>
      </c>
      <c r="D1252" s="42">
        <v>451</v>
      </c>
      <c r="E1252" s="20"/>
      <c r="F1252" s="20"/>
      <c r="G1252" s="21">
        <f>SUM(G1253)</f>
        <v>740000</v>
      </c>
      <c r="H1252" s="21">
        <f t="shared" ref="H1252:U1252" si="625">SUM(H1253)</f>
        <v>740000</v>
      </c>
      <c r="I1252" s="21">
        <f t="shared" si="625"/>
        <v>0</v>
      </c>
      <c r="J1252" s="21">
        <f t="shared" si="625"/>
        <v>0</v>
      </c>
      <c r="K1252" s="21">
        <f t="shared" si="625"/>
        <v>0</v>
      </c>
      <c r="L1252" s="22" t="str">
        <f t="shared" si="605"/>
        <v>-</v>
      </c>
      <c r="M1252" s="21">
        <f t="shared" si="625"/>
        <v>800000</v>
      </c>
      <c r="N1252" s="21">
        <f t="shared" si="625"/>
        <v>800000</v>
      </c>
      <c r="O1252" s="21">
        <f t="shared" si="625"/>
        <v>400000</v>
      </c>
      <c r="P1252" s="21">
        <f t="shared" si="625"/>
        <v>400000</v>
      </c>
      <c r="Q1252" s="21">
        <f t="shared" si="625"/>
        <v>800000</v>
      </c>
      <c r="R1252" s="21">
        <f t="shared" si="625"/>
        <v>400000</v>
      </c>
      <c r="S1252" s="21">
        <f t="shared" si="625"/>
        <v>400000</v>
      </c>
      <c r="T1252" s="21">
        <f t="shared" si="625"/>
        <v>400000</v>
      </c>
      <c r="U1252" s="21">
        <f t="shared" si="625"/>
        <v>400000</v>
      </c>
      <c r="V1252" s="57"/>
      <c r="W1252" s="57"/>
      <c r="X1252" s="57"/>
      <c r="Y1252" s="12"/>
    </row>
    <row r="1253" spans="1:25" hidden="1">
      <c r="A1253" s="28" t="s">
        <v>226</v>
      </c>
      <c r="B1253" s="29">
        <v>11</v>
      </c>
      <c r="C1253" s="53" t="s">
        <v>23</v>
      </c>
      <c r="D1253" s="56">
        <v>4511</v>
      </c>
      <c r="E1253" s="32" t="s">
        <v>136</v>
      </c>
      <c r="F1253" s="32"/>
      <c r="G1253" s="1">
        <v>740000</v>
      </c>
      <c r="H1253" s="1">
        <v>740000</v>
      </c>
      <c r="I1253" s="1"/>
      <c r="J1253" s="1"/>
      <c r="K1253" s="1"/>
      <c r="L1253" s="33" t="str">
        <f t="shared" si="605"/>
        <v>-</v>
      </c>
      <c r="M1253" s="1">
        <v>800000</v>
      </c>
      <c r="N1253" s="1">
        <v>800000</v>
      </c>
      <c r="O1253" s="1">
        <v>400000</v>
      </c>
      <c r="P1253" s="1">
        <f>O1253</f>
        <v>400000</v>
      </c>
      <c r="Q1253" s="1">
        <v>800000</v>
      </c>
      <c r="R1253" s="1">
        <v>400000</v>
      </c>
      <c r="S1253" s="1">
        <f>R1253</f>
        <v>400000</v>
      </c>
      <c r="T1253" s="1">
        <v>400000</v>
      </c>
      <c r="U1253" s="1">
        <f>T1253</f>
        <v>400000</v>
      </c>
    </row>
    <row r="1254" spans="1:25" s="23" customFormat="1" ht="78.75">
      <c r="A1254" s="323" t="s">
        <v>440</v>
      </c>
      <c r="B1254" s="323"/>
      <c r="C1254" s="323"/>
      <c r="D1254" s="323"/>
      <c r="E1254" s="51" t="s">
        <v>35</v>
      </c>
      <c r="F1254" s="51" t="s">
        <v>548</v>
      </c>
      <c r="G1254" s="21">
        <f>G1255+G1259</f>
        <v>200000</v>
      </c>
      <c r="H1254" s="21">
        <f>H1255+H1259</f>
        <v>200000</v>
      </c>
      <c r="I1254" s="21">
        <f>I1255+I1259</f>
        <v>0</v>
      </c>
      <c r="J1254" s="21">
        <f>J1255+J1259</f>
        <v>0</v>
      </c>
      <c r="K1254" s="21">
        <f>K1255+K1259</f>
        <v>0</v>
      </c>
      <c r="L1254" s="22" t="str">
        <f t="shared" si="605"/>
        <v>-</v>
      </c>
      <c r="M1254" s="21">
        <f t="shared" ref="M1254:U1254" si="626">M1255+M1259</f>
        <v>200000</v>
      </c>
      <c r="N1254" s="21">
        <f t="shared" si="626"/>
        <v>200000</v>
      </c>
      <c r="O1254" s="21">
        <f t="shared" si="626"/>
        <v>240000</v>
      </c>
      <c r="P1254" s="21">
        <f t="shared" si="626"/>
        <v>240000</v>
      </c>
      <c r="Q1254" s="21">
        <f t="shared" si="626"/>
        <v>200000</v>
      </c>
      <c r="R1254" s="21">
        <f t="shared" si="626"/>
        <v>240000</v>
      </c>
      <c r="S1254" s="21">
        <f t="shared" si="626"/>
        <v>240000</v>
      </c>
      <c r="T1254" s="21">
        <f t="shared" si="626"/>
        <v>240000</v>
      </c>
      <c r="U1254" s="21">
        <f t="shared" si="626"/>
        <v>240000</v>
      </c>
      <c r="V1254" s="57"/>
      <c r="W1254" s="57"/>
      <c r="X1254" s="57"/>
      <c r="Y1254" s="12"/>
    </row>
    <row r="1255" spans="1:25" s="23" customFormat="1" ht="15.75" hidden="1">
      <c r="A1255" s="24" t="s">
        <v>269</v>
      </c>
      <c r="B1255" s="25">
        <v>11</v>
      </c>
      <c r="C1255" s="52" t="s">
        <v>23</v>
      </c>
      <c r="D1255" s="42">
        <v>323</v>
      </c>
      <c r="E1255" s="20"/>
      <c r="F1255" s="20"/>
      <c r="G1255" s="21">
        <f>SUM(G1256:G1258)</f>
        <v>160000</v>
      </c>
      <c r="H1255" s="21">
        <f>SUM(H1256:H1258)</f>
        <v>160000</v>
      </c>
      <c r="I1255" s="21">
        <f>SUM(I1256:I1258)</f>
        <v>0</v>
      </c>
      <c r="J1255" s="21">
        <f>SUM(J1256:J1258)</f>
        <v>0</v>
      </c>
      <c r="K1255" s="21">
        <f>SUM(K1256:K1258)</f>
        <v>0</v>
      </c>
      <c r="L1255" s="22" t="str">
        <f t="shared" si="605"/>
        <v>-</v>
      </c>
      <c r="M1255" s="21">
        <f t="shared" ref="M1255:U1255" si="627">SUM(M1256:M1258)</f>
        <v>160000</v>
      </c>
      <c r="N1255" s="21">
        <f t="shared" si="627"/>
        <v>160000</v>
      </c>
      <c r="O1255" s="21">
        <f t="shared" si="627"/>
        <v>200000</v>
      </c>
      <c r="P1255" s="21">
        <f t="shared" si="627"/>
        <v>200000</v>
      </c>
      <c r="Q1255" s="21">
        <f t="shared" si="627"/>
        <v>160000</v>
      </c>
      <c r="R1255" s="21">
        <f t="shared" si="627"/>
        <v>200000</v>
      </c>
      <c r="S1255" s="21">
        <f t="shared" si="627"/>
        <v>200000</v>
      </c>
      <c r="T1255" s="21">
        <f t="shared" si="627"/>
        <v>200000</v>
      </c>
      <c r="U1255" s="21">
        <f t="shared" si="627"/>
        <v>200000</v>
      </c>
      <c r="V1255" s="57"/>
      <c r="W1255" s="57"/>
      <c r="X1255" s="57"/>
      <c r="Y1255" s="12"/>
    </row>
    <row r="1256" spans="1:25" hidden="1">
      <c r="A1256" s="28" t="s">
        <v>269</v>
      </c>
      <c r="B1256" s="29">
        <v>11</v>
      </c>
      <c r="C1256" s="53" t="s">
        <v>23</v>
      </c>
      <c r="D1256" s="56">
        <v>3232</v>
      </c>
      <c r="E1256" s="32" t="s">
        <v>118</v>
      </c>
      <c r="F1256" s="32"/>
      <c r="G1256" s="1">
        <v>50000</v>
      </c>
      <c r="H1256" s="1">
        <v>50000</v>
      </c>
      <c r="I1256" s="1"/>
      <c r="J1256" s="1"/>
      <c r="K1256" s="1"/>
      <c r="L1256" s="33" t="str">
        <f t="shared" si="605"/>
        <v>-</v>
      </c>
      <c r="M1256" s="1">
        <v>50000</v>
      </c>
      <c r="N1256" s="1">
        <v>50000</v>
      </c>
      <c r="O1256" s="1">
        <v>50000</v>
      </c>
      <c r="P1256" s="1">
        <f>O1256</f>
        <v>50000</v>
      </c>
      <c r="Q1256" s="1">
        <v>50000</v>
      </c>
      <c r="R1256" s="1">
        <v>50000</v>
      </c>
      <c r="S1256" s="1">
        <f>R1256</f>
        <v>50000</v>
      </c>
      <c r="T1256" s="1">
        <v>50000</v>
      </c>
      <c r="U1256" s="1">
        <f>T1256</f>
        <v>50000</v>
      </c>
    </row>
    <row r="1257" spans="1:25" hidden="1">
      <c r="A1257" s="28" t="s">
        <v>269</v>
      </c>
      <c r="B1257" s="29">
        <v>11</v>
      </c>
      <c r="C1257" s="53" t="s">
        <v>23</v>
      </c>
      <c r="D1257" s="56">
        <v>3235</v>
      </c>
      <c r="E1257" s="32" t="s">
        <v>42</v>
      </c>
      <c r="F1257" s="32"/>
      <c r="G1257" s="1">
        <v>70000</v>
      </c>
      <c r="H1257" s="1">
        <v>70000</v>
      </c>
      <c r="I1257" s="1"/>
      <c r="J1257" s="1"/>
      <c r="K1257" s="1"/>
      <c r="L1257" s="33" t="str">
        <f t="shared" si="605"/>
        <v>-</v>
      </c>
      <c r="M1257" s="1">
        <v>70000</v>
      </c>
      <c r="N1257" s="1">
        <v>70000</v>
      </c>
      <c r="O1257" s="1">
        <v>100000</v>
      </c>
      <c r="P1257" s="1">
        <f>O1257</f>
        <v>100000</v>
      </c>
      <c r="Q1257" s="1">
        <v>70000</v>
      </c>
      <c r="R1257" s="1">
        <v>100000</v>
      </c>
      <c r="S1257" s="1">
        <f>R1257</f>
        <v>100000</v>
      </c>
      <c r="T1257" s="1">
        <v>100000</v>
      </c>
      <c r="U1257" s="1">
        <f>T1257</f>
        <v>100000</v>
      </c>
    </row>
    <row r="1258" spans="1:25" hidden="1">
      <c r="A1258" s="28" t="s">
        <v>269</v>
      </c>
      <c r="B1258" s="29">
        <v>11</v>
      </c>
      <c r="C1258" s="53" t="s">
        <v>23</v>
      </c>
      <c r="D1258" s="56">
        <v>3239</v>
      </c>
      <c r="E1258" s="32" t="s">
        <v>41</v>
      </c>
      <c r="F1258" s="32"/>
      <c r="G1258" s="1">
        <v>40000</v>
      </c>
      <c r="H1258" s="1">
        <v>40000</v>
      </c>
      <c r="I1258" s="1"/>
      <c r="J1258" s="1"/>
      <c r="K1258" s="1"/>
      <c r="L1258" s="33" t="str">
        <f t="shared" si="605"/>
        <v>-</v>
      </c>
      <c r="M1258" s="1">
        <v>40000</v>
      </c>
      <c r="N1258" s="1">
        <v>40000</v>
      </c>
      <c r="O1258" s="1">
        <v>50000</v>
      </c>
      <c r="P1258" s="1">
        <f>O1258</f>
        <v>50000</v>
      </c>
      <c r="Q1258" s="1">
        <v>40000</v>
      </c>
      <c r="R1258" s="1">
        <v>50000</v>
      </c>
      <c r="S1258" s="1">
        <f>R1258</f>
        <v>50000</v>
      </c>
      <c r="T1258" s="1">
        <v>50000</v>
      </c>
      <c r="U1258" s="1">
        <f>T1258</f>
        <v>50000</v>
      </c>
    </row>
    <row r="1259" spans="1:25" s="23" customFormat="1" ht="15.75" hidden="1">
      <c r="A1259" s="24" t="s">
        <v>269</v>
      </c>
      <c r="B1259" s="25">
        <v>11</v>
      </c>
      <c r="C1259" s="52" t="s">
        <v>23</v>
      </c>
      <c r="D1259" s="42">
        <v>329</v>
      </c>
      <c r="E1259" s="20"/>
      <c r="F1259" s="20"/>
      <c r="G1259" s="21">
        <f>SUM(G1260)</f>
        <v>40000</v>
      </c>
      <c r="H1259" s="21">
        <f t="shared" ref="H1259:U1259" si="628">SUM(H1260)</f>
        <v>40000</v>
      </c>
      <c r="I1259" s="21">
        <f t="shared" si="628"/>
        <v>0</v>
      </c>
      <c r="J1259" s="21">
        <f t="shared" si="628"/>
        <v>0</v>
      </c>
      <c r="K1259" s="21">
        <f t="shared" si="628"/>
        <v>0</v>
      </c>
      <c r="L1259" s="22" t="str">
        <f t="shared" si="605"/>
        <v>-</v>
      </c>
      <c r="M1259" s="21">
        <f t="shared" si="628"/>
        <v>40000</v>
      </c>
      <c r="N1259" s="21">
        <f t="shared" si="628"/>
        <v>40000</v>
      </c>
      <c r="O1259" s="21">
        <f t="shared" si="628"/>
        <v>40000</v>
      </c>
      <c r="P1259" s="21">
        <f t="shared" si="628"/>
        <v>40000</v>
      </c>
      <c r="Q1259" s="21">
        <f t="shared" si="628"/>
        <v>40000</v>
      </c>
      <c r="R1259" s="21">
        <f t="shared" si="628"/>
        <v>40000</v>
      </c>
      <c r="S1259" s="21">
        <f t="shared" si="628"/>
        <v>40000</v>
      </c>
      <c r="T1259" s="21">
        <f t="shared" si="628"/>
        <v>40000</v>
      </c>
      <c r="U1259" s="21">
        <f t="shared" si="628"/>
        <v>40000</v>
      </c>
      <c r="V1259" s="57"/>
      <c r="W1259" s="57"/>
      <c r="X1259" s="57"/>
      <c r="Y1259" s="12"/>
    </row>
    <row r="1260" spans="1:25" hidden="1">
      <c r="A1260" s="28" t="s">
        <v>269</v>
      </c>
      <c r="B1260" s="29">
        <v>11</v>
      </c>
      <c r="C1260" s="53" t="s">
        <v>23</v>
      </c>
      <c r="D1260" s="56">
        <v>3292</v>
      </c>
      <c r="E1260" s="32" t="s">
        <v>123</v>
      </c>
      <c r="F1260" s="32"/>
      <c r="G1260" s="1">
        <v>40000</v>
      </c>
      <c r="H1260" s="1">
        <v>40000</v>
      </c>
      <c r="I1260" s="1"/>
      <c r="J1260" s="1"/>
      <c r="K1260" s="1"/>
      <c r="L1260" s="33" t="str">
        <f t="shared" si="605"/>
        <v>-</v>
      </c>
      <c r="M1260" s="1">
        <v>40000</v>
      </c>
      <c r="N1260" s="1">
        <v>40000</v>
      </c>
      <c r="O1260" s="1">
        <v>40000</v>
      </c>
      <c r="P1260" s="1">
        <f>O1260</f>
        <v>40000</v>
      </c>
      <c r="Q1260" s="1">
        <v>40000</v>
      </c>
      <c r="R1260" s="1">
        <v>40000</v>
      </c>
      <c r="S1260" s="1">
        <f>R1260</f>
        <v>40000</v>
      </c>
      <c r="T1260" s="1">
        <v>40000</v>
      </c>
      <c r="U1260" s="1">
        <f>T1260</f>
        <v>40000</v>
      </c>
    </row>
    <row r="1261" spans="1:25" s="23" customFormat="1" ht="78.75">
      <c r="A1261" s="317" t="s">
        <v>440</v>
      </c>
      <c r="B1261" s="317"/>
      <c r="C1261" s="317"/>
      <c r="D1261" s="317"/>
      <c r="E1261" s="51" t="s">
        <v>562</v>
      </c>
      <c r="F1261" s="51" t="s">
        <v>548</v>
      </c>
      <c r="G1261" s="102">
        <f>G1262+G1264+G1266+G1268+G1270</f>
        <v>5185560</v>
      </c>
      <c r="H1261" s="102">
        <f>H1262+H1264+H1266+H1268+H1270</f>
        <v>100000</v>
      </c>
      <c r="I1261" s="102">
        <f>I1262+I1264+I1266+I1268+I1270</f>
        <v>0</v>
      </c>
      <c r="J1261" s="102">
        <f>J1262+J1264+J1266+J1268+J1270</f>
        <v>0</v>
      </c>
      <c r="K1261" s="102">
        <f>K1262+K1264+K1266+K1268+K1270</f>
        <v>0</v>
      </c>
      <c r="L1261" s="103" t="str">
        <f t="shared" si="605"/>
        <v>-</v>
      </c>
      <c r="M1261" s="102">
        <f t="shared" ref="M1261:U1261" si="629">M1262+M1264+M1266+M1268+M1270</f>
        <v>0</v>
      </c>
      <c r="N1261" s="102">
        <f t="shared" si="629"/>
        <v>0</v>
      </c>
      <c r="O1261" s="102">
        <f t="shared" si="629"/>
        <v>4355000</v>
      </c>
      <c r="P1261" s="102">
        <f t="shared" si="629"/>
        <v>90000</v>
      </c>
      <c r="Q1261" s="102">
        <f t="shared" si="629"/>
        <v>0</v>
      </c>
      <c r="R1261" s="102">
        <f t="shared" si="629"/>
        <v>0</v>
      </c>
      <c r="S1261" s="102">
        <f t="shared" si="629"/>
        <v>0</v>
      </c>
      <c r="T1261" s="102">
        <f t="shared" si="629"/>
        <v>0</v>
      </c>
      <c r="U1261" s="102">
        <f t="shared" si="629"/>
        <v>0</v>
      </c>
      <c r="V1261" s="57"/>
      <c r="W1261" s="57"/>
      <c r="X1261" s="57"/>
      <c r="Y1261" s="12"/>
    </row>
    <row r="1262" spans="1:25" s="36" customFormat="1" ht="15.75" hidden="1">
      <c r="A1262" s="24" t="s">
        <v>225</v>
      </c>
      <c r="B1262" s="25">
        <v>12</v>
      </c>
      <c r="C1262" s="52" t="s">
        <v>23</v>
      </c>
      <c r="D1262" s="27">
        <v>323</v>
      </c>
      <c r="E1262" s="20"/>
      <c r="F1262" s="20"/>
      <c r="G1262" s="104">
        <f>SUM(G1263)</f>
        <v>40000</v>
      </c>
      <c r="H1262" s="104">
        <f t="shared" ref="H1262:U1262" si="630">SUM(H1263)</f>
        <v>40000</v>
      </c>
      <c r="I1262" s="104">
        <f t="shared" si="630"/>
        <v>0</v>
      </c>
      <c r="J1262" s="104">
        <f t="shared" si="630"/>
        <v>0</v>
      </c>
      <c r="K1262" s="104">
        <f t="shared" si="630"/>
        <v>0</v>
      </c>
      <c r="L1262" s="105" t="str">
        <f t="shared" si="605"/>
        <v>-</v>
      </c>
      <c r="M1262" s="104">
        <f t="shared" si="630"/>
        <v>0</v>
      </c>
      <c r="N1262" s="104">
        <f t="shared" si="630"/>
        <v>0</v>
      </c>
      <c r="O1262" s="104">
        <f t="shared" si="630"/>
        <v>40000</v>
      </c>
      <c r="P1262" s="104">
        <f t="shared" si="630"/>
        <v>40000</v>
      </c>
      <c r="Q1262" s="104">
        <f t="shared" si="630"/>
        <v>0</v>
      </c>
      <c r="R1262" s="104">
        <f t="shared" si="630"/>
        <v>0</v>
      </c>
      <c r="S1262" s="104">
        <f t="shared" si="630"/>
        <v>0</v>
      </c>
      <c r="T1262" s="104">
        <f t="shared" si="630"/>
        <v>0</v>
      </c>
      <c r="U1262" s="104">
        <f t="shared" si="630"/>
        <v>0</v>
      </c>
      <c r="V1262" s="21"/>
      <c r="W1262" s="21"/>
      <c r="X1262" s="21"/>
      <c r="Y1262" s="132"/>
    </row>
    <row r="1263" spans="1:25" s="35" customFormat="1" hidden="1">
      <c r="A1263" s="28" t="s">
        <v>225</v>
      </c>
      <c r="B1263" s="29">
        <v>12</v>
      </c>
      <c r="C1263" s="53" t="s">
        <v>23</v>
      </c>
      <c r="D1263" s="56">
        <v>3237</v>
      </c>
      <c r="E1263" s="32" t="s">
        <v>36</v>
      </c>
      <c r="F1263" s="32"/>
      <c r="G1263" s="1">
        <v>40000</v>
      </c>
      <c r="H1263" s="1">
        <v>40000</v>
      </c>
      <c r="I1263" s="1"/>
      <c r="J1263" s="1"/>
      <c r="K1263" s="1"/>
      <c r="L1263" s="33" t="str">
        <f t="shared" si="605"/>
        <v>-</v>
      </c>
      <c r="M1263" s="1">
        <v>0</v>
      </c>
      <c r="N1263" s="1">
        <v>0</v>
      </c>
      <c r="O1263" s="1">
        <v>40000</v>
      </c>
      <c r="P1263" s="1">
        <f>O1263</f>
        <v>40000</v>
      </c>
      <c r="Q1263" s="1">
        <v>0</v>
      </c>
      <c r="R1263" s="1"/>
      <c r="S1263" s="1">
        <f>R1263</f>
        <v>0</v>
      </c>
      <c r="T1263" s="1"/>
      <c r="U1263" s="1">
        <f>T1263</f>
        <v>0</v>
      </c>
      <c r="V1263" s="1"/>
      <c r="W1263" s="1"/>
      <c r="X1263" s="1"/>
      <c r="Y1263" s="74"/>
    </row>
    <row r="1264" spans="1:25" s="36" customFormat="1" ht="15.75" hidden="1">
      <c r="A1264" s="24" t="s">
        <v>225</v>
      </c>
      <c r="B1264" s="25">
        <v>12</v>
      </c>
      <c r="C1264" s="52" t="s">
        <v>23</v>
      </c>
      <c r="D1264" s="42">
        <v>422</v>
      </c>
      <c r="E1264" s="20"/>
      <c r="F1264" s="20"/>
      <c r="G1264" s="21">
        <f>SUM(G1265)</f>
        <v>60000</v>
      </c>
      <c r="H1264" s="21">
        <f t="shared" ref="H1264:U1264" si="631">SUM(H1265)</f>
        <v>60000</v>
      </c>
      <c r="I1264" s="21">
        <f t="shared" si="631"/>
        <v>0</v>
      </c>
      <c r="J1264" s="21">
        <f t="shared" si="631"/>
        <v>0</v>
      </c>
      <c r="K1264" s="21">
        <f t="shared" si="631"/>
        <v>0</v>
      </c>
      <c r="L1264" s="22" t="str">
        <f t="shared" si="605"/>
        <v>-</v>
      </c>
      <c r="M1264" s="21">
        <f t="shared" si="631"/>
        <v>0</v>
      </c>
      <c r="N1264" s="21">
        <f t="shared" si="631"/>
        <v>0</v>
      </c>
      <c r="O1264" s="21">
        <f t="shared" si="631"/>
        <v>50000</v>
      </c>
      <c r="P1264" s="21">
        <f t="shared" si="631"/>
        <v>50000</v>
      </c>
      <c r="Q1264" s="21">
        <f t="shared" si="631"/>
        <v>0</v>
      </c>
      <c r="R1264" s="21">
        <f t="shared" si="631"/>
        <v>0</v>
      </c>
      <c r="S1264" s="21">
        <f t="shared" si="631"/>
        <v>0</v>
      </c>
      <c r="T1264" s="21">
        <f t="shared" si="631"/>
        <v>0</v>
      </c>
      <c r="U1264" s="21">
        <f t="shared" si="631"/>
        <v>0</v>
      </c>
      <c r="V1264" s="21"/>
      <c r="W1264" s="21"/>
      <c r="X1264" s="21"/>
      <c r="Y1264" s="132"/>
    </row>
    <row r="1265" spans="1:25" s="35" customFormat="1" hidden="1">
      <c r="A1265" s="28" t="s">
        <v>225</v>
      </c>
      <c r="B1265" s="29">
        <v>12</v>
      </c>
      <c r="C1265" s="53" t="s">
        <v>23</v>
      </c>
      <c r="D1265" s="56">
        <v>4227</v>
      </c>
      <c r="E1265" s="32" t="s">
        <v>132</v>
      </c>
      <c r="F1265" s="32"/>
      <c r="G1265" s="1">
        <v>60000</v>
      </c>
      <c r="H1265" s="1">
        <v>60000</v>
      </c>
      <c r="I1265" s="1"/>
      <c r="J1265" s="1"/>
      <c r="K1265" s="1"/>
      <c r="L1265" s="33" t="str">
        <f t="shared" si="605"/>
        <v>-</v>
      </c>
      <c r="M1265" s="1">
        <v>0</v>
      </c>
      <c r="N1265" s="1">
        <v>0</v>
      </c>
      <c r="O1265" s="1">
        <v>50000</v>
      </c>
      <c r="P1265" s="1">
        <f>O1265</f>
        <v>50000</v>
      </c>
      <c r="Q1265" s="1">
        <v>0</v>
      </c>
      <c r="R1265" s="1"/>
      <c r="S1265" s="1">
        <f>R1265</f>
        <v>0</v>
      </c>
      <c r="T1265" s="1"/>
      <c r="U1265" s="1">
        <f>T1265</f>
        <v>0</v>
      </c>
      <c r="V1265" s="1"/>
      <c r="W1265" s="1"/>
      <c r="X1265" s="1"/>
      <c r="Y1265" s="74"/>
    </row>
    <row r="1266" spans="1:25" s="36" customFormat="1" ht="15.75" hidden="1">
      <c r="A1266" s="24" t="s">
        <v>225</v>
      </c>
      <c r="B1266" s="25">
        <v>51</v>
      </c>
      <c r="C1266" s="52" t="s">
        <v>23</v>
      </c>
      <c r="D1266" s="42">
        <v>323</v>
      </c>
      <c r="E1266" s="20"/>
      <c r="F1266" s="20"/>
      <c r="G1266" s="21">
        <f>SUM(G1267)</f>
        <v>660000</v>
      </c>
      <c r="H1266" s="21">
        <f t="shared" ref="H1266:U1266" si="632">SUM(H1267)</f>
        <v>0</v>
      </c>
      <c r="I1266" s="21">
        <f t="shared" si="632"/>
        <v>0</v>
      </c>
      <c r="J1266" s="21">
        <f t="shared" si="632"/>
        <v>0</v>
      </c>
      <c r="K1266" s="21">
        <f t="shared" si="632"/>
        <v>0</v>
      </c>
      <c r="L1266" s="22" t="str">
        <f t="shared" si="605"/>
        <v>-</v>
      </c>
      <c r="M1266" s="21">
        <f t="shared" si="632"/>
        <v>0</v>
      </c>
      <c r="N1266" s="21">
        <f t="shared" si="632"/>
        <v>0</v>
      </c>
      <c r="O1266" s="21">
        <f t="shared" si="632"/>
        <v>660000</v>
      </c>
      <c r="P1266" s="21">
        <f t="shared" si="632"/>
        <v>0</v>
      </c>
      <c r="Q1266" s="21">
        <f t="shared" si="632"/>
        <v>0</v>
      </c>
      <c r="R1266" s="21">
        <f t="shared" si="632"/>
        <v>0</v>
      </c>
      <c r="S1266" s="21">
        <f t="shared" si="632"/>
        <v>0</v>
      </c>
      <c r="T1266" s="21">
        <f t="shared" si="632"/>
        <v>0</v>
      </c>
      <c r="U1266" s="21">
        <f t="shared" si="632"/>
        <v>0</v>
      </c>
      <c r="V1266" s="21"/>
      <c r="W1266" s="21"/>
      <c r="X1266" s="21"/>
      <c r="Y1266" s="132"/>
    </row>
    <row r="1267" spans="1:25" s="35" customFormat="1" hidden="1">
      <c r="A1267" s="28" t="s">
        <v>225</v>
      </c>
      <c r="B1267" s="29">
        <v>51</v>
      </c>
      <c r="C1267" s="53" t="s">
        <v>23</v>
      </c>
      <c r="D1267" s="56">
        <v>3237</v>
      </c>
      <c r="E1267" s="32" t="s">
        <v>36</v>
      </c>
      <c r="F1267" s="32"/>
      <c r="G1267" s="1">
        <v>660000</v>
      </c>
      <c r="H1267" s="59"/>
      <c r="I1267" s="1"/>
      <c r="J1267" s="59"/>
      <c r="K1267" s="1"/>
      <c r="L1267" s="33" t="str">
        <f t="shared" si="605"/>
        <v>-</v>
      </c>
      <c r="M1267" s="1">
        <v>0</v>
      </c>
      <c r="N1267" s="59"/>
      <c r="O1267" s="1">
        <v>660000</v>
      </c>
      <c r="P1267" s="59"/>
      <c r="Q1267" s="1">
        <v>0</v>
      </c>
      <c r="R1267" s="1"/>
      <c r="S1267" s="59"/>
      <c r="T1267" s="1"/>
      <c r="U1267" s="59"/>
      <c r="V1267" s="1"/>
      <c r="W1267" s="1"/>
      <c r="X1267" s="1"/>
      <c r="Y1267" s="74"/>
    </row>
    <row r="1268" spans="1:25" s="36" customFormat="1" ht="15.75" hidden="1">
      <c r="A1268" s="24" t="s">
        <v>225</v>
      </c>
      <c r="B1268" s="25">
        <v>51</v>
      </c>
      <c r="C1268" s="52" t="s">
        <v>23</v>
      </c>
      <c r="D1268" s="42">
        <v>382</v>
      </c>
      <c r="E1268" s="20"/>
      <c r="F1268" s="20"/>
      <c r="G1268" s="21">
        <f>SUM(G1269)</f>
        <v>4250560</v>
      </c>
      <c r="H1268" s="21">
        <f t="shared" ref="H1268:U1268" si="633">SUM(H1269)</f>
        <v>0</v>
      </c>
      <c r="I1268" s="21">
        <f t="shared" si="633"/>
        <v>0</v>
      </c>
      <c r="J1268" s="21">
        <f t="shared" si="633"/>
        <v>0</v>
      </c>
      <c r="K1268" s="21">
        <f t="shared" si="633"/>
        <v>0</v>
      </c>
      <c r="L1268" s="22" t="str">
        <f>IF(I1268=0, "-", K1268/I1268*100)</f>
        <v>-</v>
      </c>
      <c r="M1268" s="21">
        <f t="shared" si="633"/>
        <v>0</v>
      </c>
      <c r="N1268" s="21">
        <f t="shared" si="633"/>
        <v>0</v>
      </c>
      <c r="O1268" s="21">
        <f t="shared" si="633"/>
        <v>3430000</v>
      </c>
      <c r="P1268" s="21">
        <f t="shared" si="633"/>
        <v>0</v>
      </c>
      <c r="Q1268" s="21">
        <f t="shared" si="633"/>
        <v>0</v>
      </c>
      <c r="R1268" s="21">
        <f t="shared" si="633"/>
        <v>0</v>
      </c>
      <c r="S1268" s="21">
        <f t="shared" si="633"/>
        <v>0</v>
      </c>
      <c r="T1268" s="21">
        <f t="shared" si="633"/>
        <v>0</v>
      </c>
      <c r="U1268" s="21">
        <f t="shared" si="633"/>
        <v>0</v>
      </c>
      <c r="V1268" s="21"/>
      <c r="W1268" s="21"/>
      <c r="X1268" s="21"/>
      <c r="Y1268" s="132"/>
    </row>
    <row r="1269" spans="1:25" s="35" customFormat="1" hidden="1">
      <c r="A1269" s="28" t="s">
        <v>225</v>
      </c>
      <c r="B1269" s="29">
        <v>51</v>
      </c>
      <c r="C1269" s="53" t="s">
        <v>23</v>
      </c>
      <c r="D1269" s="56">
        <v>3821</v>
      </c>
      <c r="E1269" s="32" t="s">
        <v>38</v>
      </c>
      <c r="F1269" s="32"/>
      <c r="G1269" s="1">
        <v>4250560</v>
      </c>
      <c r="H1269" s="59"/>
      <c r="I1269" s="1"/>
      <c r="J1269" s="59"/>
      <c r="K1269" s="1"/>
      <c r="L1269" s="33" t="str">
        <f>IF(I1269=0, "-", K1269/I1269*100)</f>
        <v>-</v>
      </c>
      <c r="M1269" s="1">
        <v>0</v>
      </c>
      <c r="N1269" s="59"/>
      <c r="O1269" s="1">
        <v>3430000</v>
      </c>
      <c r="P1269" s="59"/>
      <c r="Q1269" s="1">
        <v>0</v>
      </c>
      <c r="R1269" s="1"/>
      <c r="S1269" s="59"/>
      <c r="T1269" s="1"/>
      <c r="U1269" s="59"/>
      <c r="V1269" s="1"/>
      <c r="W1269" s="1"/>
      <c r="X1269" s="1"/>
      <c r="Y1269" s="74"/>
    </row>
    <row r="1270" spans="1:25" s="36" customFormat="1" ht="15.75" hidden="1">
      <c r="A1270" s="24" t="s">
        <v>225</v>
      </c>
      <c r="B1270" s="25">
        <v>51</v>
      </c>
      <c r="C1270" s="52" t="s">
        <v>23</v>
      </c>
      <c r="D1270" s="42">
        <v>422</v>
      </c>
      <c r="E1270" s="20"/>
      <c r="F1270" s="20"/>
      <c r="G1270" s="21">
        <f>SUM(G1271:G1272)</f>
        <v>175000</v>
      </c>
      <c r="H1270" s="21">
        <f>SUM(H1271:H1272)</f>
        <v>0</v>
      </c>
      <c r="I1270" s="21">
        <f>SUM(I1271:I1272)</f>
        <v>0</v>
      </c>
      <c r="J1270" s="21">
        <f>SUM(J1271:J1272)</f>
        <v>0</v>
      </c>
      <c r="K1270" s="21">
        <f>SUM(K1271:K1272)</f>
        <v>0</v>
      </c>
      <c r="L1270" s="22" t="str">
        <f>IF(I1270=0, "-", K1270/I1270*100)</f>
        <v>-</v>
      </c>
      <c r="M1270" s="21">
        <f t="shared" ref="M1270:U1270" si="634">SUM(M1271:M1272)</f>
        <v>0</v>
      </c>
      <c r="N1270" s="21">
        <f t="shared" si="634"/>
        <v>0</v>
      </c>
      <c r="O1270" s="21">
        <f t="shared" si="634"/>
        <v>175000</v>
      </c>
      <c r="P1270" s="21">
        <f t="shared" si="634"/>
        <v>0</v>
      </c>
      <c r="Q1270" s="21">
        <f t="shared" si="634"/>
        <v>0</v>
      </c>
      <c r="R1270" s="21">
        <f t="shared" si="634"/>
        <v>0</v>
      </c>
      <c r="S1270" s="21">
        <f t="shared" si="634"/>
        <v>0</v>
      </c>
      <c r="T1270" s="21">
        <f t="shared" si="634"/>
        <v>0</v>
      </c>
      <c r="U1270" s="21">
        <f t="shared" si="634"/>
        <v>0</v>
      </c>
      <c r="V1270" s="21"/>
      <c r="W1270" s="21"/>
      <c r="X1270" s="21"/>
      <c r="Y1270" s="132"/>
    </row>
    <row r="1271" spans="1:25" s="35" customFormat="1" hidden="1">
      <c r="A1271" s="28" t="s">
        <v>225</v>
      </c>
      <c r="B1271" s="29">
        <v>51</v>
      </c>
      <c r="C1271" s="53" t="s">
        <v>23</v>
      </c>
      <c r="D1271" s="56">
        <v>4221</v>
      </c>
      <c r="E1271" s="32" t="s">
        <v>129</v>
      </c>
      <c r="F1271" s="32"/>
      <c r="G1271" s="1">
        <v>0</v>
      </c>
      <c r="H1271" s="59"/>
      <c r="I1271" s="1"/>
      <c r="J1271" s="59"/>
      <c r="K1271" s="1"/>
      <c r="L1271" s="33" t="str">
        <f>IF(I1271=0, "-", K1271/I1271*100)</f>
        <v>-</v>
      </c>
      <c r="M1271" s="1">
        <v>0</v>
      </c>
      <c r="N1271" s="59"/>
      <c r="O1271" s="1"/>
      <c r="P1271" s="59"/>
      <c r="Q1271" s="1">
        <v>0</v>
      </c>
      <c r="R1271" s="1"/>
      <c r="S1271" s="59"/>
      <c r="T1271" s="1"/>
      <c r="U1271" s="59"/>
      <c r="V1271" s="1"/>
      <c r="W1271" s="1"/>
      <c r="X1271" s="1"/>
      <c r="Y1271" s="74"/>
    </row>
    <row r="1272" spans="1:25" s="35" customFormat="1" hidden="1">
      <c r="A1272" s="28" t="s">
        <v>225</v>
      </c>
      <c r="B1272" s="29">
        <v>51</v>
      </c>
      <c r="C1272" s="53" t="s">
        <v>23</v>
      </c>
      <c r="D1272" s="56">
        <v>4227</v>
      </c>
      <c r="E1272" s="32" t="s">
        <v>132</v>
      </c>
      <c r="F1272" s="32"/>
      <c r="G1272" s="1">
        <v>175000</v>
      </c>
      <c r="H1272" s="59"/>
      <c r="I1272" s="1"/>
      <c r="J1272" s="59"/>
      <c r="K1272" s="1"/>
      <c r="L1272" s="33" t="str">
        <f>IF(I1272=0, "-", K1272/I1272*100)</f>
        <v>-</v>
      </c>
      <c r="M1272" s="1">
        <v>0</v>
      </c>
      <c r="N1272" s="59"/>
      <c r="O1272" s="1">
        <v>175000</v>
      </c>
      <c r="P1272" s="59"/>
      <c r="Q1272" s="1">
        <v>0</v>
      </c>
      <c r="R1272" s="1"/>
      <c r="S1272" s="59"/>
      <c r="T1272" s="1"/>
      <c r="U1272" s="59"/>
      <c r="V1272" s="1"/>
      <c r="W1272" s="1"/>
      <c r="X1272" s="1"/>
      <c r="Y1272" s="74"/>
    </row>
    <row r="1273" spans="1:25" ht="15.75">
      <c r="A1273" s="318" t="s">
        <v>187</v>
      </c>
      <c r="B1273" s="318"/>
      <c r="C1273" s="318"/>
      <c r="D1273" s="318"/>
      <c r="E1273" s="318"/>
      <c r="F1273" s="318"/>
      <c r="G1273" s="16">
        <f>SUM(G1274+G1289)</f>
        <v>11185541</v>
      </c>
      <c r="H1273" s="16">
        <f t="shared" ref="H1273:U1273" si="635">SUM(H1274+H1289)</f>
        <v>11185541</v>
      </c>
      <c r="I1273" s="16">
        <f t="shared" si="635"/>
        <v>11185541</v>
      </c>
      <c r="J1273" s="16">
        <f t="shared" si="635"/>
        <v>11185541</v>
      </c>
      <c r="K1273" s="16">
        <f t="shared" si="635"/>
        <v>7724518.4499999993</v>
      </c>
      <c r="L1273" s="17">
        <f t="shared" si="605"/>
        <v>69.058067464059164</v>
      </c>
      <c r="M1273" s="16">
        <f t="shared" si="635"/>
        <v>11185541</v>
      </c>
      <c r="N1273" s="16">
        <f t="shared" si="635"/>
        <v>11185541</v>
      </c>
      <c r="O1273" s="16">
        <f t="shared" si="635"/>
        <v>11190000</v>
      </c>
      <c r="P1273" s="16">
        <f t="shared" si="635"/>
        <v>11190000</v>
      </c>
      <c r="Q1273" s="16">
        <f t="shared" si="635"/>
        <v>11185541</v>
      </c>
      <c r="R1273" s="16">
        <f t="shared" si="635"/>
        <v>11190000</v>
      </c>
      <c r="S1273" s="16">
        <f t="shared" si="635"/>
        <v>11190000</v>
      </c>
      <c r="T1273" s="16">
        <f t="shared" si="635"/>
        <v>11190000</v>
      </c>
      <c r="U1273" s="16">
        <f t="shared" si="635"/>
        <v>11190000</v>
      </c>
    </row>
    <row r="1274" spans="1:25" s="23" customFormat="1" ht="63">
      <c r="A1274" s="319" t="s">
        <v>176</v>
      </c>
      <c r="B1274" s="319"/>
      <c r="C1274" s="319"/>
      <c r="D1274" s="319"/>
      <c r="E1274" s="20" t="s">
        <v>261</v>
      </c>
      <c r="F1274" s="20" t="s">
        <v>342</v>
      </c>
      <c r="G1274" s="21">
        <f>G1275+G1277+G1279+G1282+G1284+G1287</f>
        <v>10998755</v>
      </c>
      <c r="H1274" s="21">
        <f t="shared" ref="H1274:U1274" si="636">H1275+H1277+H1279+H1282+H1284+H1287</f>
        <v>10998755</v>
      </c>
      <c r="I1274" s="21">
        <f t="shared" si="636"/>
        <v>10998755</v>
      </c>
      <c r="J1274" s="21">
        <f t="shared" si="636"/>
        <v>10998755</v>
      </c>
      <c r="K1274" s="21">
        <f t="shared" si="636"/>
        <v>7537732.4499999993</v>
      </c>
      <c r="L1274" s="22">
        <f t="shared" si="605"/>
        <v>68.532597098489774</v>
      </c>
      <c r="M1274" s="21">
        <f t="shared" si="636"/>
        <v>10998755</v>
      </c>
      <c r="N1274" s="21">
        <f t="shared" si="636"/>
        <v>10998755</v>
      </c>
      <c r="O1274" s="21">
        <f t="shared" si="636"/>
        <v>11003214</v>
      </c>
      <c r="P1274" s="21">
        <f t="shared" si="636"/>
        <v>11003214</v>
      </c>
      <c r="Q1274" s="21">
        <f t="shared" si="636"/>
        <v>10998755</v>
      </c>
      <c r="R1274" s="21">
        <f t="shared" si="636"/>
        <v>11003214</v>
      </c>
      <c r="S1274" s="21">
        <f t="shared" si="636"/>
        <v>11003214</v>
      </c>
      <c r="T1274" s="21">
        <f t="shared" si="636"/>
        <v>11003214</v>
      </c>
      <c r="U1274" s="21">
        <f t="shared" si="636"/>
        <v>11003214</v>
      </c>
      <c r="V1274" s="57"/>
      <c r="W1274" s="57"/>
      <c r="X1274" s="57"/>
      <c r="Y1274" s="12"/>
    </row>
    <row r="1275" spans="1:25" s="23" customFormat="1" ht="15.75" hidden="1">
      <c r="A1275" s="24" t="s">
        <v>176</v>
      </c>
      <c r="B1275" s="25">
        <v>11</v>
      </c>
      <c r="C1275" s="52" t="s">
        <v>25</v>
      </c>
      <c r="D1275" s="27">
        <v>311</v>
      </c>
      <c r="E1275" s="20"/>
      <c r="F1275" s="20"/>
      <c r="G1275" s="21">
        <f>SUM(G1276)</f>
        <v>7642758</v>
      </c>
      <c r="H1275" s="21">
        <f t="shared" ref="H1275:U1275" si="637">SUM(H1276)</f>
        <v>7642758</v>
      </c>
      <c r="I1275" s="21">
        <f t="shared" si="637"/>
        <v>7642758</v>
      </c>
      <c r="J1275" s="21">
        <f t="shared" si="637"/>
        <v>7642758</v>
      </c>
      <c r="K1275" s="21">
        <f t="shared" si="637"/>
        <v>5554294.75</v>
      </c>
      <c r="L1275" s="22">
        <f t="shared" si="605"/>
        <v>72.673958144429022</v>
      </c>
      <c r="M1275" s="21">
        <f t="shared" si="637"/>
        <v>7642758</v>
      </c>
      <c r="N1275" s="21">
        <f t="shared" si="637"/>
        <v>7642758</v>
      </c>
      <c r="O1275" s="21">
        <f t="shared" si="637"/>
        <v>7677450</v>
      </c>
      <c r="P1275" s="21">
        <f t="shared" si="637"/>
        <v>7677450</v>
      </c>
      <c r="Q1275" s="21">
        <f t="shared" si="637"/>
        <v>7642758</v>
      </c>
      <c r="R1275" s="21">
        <f t="shared" si="637"/>
        <v>7677450</v>
      </c>
      <c r="S1275" s="21">
        <f t="shared" si="637"/>
        <v>7677450</v>
      </c>
      <c r="T1275" s="21">
        <f t="shared" si="637"/>
        <v>7677450</v>
      </c>
      <c r="U1275" s="21">
        <f t="shared" si="637"/>
        <v>7677450</v>
      </c>
      <c r="V1275" s="57">
        <v>8940000</v>
      </c>
      <c r="W1275" s="57"/>
      <c r="X1275" s="57"/>
      <c r="Y1275" s="12" t="s">
        <v>582</v>
      </c>
    </row>
    <row r="1276" spans="1:25" ht="15.75" hidden="1">
      <c r="A1276" s="28" t="s">
        <v>176</v>
      </c>
      <c r="B1276" s="29">
        <v>11</v>
      </c>
      <c r="C1276" s="53" t="s">
        <v>25</v>
      </c>
      <c r="D1276" s="56" t="s">
        <v>177</v>
      </c>
      <c r="E1276" s="32" t="s">
        <v>19</v>
      </c>
      <c r="F1276" s="32"/>
      <c r="G1276" s="1">
        <v>7642758</v>
      </c>
      <c r="H1276" s="1">
        <v>7642758</v>
      </c>
      <c r="I1276" s="1">
        <v>7642758</v>
      </c>
      <c r="J1276" s="1">
        <v>7642758</v>
      </c>
      <c r="K1276" s="1">
        <v>5554294.75</v>
      </c>
      <c r="L1276" s="33">
        <f t="shared" si="605"/>
        <v>72.673958144429022</v>
      </c>
      <c r="M1276" s="1">
        <v>7642758</v>
      </c>
      <c r="N1276" s="1">
        <v>7642758</v>
      </c>
      <c r="O1276" s="1">
        <v>7677450</v>
      </c>
      <c r="P1276" s="1">
        <f>O1276</f>
        <v>7677450</v>
      </c>
      <c r="Q1276" s="1">
        <v>7642758</v>
      </c>
      <c r="R1276" s="1">
        <v>7677450</v>
      </c>
      <c r="S1276" s="1">
        <f>R1276</f>
        <v>7677450</v>
      </c>
      <c r="T1276" s="1">
        <v>7677450</v>
      </c>
      <c r="U1276" s="1">
        <f>T1276</f>
        <v>7677450</v>
      </c>
      <c r="V1276" s="57">
        <f>O1275+O1277+O1279</f>
        <v>8940000</v>
      </c>
      <c r="Y1276" s="12" t="s">
        <v>583</v>
      </c>
    </row>
    <row r="1277" spans="1:25" s="23" customFormat="1" ht="15.75" hidden="1">
      <c r="A1277" s="24" t="s">
        <v>176</v>
      </c>
      <c r="B1277" s="25">
        <v>11</v>
      </c>
      <c r="C1277" s="52" t="s">
        <v>25</v>
      </c>
      <c r="D1277" s="42">
        <v>312</v>
      </c>
      <c r="E1277" s="20"/>
      <c r="F1277" s="20"/>
      <c r="G1277" s="21">
        <f>SUM(G1278)</f>
        <v>87900</v>
      </c>
      <c r="H1277" s="21">
        <f t="shared" ref="H1277:U1277" si="638">SUM(H1278)</f>
        <v>87900</v>
      </c>
      <c r="I1277" s="21">
        <f t="shared" si="638"/>
        <v>87900</v>
      </c>
      <c r="J1277" s="21">
        <f t="shared" si="638"/>
        <v>87900</v>
      </c>
      <c r="K1277" s="21">
        <f t="shared" si="638"/>
        <v>37012.019999999997</v>
      </c>
      <c r="L1277" s="22">
        <f t="shared" si="605"/>
        <v>42.106962457337879</v>
      </c>
      <c r="M1277" s="21">
        <f t="shared" si="638"/>
        <v>87900</v>
      </c>
      <c r="N1277" s="21">
        <f t="shared" si="638"/>
        <v>87900</v>
      </c>
      <c r="O1277" s="21">
        <f t="shared" si="638"/>
        <v>87900</v>
      </c>
      <c r="P1277" s="21">
        <f t="shared" si="638"/>
        <v>87900</v>
      </c>
      <c r="Q1277" s="21">
        <f t="shared" si="638"/>
        <v>87900</v>
      </c>
      <c r="R1277" s="21">
        <f t="shared" si="638"/>
        <v>87900</v>
      </c>
      <c r="S1277" s="21">
        <f t="shared" si="638"/>
        <v>87900</v>
      </c>
      <c r="T1277" s="21">
        <f t="shared" si="638"/>
        <v>87900</v>
      </c>
      <c r="U1277" s="21">
        <f t="shared" si="638"/>
        <v>87900</v>
      </c>
      <c r="V1277" s="76">
        <f>V1275-V1276</f>
        <v>0</v>
      </c>
      <c r="W1277" s="76"/>
      <c r="X1277" s="76"/>
      <c r="Y1277" s="75" t="s">
        <v>570</v>
      </c>
    </row>
    <row r="1278" spans="1:25" hidden="1">
      <c r="A1278" s="28" t="s">
        <v>176</v>
      </c>
      <c r="B1278" s="29">
        <v>11</v>
      </c>
      <c r="C1278" s="53" t="s">
        <v>25</v>
      </c>
      <c r="D1278" s="56" t="s">
        <v>178</v>
      </c>
      <c r="E1278" s="32" t="s">
        <v>138</v>
      </c>
      <c r="F1278" s="32"/>
      <c r="G1278" s="1">
        <v>87900</v>
      </c>
      <c r="H1278" s="1">
        <v>87900</v>
      </c>
      <c r="I1278" s="1">
        <v>87900</v>
      </c>
      <c r="J1278" s="1">
        <v>87900</v>
      </c>
      <c r="K1278" s="1">
        <v>37012.019999999997</v>
      </c>
      <c r="L1278" s="33">
        <f t="shared" si="605"/>
        <v>42.106962457337879</v>
      </c>
      <c r="M1278" s="1">
        <v>87900</v>
      </c>
      <c r="N1278" s="1">
        <v>87900</v>
      </c>
      <c r="O1278" s="1">
        <v>87900</v>
      </c>
      <c r="P1278" s="1">
        <f t="shared" ref="P1278:P1288" si="639">O1278</f>
        <v>87900</v>
      </c>
      <c r="Q1278" s="1">
        <v>87900</v>
      </c>
      <c r="R1278" s="1">
        <v>87900</v>
      </c>
      <c r="S1278" s="1">
        <f t="shared" ref="S1278:S1288" si="640">R1278</f>
        <v>87900</v>
      </c>
      <c r="T1278" s="1">
        <v>87900</v>
      </c>
      <c r="U1278" s="1">
        <f t="shared" ref="U1278:U1288" si="641">T1278</f>
        <v>87900</v>
      </c>
    </row>
    <row r="1279" spans="1:25" s="23" customFormat="1" ht="15.75" hidden="1">
      <c r="A1279" s="24" t="s">
        <v>176</v>
      </c>
      <c r="B1279" s="25">
        <v>11</v>
      </c>
      <c r="C1279" s="52" t="s">
        <v>25</v>
      </c>
      <c r="D1279" s="42">
        <v>313</v>
      </c>
      <c r="E1279" s="20"/>
      <c r="F1279" s="20"/>
      <c r="G1279" s="21">
        <f>SUM(G1280:G1281)</f>
        <v>1169342</v>
      </c>
      <c r="H1279" s="21">
        <f t="shared" ref="H1279:U1279" si="642">SUM(H1280:H1281)</f>
        <v>1169342</v>
      </c>
      <c r="I1279" s="21">
        <f t="shared" si="642"/>
        <v>1169342</v>
      </c>
      <c r="J1279" s="21">
        <f t="shared" si="642"/>
        <v>1169342</v>
      </c>
      <c r="K1279" s="21">
        <f t="shared" si="642"/>
        <v>847743.52</v>
      </c>
      <c r="L1279" s="22">
        <f t="shared" si="605"/>
        <v>72.497483199953479</v>
      </c>
      <c r="M1279" s="21">
        <f t="shared" si="642"/>
        <v>1169342</v>
      </c>
      <c r="N1279" s="21">
        <f t="shared" si="642"/>
        <v>1169342</v>
      </c>
      <c r="O1279" s="21">
        <f t="shared" si="642"/>
        <v>1174650</v>
      </c>
      <c r="P1279" s="21">
        <f t="shared" si="642"/>
        <v>1174650</v>
      </c>
      <c r="Q1279" s="21">
        <f t="shared" si="642"/>
        <v>1169342</v>
      </c>
      <c r="R1279" s="21">
        <f t="shared" si="642"/>
        <v>1174650</v>
      </c>
      <c r="S1279" s="21">
        <f t="shared" si="642"/>
        <v>1174650</v>
      </c>
      <c r="T1279" s="21">
        <f t="shared" si="642"/>
        <v>1174650</v>
      </c>
      <c r="U1279" s="21">
        <f t="shared" si="642"/>
        <v>1174650</v>
      </c>
      <c r="V1279" s="57"/>
      <c r="W1279" s="57"/>
      <c r="X1279" s="57"/>
      <c r="Y1279" s="12"/>
    </row>
    <row r="1280" spans="1:25" hidden="1">
      <c r="A1280" s="28" t="s">
        <v>176</v>
      </c>
      <c r="B1280" s="29">
        <v>11</v>
      </c>
      <c r="C1280" s="53" t="s">
        <v>25</v>
      </c>
      <c r="D1280" s="56" t="s">
        <v>179</v>
      </c>
      <c r="E1280" s="32" t="s">
        <v>280</v>
      </c>
      <c r="F1280" s="32"/>
      <c r="G1280" s="1">
        <v>1031772</v>
      </c>
      <c r="H1280" s="1">
        <v>1031772</v>
      </c>
      <c r="I1280" s="1">
        <v>1031772</v>
      </c>
      <c r="J1280" s="1">
        <v>1031772</v>
      </c>
      <c r="K1280" s="1">
        <v>748008.99</v>
      </c>
      <c r="L1280" s="33">
        <f t="shared" si="605"/>
        <v>72.497508170409745</v>
      </c>
      <c r="M1280" s="1">
        <v>1031772</v>
      </c>
      <c r="N1280" s="1">
        <v>1031772</v>
      </c>
      <c r="O1280" s="1">
        <v>1036456</v>
      </c>
      <c r="P1280" s="1">
        <f t="shared" si="639"/>
        <v>1036456</v>
      </c>
      <c r="Q1280" s="1">
        <v>1031772</v>
      </c>
      <c r="R1280" s="1">
        <v>1036456</v>
      </c>
      <c r="S1280" s="1">
        <f t="shared" si="640"/>
        <v>1036456</v>
      </c>
      <c r="T1280" s="1">
        <v>1036456</v>
      </c>
      <c r="U1280" s="1">
        <f t="shared" si="641"/>
        <v>1036456</v>
      </c>
    </row>
    <row r="1281" spans="1:25" ht="30" hidden="1">
      <c r="A1281" s="28" t="s">
        <v>176</v>
      </c>
      <c r="B1281" s="29">
        <v>11</v>
      </c>
      <c r="C1281" s="53" t="s">
        <v>25</v>
      </c>
      <c r="D1281" s="56" t="s">
        <v>180</v>
      </c>
      <c r="E1281" s="32" t="s">
        <v>258</v>
      </c>
      <c r="F1281" s="32"/>
      <c r="G1281" s="1">
        <v>137570</v>
      </c>
      <c r="H1281" s="1">
        <v>137570</v>
      </c>
      <c r="I1281" s="1">
        <v>137570</v>
      </c>
      <c r="J1281" s="1">
        <v>137570</v>
      </c>
      <c r="K1281" s="1">
        <v>99734.53</v>
      </c>
      <c r="L1281" s="33">
        <f t="shared" si="605"/>
        <v>72.497295922076034</v>
      </c>
      <c r="M1281" s="1">
        <v>137570</v>
      </c>
      <c r="N1281" s="1">
        <v>137570</v>
      </c>
      <c r="O1281" s="1">
        <v>138194</v>
      </c>
      <c r="P1281" s="1">
        <f t="shared" si="639"/>
        <v>138194</v>
      </c>
      <c r="Q1281" s="1">
        <v>137570</v>
      </c>
      <c r="R1281" s="1">
        <v>138194</v>
      </c>
      <c r="S1281" s="1">
        <f t="shared" si="640"/>
        <v>138194</v>
      </c>
      <c r="T1281" s="1">
        <v>138194</v>
      </c>
      <c r="U1281" s="1">
        <f t="shared" si="641"/>
        <v>138194</v>
      </c>
    </row>
    <row r="1282" spans="1:25" s="23" customFormat="1" ht="15.75" hidden="1">
      <c r="A1282" s="24" t="s">
        <v>176</v>
      </c>
      <c r="B1282" s="25">
        <v>11</v>
      </c>
      <c r="C1282" s="52" t="s">
        <v>25</v>
      </c>
      <c r="D1282" s="42">
        <v>322</v>
      </c>
      <c r="E1282" s="20"/>
      <c r="F1282" s="20"/>
      <c r="G1282" s="21">
        <f>SUM(G1283)</f>
        <v>893755</v>
      </c>
      <c r="H1282" s="21">
        <f t="shared" ref="H1282:U1282" si="643">SUM(H1283)</f>
        <v>893755</v>
      </c>
      <c r="I1282" s="21">
        <f t="shared" si="643"/>
        <v>893755</v>
      </c>
      <c r="J1282" s="21">
        <f t="shared" si="643"/>
        <v>893755</v>
      </c>
      <c r="K1282" s="21">
        <f t="shared" si="643"/>
        <v>492978.16</v>
      </c>
      <c r="L1282" s="22">
        <f t="shared" si="605"/>
        <v>55.158086947765327</v>
      </c>
      <c r="M1282" s="21">
        <f t="shared" si="643"/>
        <v>893755</v>
      </c>
      <c r="N1282" s="21">
        <f t="shared" si="643"/>
        <v>893755</v>
      </c>
      <c r="O1282" s="21">
        <f t="shared" si="643"/>
        <v>873454</v>
      </c>
      <c r="P1282" s="21">
        <f t="shared" si="643"/>
        <v>873454</v>
      </c>
      <c r="Q1282" s="21">
        <f t="shared" si="643"/>
        <v>893755</v>
      </c>
      <c r="R1282" s="21">
        <f t="shared" si="643"/>
        <v>873454</v>
      </c>
      <c r="S1282" s="21">
        <f t="shared" si="643"/>
        <v>873454</v>
      </c>
      <c r="T1282" s="21">
        <f t="shared" si="643"/>
        <v>873454</v>
      </c>
      <c r="U1282" s="21">
        <f t="shared" si="643"/>
        <v>873454</v>
      </c>
      <c r="V1282" s="57"/>
      <c r="W1282" s="57"/>
      <c r="X1282" s="57"/>
      <c r="Y1282" s="12"/>
    </row>
    <row r="1283" spans="1:25" hidden="1">
      <c r="A1283" s="28" t="s">
        <v>176</v>
      </c>
      <c r="B1283" s="29">
        <v>11</v>
      </c>
      <c r="C1283" s="53" t="s">
        <v>25</v>
      </c>
      <c r="D1283" s="56" t="s">
        <v>181</v>
      </c>
      <c r="E1283" s="32" t="s">
        <v>115</v>
      </c>
      <c r="F1283" s="32"/>
      <c r="G1283" s="1">
        <v>893755</v>
      </c>
      <c r="H1283" s="1">
        <v>893755</v>
      </c>
      <c r="I1283" s="1">
        <v>893755</v>
      </c>
      <c r="J1283" s="1">
        <v>893755</v>
      </c>
      <c r="K1283" s="1">
        <v>492978.16</v>
      </c>
      <c r="L1283" s="33">
        <f t="shared" si="605"/>
        <v>55.158086947765327</v>
      </c>
      <c r="M1283" s="1">
        <v>893755</v>
      </c>
      <c r="N1283" s="1">
        <v>893755</v>
      </c>
      <c r="O1283" s="1">
        <v>873454</v>
      </c>
      <c r="P1283" s="1">
        <f t="shared" si="639"/>
        <v>873454</v>
      </c>
      <c r="Q1283" s="1">
        <v>893755</v>
      </c>
      <c r="R1283" s="1">
        <v>873454</v>
      </c>
      <c r="S1283" s="1">
        <f t="shared" si="640"/>
        <v>873454</v>
      </c>
      <c r="T1283" s="1">
        <v>873454</v>
      </c>
      <c r="U1283" s="1">
        <f t="shared" si="641"/>
        <v>873454</v>
      </c>
    </row>
    <row r="1284" spans="1:25" s="23" customFormat="1" ht="15.75" hidden="1">
      <c r="A1284" s="24" t="s">
        <v>176</v>
      </c>
      <c r="B1284" s="25">
        <v>11</v>
      </c>
      <c r="C1284" s="52" t="s">
        <v>25</v>
      </c>
      <c r="D1284" s="42">
        <v>323</v>
      </c>
      <c r="E1284" s="20"/>
      <c r="F1284" s="20"/>
      <c r="G1284" s="21">
        <f>SUM(G1285:G1286)</f>
        <v>1015000</v>
      </c>
      <c r="H1284" s="21">
        <f t="shared" ref="H1284:U1284" si="644">SUM(H1285:H1286)</f>
        <v>1015000</v>
      </c>
      <c r="I1284" s="21">
        <f t="shared" si="644"/>
        <v>1015000</v>
      </c>
      <c r="J1284" s="21">
        <f t="shared" si="644"/>
        <v>1015000</v>
      </c>
      <c r="K1284" s="21">
        <f t="shared" si="644"/>
        <v>605704</v>
      </c>
      <c r="L1284" s="22">
        <f t="shared" si="605"/>
        <v>59.67527093596059</v>
      </c>
      <c r="M1284" s="21">
        <f t="shared" si="644"/>
        <v>1015000</v>
      </c>
      <c r="N1284" s="21">
        <f t="shared" si="644"/>
        <v>1015000</v>
      </c>
      <c r="O1284" s="21">
        <f t="shared" si="644"/>
        <v>939760</v>
      </c>
      <c r="P1284" s="21">
        <f t="shared" si="644"/>
        <v>939760</v>
      </c>
      <c r="Q1284" s="21">
        <f t="shared" si="644"/>
        <v>1015000</v>
      </c>
      <c r="R1284" s="21">
        <f t="shared" si="644"/>
        <v>939760</v>
      </c>
      <c r="S1284" s="21">
        <f t="shared" si="644"/>
        <v>939760</v>
      </c>
      <c r="T1284" s="21">
        <f t="shared" si="644"/>
        <v>939760</v>
      </c>
      <c r="U1284" s="21">
        <f t="shared" si="644"/>
        <v>939760</v>
      </c>
      <c r="V1284" s="57"/>
      <c r="W1284" s="57"/>
      <c r="X1284" s="57"/>
      <c r="Y1284" s="12"/>
    </row>
    <row r="1285" spans="1:25" hidden="1">
      <c r="A1285" s="28" t="s">
        <v>176</v>
      </c>
      <c r="B1285" s="29">
        <v>11</v>
      </c>
      <c r="C1285" s="53" t="s">
        <v>25</v>
      </c>
      <c r="D1285" s="56" t="s">
        <v>182</v>
      </c>
      <c r="E1285" s="32" t="s">
        <v>118</v>
      </c>
      <c r="F1285" s="32"/>
      <c r="G1285" s="1">
        <v>765000</v>
      </c>
      <c r="H1285" s="1">
        <v>765000</v>
      </c>
      <c r="I1285" s="1">
        <v>765000</v>
      </c>
      <c r="J1285" s="1">
        <v>765000</v>
      </c>
      <c r="K1285" s="1">
        <v>605704</v>
      </c>
      <c r="L1285" s="33">
        <f t="shared" si="605"/>
        <v>79.176993464052288</v>
      </c>
      <c r="M1285" s="1">
        <v>765000</v>
      </c>
      <c r="N1285" s="1">
        <v>765000</v>
      </c>
      <c r="O1285" s="1">
        <v>786760</v>
      </c>
      <c r="P1285" s="1">
        <f t="shared" si="639"/>
        <v>786760</v>
      </c>
      <c r="Q1285" s="1">
        <v>765000</v>
      </c>
      <c r="R1285" s="1">
        <v>786760</v>
      </c>
      <c r="S1285" s="1">
        <f t="shared" si="640"/>
        <v>786760</v>
      </c>
      <c r="T1285" s="1">
        <v>786760</v>
      </c>
      <c r="U1285" s="1">
        <f t="shared" si="641"/>
        <v>786760</v>
      </c>
    </row>
    <row r="1286" spans="1:25" hidden="1">
      <c r="A1286" s="28" t="s">
        <v>176</v>
      </c>
      <c r="B1286" s="29">
        <v>11</v>
      </c>
      <c r="C1286" s="53" t="s">
        <v>25</v>
      </c>
      <c r="D1286" s="56">
        <v>3235</v>
      </c>
      <c r="E1286" s="32" t="s">
        <v>42</v>
      </c>
      <c r="F1286" s="32"/>
      <c r="G1286" s="1">
        <v>250000</v>
      </c>
      <c r="H1286" s="1">
        <v>250000</v>
      </c>
      <c r="I1286" s="1">
        <v>250000</v>
      </c>
      <c r="J1286" s="1">
        <v>250000</v>
      </c>
      <c r="K1286" s="1">
        <v>0</v>
      </c>
      <c r="L1286" s="33">
        <f t="shared" si="605"/>
        <v>0</v>
      </c>
      <c r="M1286" s="1">
        <v>250000</v>
      </c>
      <c r="N1286" s="1">
        <v>250000</v>
      </c>
      <c r="O1286" s="1">
        <v>153000</v>
      </c>
      <c r="P1286" s="1">
        <f t="shared" si="639"/>
        <v>153000</v>
      </c>
      <c r="Q1286" s="1">
        <v>250000</v>
      </c>
      <c r="R1286" s="1">
        <v>153000</v>
      </c>
      <c r="S1286" s="1">
        <f t="shared" si="640"/>
        <v>153000</v>
      </c>
      <c r="T1286" s="1">
        <v>153000</v>
      </c>
      <c r="U1286" s="1">
        <f t="shared" si="641"/>
        <v>153000</v>
      </c>
    </row>
    <row r="1287" spans="1:25" s="23" customFormat="1" ht="15.75" hidden="1">
      <c r="A1287" s="24" t="s">
        <v>176</v>
      </c>
      <c r="B1287" s="25">
        <v>11</v>
      </c>
      <c r="C1287" s="52" t="s">
        <v>25</v>
      </c>
      <c r="D1287" s="42">
        <v>329</v>
      </c>
      <c r="E1287" s="20"/>
      <c r="F1287" s="20"/>
      <c r="G1287" s="21">
        <f>SUM(G1288)</f>
        <v>190000</v>
      </c>
      <c r="H1287" s="21">
        <f t="shared" ref="H1287:U1287" si="645">SUM(H1288)</f>
        <v>190000</v>
      </c>
      <c r="I1287" s="21">
        <f t="shared" si="645"/>
        <v>190000</v>
      </c>
      <c r="J1287" s="21">
        <f t="shared" si="645"/>
        <v>190000</v>
      </c>
      <c r="K1287" s="21">
        <f t="shared" si="645"/>
        <v>0</v>
      </c>
      <c r="L1287" s="22">
        <f t="shared" si="605"/>
        <v>0</v>
      </c>
      <c r="M1287" s="21">
        <f t="shared" si="645"/>
        <v>190000</v>
      </c>
      <c r="N1287" s="21">
        <f t="shared" si="645"/>
        <v>190000</v>
      </c>
      <c r="O1287" s="21">
        <f t="shared" si="645"/>
        <v>250000</v>
      </c>
      <c r="P1287" s="21">
        <f t="shared" si="645"/>
        <v>250000</v>
      </c>
      <c r="Q1287" s="21">
        <f t="shared" si="645"/>
        <v>190000</v>
      </c>
      <c r="R1287" s="21">
        <f t="shared" si="645"/>
        <v>250000</v>
      </c>
      <c r="S1287" s="21">
        <f t="shared" si="645"/>
        <v>250000</v>
      </c>
      <c r="T1287" s="21">
        <f t="shared" si="645"/>
        <v>250000</v>
      </c>
      <c r="U1287" s="21">
        <f t="shared" si="645"/>
        <v>250000</v>
      </c>
      <c r="V1287" s="57"/>
      <c r="W1287" s="57"/>
      <c r="X1287" s="57"/>
      <c r="Y1287" s="12"/>
    </row>
    <row r="1288" spans="1:25" hidden="1">
      <c r="A1288" s="28" t="s">
        <v>176</v>
      </c>
      <c r="B1288" s="29">
        <v>11</v>
      </c>
      <c r="C1288" s="53" t="s">
        <v>25</v>
      </c>
      <c r="D1288" s="56">
        <v>3294</v>
      </c>
      <c r="E1288" s="32" t="s">
        <v>37</v>
      </c>
      <c r="F1288" s="32"/>
      <c r="G1288" s="1">
        <v>190000</v>
      </c>
      <c r="H1288" s="1">
        <v>190000</v>
      </c>
      <c r="I1288" s="1">
        <v>190000</v>
      </c>
      <c r="J1288" s="1">
        <v>190000</v>
      </c>
      <c r="K1288" s="1">
        <v>0</v>
      </c>
      <c r="L1288" s="33">
        <f t="shared" si="605"/>
        <v>0</v>
      </c>
      <c r="M1288" s="1">
        <v>190000</v>
      </c>
      <c r="N1288" s="1">
        <v>190000</v>
      </c>
      <c r="O1288" s="1">
        <v>250000</v>
      </c>
      <c r="P1288" s="1">
        <f t="shared" si="639"/>
        <v>250000</v>
      </c>
      <c r="Q1288" s="1">
        <v>190000</v>
      </c>
      <c r="R1288" s="1">
        <v>250000</v>
      </c>
      <c r="S1288" s="1">
        <f t="shared" si="640"/>
        <v>250000</v>
      </c>
      <c r="T1288" s="1">
        <v>250000</v>
      </c>
      <c r="U1288" s="1">
        <f t="shared" si="641"/>
        <v>250000</v>
      </c>
    </row>
    <row r="1289" spans="1:25" s="23" customFormat="1" ht="63">
      <c r="A1289" s="319" t="s">
        <v>270</v>
      </c>
      <c r="B1289" s="320"/>
      <c r="C1289" s="320"/>
      <c r="D1289" s="320"/>
      <c r="E1289" s="20" t="s">
        <v>242</v>
      </c>
      <c r="F1289" s="20" t="s">
        <v>342</v>
      </c>
      <c r="G1289" s="21">
        <f>G1290</f>
        <v>186786</v>
      </c>
      <c r="H1289" s="21">
        <f t="shared" ref="H1289:U1289" si="646">H1290</f>
        <v>186786</v>
      </c>
      <c r="I1289" s="21">
        <f t="shared" si="646"/>
        <v>186786</v>
      </c>
      <c r="J1289" s="21">
        <f t="shared" si="646"/>
        <v>186786</v>
      </c>
      <c r="K1289" s="21">
        <f t="shared" si="646"/>
        <v>186786</v>
      </c>
      <c r="L1289" s="22">
        <f t="shared" si="605"/>
        <v>100</v>
      </c>
      <c r="M1289" s="21">
        <f t="shared" si="646"/>
        <v>186786</v>
      </c>
      <c r="N1289" s="21">
        <f t="shared" si="646"/>
        <v>186786</v>
      </c>
      <c r="O1289" s="21">
        <f t="shared" si="646"/>
        <v>186786</v>
      </c>
      <c r="P1289" s="21">
        <f t="shared" si="646"/>
        <v>186786</v>
      </c>
      <c r="Q1289" s="21">
        <f t="shared" si="646"/>
        <v>186786</v>
      </c>
      <c r="R1289" s="21">
        <f t="shared" si="646"/>
        <v>186786</v>
      </c>
      <c r="S1289" s="21">
        <f t="shared" si="646"/>
        <v>186786</v>
      </c>
      <c r="T1289" s="21">
        <f t="shared" si="646"/>
        <v>186786</v>
      </c>
      <c r="U1289" s="21">
        <f t="shared" si="646"/>
        <v>186786</v>
      </c>
      <c r="V1289" s="57"/>
      <c r="W1289" s="57"/>
      <c r="X1289" s="57"/>
      <c r="Y1289" s="12"/>
    </row>
    <row r="1290" spans="1:25" s="23" customFormat="1" ht="15.75" hidden="1">
      <c r="A1290" s="24" t="s">
        <v>270</v>
      </c>
      <c r="B1290" s="25">
        <v>11</v>
      </c>
      <c r="C1290" s="52" t="s">
        <v>25</v>
      </c>
      <c r="D1290" s="42">
        <v>422</v>
      </c>
      <c r="E1290" s="20"/>
      <c r="F1290" s="20"/>
      <c r="G1290" s="21">
        <f>SUM(G1291)</f>
        <v>186786</v>
      </c>
      <c r="H1290" s="21">
        <f t="shared" ref="H1290:U1290" si="647">SUM(H1291)</f>
        <v>186786</v>
      </c>
      <c r="I1290" s="21">
        <f t="shared" si="647"/>
        <v>186786</v>
      </c>
      <c r="J1290" s="21">
        <f t="shared" si="647"/>
        <v>186786</v>
      </c>
      <c r="K1290" s="21">
        <f t="shared" si="647"/>
        <v>186786</v>
      </c>
      <c r="L1290" s="22">
        <f t="shared" si="605"/>
        <v>100</v>
      </c>
      <c r="M1290" s="21">
        <f t="shared" si="647"/>
        <v>186786</v>
      </c>
      <c r="N1290" s="21">
        <f t="shared" si="647"/>
        <v>186786</v>
      </c>
      <c r="O1290" s="21">
        <f t="shared" si="647"/>
        <v>186786</v>
      </c>
      <c r="P1290" s="21">
        <f t="shared" si="647"/>
        <v>186786</v>
      </c>
      <c r="Q1290" s="21">
        <f t="shared" si="647"/>
        <v>186786</v>
      </c>
      <c r="R1290" s="21">
        <f t="shared" si="647"/>
        <v>186786</v>
      </c>
      <c r="S1290" s="21">
        <f t="shared" si="647"/>
        <v>186786</v>
      </c>
      <c r="T1290" s="21">
        <f t="shared" si="647"/>
        <v>186786</v>
      </c>
      <c r="U1290" s="21">
        <f t="shared" si="647"/>
        <v>186786</v>
      </c>
      <c r="V1290" s="57"/>
      <c r="W1290" s="57"/>
      <c r="X1290" s="57"/>
      <c r="Y1290" s="12"/>
    </row>
    <row r="1291" spans="1:25" hidden="1">
      <c r="A1291" s="28" t="s">
        <v>270</v>
      </c>
      <c r="B1291" s="29">
        <v>11</v>
      </c>
      <c r="C1291" s="53" t="s">
        <v>25</v>
      </c>
      <c r="D1291" s="56" t="s">
        <v>159</v>
      </c>
      <c r="E1291" s="32" t="s">
        <v>129</v>
      </c>
      <c r="F1291" s="32"/>
      <c r="G1291" s="1">
        <v>186786</v>
      </c>
      <c r="H1291" s="1">
        <v>186786</v>
      </c>
      <c r="I1291" s="1">
        <v>186786</v>
      </c>
      <c r="J1291" s="1">
        <v>186786</v>
      </c>
      <c r="K1291" s="1">
        <v>186786</v>
      </c>
      <c r="L1291" s="33">
        <f t="shared" si="605"/>
        <v>100</v>
      </c>
      <c r="M1291" s="1">
        <v>186786</v>
      </c>
      <c r="N1291" s="1">
        <v>186786</v>
      </c>
      <c r="O1291" s="1">
        <v>186786</v>
      </c>
      <c r="P1291" s="1">
        <f>O1291</f>
        <v>186786</v>
      </c>
      <c r="Q1291" s="1">
        <v>186786</v>
      </c>
      <c r="R1291" s="1">
        <v>186786</v>
      </c>
      <c r="S1291" s="1">
        <f>R1291</f>
        <v>186786</v>
      </c>
      <c r="T1291" s="1">
        <v>186786</v>
      </c>
      <c r="U1291" s="1">
        <f>T1291</f>
        <v>186786</v>
      </c>
    </row>
    <row r="1308" spans="1:25" s="110" customFormat="1">
      <c r="A1308" s="106"/>
      <c r="B1308" s="107"/>
      <c r="C1308" s="108"/>
      <c r="D1308" s="109"/>
      <c r="G1308" s="76"/>
      <c r="H1308" s="76"/>
      <c r="I1308" s="76"/>
      <c r="J1308" s="76"/>
      <c r="K1308" s="76"/>
      <c r="L1308" s="77"/>
      <c r="V1308" s="131"/>
      <c r="W1308" s="131"/>
      <c r="X1308" s="131"/>
      <c r="Y1308" s="140"/>
    </row>
    <row r="1309" spans="1:25" s="110" customFormat="1">
      <c r="A1309" s="106"/>
      <c r="B1309" s="107"/>
      <c r="C1309" s="108"/>
      <c r="D1309" s="109"/>
      <c r="G1309" s="76"/>
      <c r="H1309" s="76"/>
      <c r="I1309" s="76"/>
      <c r="J1309" s="76"/>
      <c r="K1309" s="76"/>
      <c r="L1309" s="77"/>
      <c r="V1309" s="131"/>
      <c r="W1309" s="131"/>
      <c r="X1309" s="131"/>
      <c r="Y1309" s="140"/>
    </row>
    <row r="1310" spans="1:25" s="110" customFormat="1">
      <c r="A1310" s="106"/>
      <c r="B1310" s="107"/>
      <c r="C1310" s="108"/>
      <c r="D1310" s="109"/>
      <c r="G1310" s="76"/>
      <c r="H1310" s="76"/>
      <c r="I1310" s="76"/>
      <c r="J1310" s="76"/>
      <c r="K1310" s="76"/>
      <c r="L1310" s="77"/>
      <c r="V1310" s="131"/>
      <c r="W1310" s="131"/>
      <c r="X1310" s="131"/>
      <c r="Y1310" s="140"/>
    </row>
    <row r="1311" spans="1:25" s="110" customFormat="1">
      <c r="A1311" s="106"/>
      <c r="B1311" s="107"/>
      <c r="C1311" s="108"/>
      <c r="D1311" s="109"/>
      <c r="G1311" s="76"/>
      <c r="H1311" s="76"/>
      <c r="I1311" s="76"/>
      <c r="J1311" s="76"/>
      <c r="K1311" s="76"/>
      <c r="L1311" s="77"/>
      <c r="V1311" s="131"/>
      <c r="W1311" s="131"/>
      <c r="X1311" s="131"/>
      <c r="Y1311" s="140"/>
    </row>
    <row r="1320" spans="12:21">
      <c r="L1320" s="76"/>
      <c r="M1320" s="76"/>
      <c r="N1320" s="76"/>
      <c r="O1320" s="76"/>
      <c r="P1320" s="76"/>
      <c r="Q1320" s="76">
        <f>SUBTOTAL(9,Q6:Q1279)</f>
        <v>47911067362</v>
      </c>
      <c r="R1320" s="76"/>
      <c r="S1320" s="76"/>
      <c r="T1320" s="76"/>
      <c r="U1320" s="76"/>
    </row>
    <row r="1321" spans="12:21">
      <c r="M1321" s="76"/>
      <c r="N1321" s="76"/>
      <c r="O1321" s="76"/>
      <c r="P1321" s="76"/>
      <c r="Q1321" s="76"/>
      <c r="R1321" s="76"/>
      <c r="S1321" s="76"/>
      <c r="T1321" s="76"/>
      <c r="U1321" s="76"/>
    </row>
  </sheetData>
  <autoFilter ref="A1:U1319"/>
  <customSheetViews>
    <customSheetView guid="{690963E0-70D2-4DD9-8517-3DDCFA408CAC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1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  <customSheetView guid="{ADF3AB29-43ED-443C-A574-B6816DBD0304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2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  <customSheetView guid="{E8EF3827-4217-4303-8A9B-BBF667C26949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.22435897435897437" right="0.16452991452991453" top="0.46367521367521369" bottom="0.35433070866141736" header="0.31496062992125984" footer="0.15748031496062992"/>
      <pageSetup paperSize="9" scale="65" orientation="landscape" r:id="rId3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/>
    </customSheetView>
  </customSheetViews>
  <mergeCells count="169">
    <mergeCell ref="A2:F2"/>
    <mergeCell ref="A3:F3"/>
    <mergeCell ref="A4:F4"/>
    <mergeCell ref="A5:D5"/>
    <mergeCell ref="A115:D115"/>
    <mergeCell ref="A118:D118"/>
    <mergeCell ref="A121:D121"/>
    <mergeCell ref="A126:D126"/>
    <mergeCell ref="A105:D105"/>
    <mergeCell ref="A110:F110"/>
    <mergeCell ref="A111:F111"/>
    <mergeCell ref="A112:D112"/>
    <mergeCell ref="A64:D64"/>
    <mergeCell ref="A73:D73"/>
    <mergeCell ref="A90:D90"/>
    <mergeCell ref="A95:D95"/>
    <mergeCell ref="A168:D168"/>
    <mergeCell ref="A171:D171"/>
    <mergeCell ref="A175:D175"/>
    <mergeCell ref="A181:D181"/>
    <mergeCell ref="A145:D145"/>
    <mergeCell ref="A154:D154"/>
    <mergeCell ref="A157:D157"/>
    <mergeCell ref="A160:D160"/>
    <mergeCell ref="A129:D129"/>
    <mergeCell ref="A134:D134"/>
    <mergeCell ref="A137:D137"/>
    <mergeCell ref="A142:D142"/>
    <mergeCell ref="A240:D240"/>
    <mergeCell ref="A245:D245"/>
    <mergeCell ref="A248:D248"/>
    <mergeCell ref="A251:D251"/>
    <mergeCell ref="A207:D207"/>
    <mergeCell ref="A210:D210"/>
    <mergeCell ref="A233:D233"/>
    <mergeCell ref="A236:D236"/>
    <mergeCell ref="A186:D186"/>
    <mergeCell ref="A189:D189"/>
    <mergeCell ref="A194:D194"/>
    <mergeCell ref="A202:D202"/>
    <mergeCell ref="A339:D339"/>
    <mergeCell ref="A342:D342"/>
    <mergeCell ref="A349:D349"/>
    <mergeCell ref="A352:D352"/>
    <mergeCell ref="A309:D309"/>
    <mergeCell ref="A312:D312"/>
    <mergeCell ref="A317:D317"/>
    <mergeCell ref="A332:D332"/>
    <mergeCell ref="A266:D266"/>
    <mergeCell ref="A276:D276"/>
    <mergeCell ref="A290:D290"/>
    <mergeCell ref="A296:D296"/>
    <mergeCell ref="A467:F467"/>
    <mergeCell ref="A468:D468"/>
    <mergeCell ref="A471:D471"/>
    <mergeCell ref="A474:D474"/>
    <mergeCell ref="A433:D433"/>
    <mergeCell ref="A446:D446"/>
    <mergeCell ref="A455:D455"/>
    <mergeCell ref="A466:F466"/>
    <mergeCell ref="A355:F355"/>
    <mergeCell ref="A356:D356"/>
    <mergeCell ref="A400:D400"/>
    <mergeCell ref="A418:D418"/>
    <mergeCell ref="A505:D505"/>
    <mergeCell ref="A518:D518"/>
    <mergeCell ref="A523:D523"/>
    <mergeCell ref="A528:D528"/>
    <mergeCell ref="A493:D493"/>
    <mergeCell ref="A496:D496"/>
    <mergeCell ref="A499:D499"/>
    <mergeCell ref="A504:F504"/>
    <mergeCell ref="A477:D477"/>
    <mergeCell ref="A480:D480"/>
    <mergeCell ref="A485:D485"/>
    <mergeCell ref="A488:D488"/>
    <mergeCell ref="A563:D563"/>
    <mergeCell ref="A566:D566"/>
    <mergeCell ref="A569:D569"/>
    <mergeCell ref="A572:F572"/>
    <mergeCell ref="A545:D545"/>
    <mergeCell ref="A548:D548"/>
    <mergeCell ref="A551:D551"/>
    <mergeCell ref="A558:D558"/>
    <mergeCell ref="A533:D533"/>
    <mergeCell ref="A536:D536"/>
    <mergeCell ref="A539:D539"/>
    <mergeCell ref="A542:D542"/>
    <mergeCell ref="A631:D631"/>
    <mergeCell ref="A640:D640"/>
    <mergeCell ref="A649:D649"/>
    <mergeCell ref="A662:D662"/>
    <mergeCell ref="A594:D594"/>
    <mergeCell ref="A604:D604"/>
    <mergeCell ref="A613:D613"/>
    <mergeCell ref="A622:D622"/>
    <mergeCell ref="A573:D573"/>
    <mergeCell ref="A583:D583"/>
    <mergeCell ref="A592:F592"/>
    <mergeCell ref="A593:F593"/>
    <mergeCell ref="A733:D733"/>
    <mergeCell ref="A744:D744"/>
    <mergeCell ref="A753:D753"/>
    <mergeCell ref="A760:D760"/>
    <mergeCell ref="A703:D703"/>
    <mergeCell ref="A710:D710"/>
    <mergeCell ref="A717:D717"/>
    <mergeCell ref="A726:D726"/>
    <mergeCell ref="A671:D671"/>
    <mergeCell ref="A678:D678"/>
    <mergeCell ref="A687:D687"/>
    <mergeCell ref="A696:D696"/>
    <mergeCell ref="A823:D823"/>
    <mergeCell ref="A828:D828"/>
    <mergeCell ref="A835:D835"/>
    <mergeCell ref="A840:D840"/>
    <mergeCell ref="A787:D787"/>
    <mergeCell ref="A802:D802"/>
    <mergeCell ref="A809:D809"/>
    <mergeCell ref="A816:D816"/>
    <mergeCell ref="A767:D767"/>
    <mergeCell ref="A774:D774"/>
    <mergeCell ref="A779:D779"/>
    <mergeCell ref="A784:D784"/>
    <mergeCell ref="A879:D879"/>
    <mergeCell ref="A882:F882"/>
    <mergeCell ref="A883:D883"/>
    <mergeCell ref="A925:D925"/>
    <mergeCell ref="A865:D865"/>
    <mergeCell ref="A868:D868"/>
    <mergeCell ref="A873:D873"/>
    <mergeCell ref="A876:D876"/>
    <mergeCell ref="A853:D853"/>
    <mergeCell ref="A856:D856"/>
    <mergeCell ref="A859:D859"/>
    <mergeCell ref="A862:D862"/>
    <mergeCell ref="A1034:D1034"/>
    <mergeCell ref="A1053:D1053"/>
    <mergeCell ref="A1056:D1056"/>
    <mergeCell ref="A1061:D1061"/>
    <mergeCell ref="A1001:D1001"/>
    <mergeCell ref="A1007:D1007"/>
    <mergeCell ref="A1010:D1010"/>
    <mergeCell ref="A1031:D1031"/>
    <mergeCell ref="A928:D928"/>
    <mergeCell ref="A935:D935"/>
    <mergeCell ref="A942:F942"/>
    <mergeCell ref="A943:D943"/>
    <mergeCell ref="A1074:D1074"/>
    <mergeCell ref="A1117:D1117"/>
    <mergeCell ref="A1129:D1129"/>
    <mergeCell ref="A1138:D1138"/>
    <mergeCell ref="A1066:D1066"/>
    <mergeCell ref="A1069:D1069"/>
    <mergeCell ref="A1072:F1072"/>
    <mergeCell ref="A1073:D1073"/>
    <mergeCell ref="E1073:F1073"/>
    <mergeCell ref="A1261:D1261"/>
    <mergeCell ref="A1273:F1273"/>
    <mergeCell ref="A1274:D1274"/>
    <mergeCell ref="A1289:D1289"/>
    <mergeCell ref="A1205:D1205"/>
    <mergeCell ref="E1205:F1205"/>
    <mergeCell ref="A1206:D1206"/>
    <mergeCell ref="A1254:D1254"/>
    <mergeCell ref="E1138:F1138"/>
    <mergeCell ref="A1139:D1139"/>
    <mergeCell ref="A1186:D1186"/>
    <mergeCell ref="A1193:D1193"/>
  </mergeCells>
  <phoneticPr fontId="18" type="noConversion"/>
  <pageMargins left="0.22435897435897437" right="0.16452991452991453" top="0.46367521367521369" bottom="0.35433070866141736" header="0.31496062992125984" footer="0.15748031496062992"/>
  <pageSetup paperSize="9" scale="65" orientation="landscape" r:id="rId4"/>
  <headerFooter alignWithMargins="0">
    <oddHeader>&amp;CPrijedlog proračuna Ministarstva pomorstva, prometa i infrastrukture za razdoblje 2014.-2016.&amp;R&amp;D</oddHeader>
    <oddFooter>&amp;CPage&amp;P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AK433"/>
  <sheetViews>
    <sheetView tabSelected="1" zoomScale="69" zoomScaleNormal="69" zoomScaleSheetLayoutView="55" zoomScalePageLayoutView="81" workbookViewId="0">
      <selection activeCell="Y1" sqref="Y1:Y1048576"/>
    </sheetView>
  </sheetViews>
  <sheetFormatPr defaultColWidth="9.140625" defaultRowHeight="15.75"/>
  <cols>
    <col min="1" max="1" width="9.28515625" style="200" customWidth="1"/>
    <col min="2" max="2" width="12.42578125" style="193" customWidth="1"/>
    <col min="3" max="3" width="5.140625" style="194" bestFit="1" customWidth="1"/>
    <col min="4" max="4" width="8.42578125" style="195" customWidth="1"/>
    <col min="5" max="5" width="7.28515625" style="192" customWidth="1"/>
    <col min="6" max="6" width="46.85546875" style="207" customWidth="1"/>
    <col min="7" max="7" width="31.5703125" style="191" hidden="1" customWidth="1"/>
    <col min="8" max="9" width="16.5703125" style="177" hidden="1" customWidth="1"/>
    <col min="10" max="13" width="16.140625" style="177" hidden="1" customWidth="1"/>
    <col min="14" max="14" width="16.140625" style="177" customWidth="1"/>
    <col min="15" max="19" width="16.140625" style="177" hidden="1" customWidth="1"/>
    <col min="20" max="20" width="16.140625" style="177" customWidth="1"/>
    <col min="21" max="23" width="16.140625" style="177" hidden="1" customWidth="1"/>
    <col min="24" max="24" width="16.140625" style="177" customWidth="1"/>
    <col min="25" max="25" width="16.140625" style="177" hidden="1" customWidth="1"/>
    <col min="26" max="27" width="16.28515625" style="161" bestFit="1" customWidth="1"/>
    <col min="28" max="28" width="16.28515625" style="161" customWidth="1"/>
    <col min="29" max="31" width="11.5703125" style="161" bestFit="1" customWidth="1"/>
    <col min="32" max="32" width="16.85546875" style="161" customWidth="1"/>
    <col min="33" max="33" width="20.140625" style="161" customWidth="1"/>
    <col min="34" max="16384" width="9.140625" style="161"/>
  </cols>
  <sheetData>
    <row r="1" spans="1:28" s="276" customFormat="1" ht="85.9" customHeight="1">
      <c r="A1" s="265" t="s">
        <v>598</v>
      </c>
      <c r="B1" s="266" t="s">
        <v>166</v>
      </c>
      <c r="C1" s="267" t="s">
        <v>63</v>
      </c>
      <c r="D1" s="268" t="s">
        <v>17</v>
      </c>
      <c r="E1" s="269" t="s">
        <v>48</v>
      </c>
      <c r="F1" s="270" t="s">
        <v>600</v>
      </c>
      <c r="G1" s="271" t="s">
        <v>601</v>
      </c>
      <c r="H1" s="271" t="s">
        <v>612</v>
      </c>
      <c r="I1" s="272" t="s">
        <v>616</v>
      </c>
      <c r="J1" s="271" t="s">
        <v>610</v>
      </c>
      <c r="K1" s="272" t="s">
        <v>613</v>
      </c>
      <c r="L1" s="273" t="s">
        <v>625</v>
      </c>
      <c r="M1" s="272" t="s">
        <v>624</v>
      </c>
      <c r="N1" s="274" t="s">
        <v>627</v>
      </c>
      <c r="O1" s="272" t="s">
        <v>623</v>
      </c>
      <c r="P1" s="271" t="s">
        <v>611</v>
      </c>
      <c r="Q1" s="272" t="s">
        <v>614</v>
      </c>
      <c r="R1" s="273" t="s">
        <v>622</v>
      </c>
      <c r="S1" s="272" t="s">
        <v>621</v>
      </c>
      <c r="T1" s="274" t="s">
        <v>628</v>
      </c>
      <c r="U1" s="272" t="s">
        <v>620</v>
      </c>
      <c r="V1" s="273" t="s">
        <v>617</v>
      </c>
      <c r="W1" s="272" t="s">
        <v>618</v>
      </c>
      <c r="X1" s="274" t="s">
        <v>629</v>
      </c>
      <c r="Y1" s="272" t="s">
        <v>619</v>
      </c>
      <c r="Z1" s="275"/>
      <c r="AA1" s="275"/>
      <c r="AB1" s="275"/>
    </row>
    <row r="2" spans="1:28">
      <c r="A2" s="199" t="s">
        <v>599</v>
      </c>
      <c r="B2" s="341" t="s">
        <v>86</v>
      </c>
      <c r="C2" s="341"/>
      <c r="D2" s="341"/>
      <c r="E2" s="341"/>
      <c r="F2" s="341"/>
      <c r="G2" s="179"/>
      <c r="H2" s="147">
        <f t="shared" ref="H2:Y2" si="0">H3+H71+H82+H86+H123+H127+H214+H274+H324+H371</f>
        <v>33121829</v>
      </c>
      <c r="I2" s="147">
        <f t="shared" si="0"/>
        <v>25597631</v>
      </c>
      <c r="J2" s="147">
        <f t="shared" si="0"/>
        <v>34406810</v>
      </c>
      <c r="K2" s="147">
        <f t="shared" si="0"/>
        <v>27731930</v>
      </c>
      <c r="L2" s="147">
        <f t="shared" si="0"/>
        <v>35819800</v>
      </c>
      <c r="M2" s="147">
        <f t="shared" si="0"/>
        <v>27732000</v>
      </c>
      <c r="N2" s="147">
        <f t="shared" si="0"/>
        <v>37624800</v>
      </c>
      <c r="O2" s="147">
        <f t="shared" si="0"/>
        <v>27732000</v>
      </c>
      <c r="P2" s="147">
        <f t="shared" si="0"/>
        <v>42231180</v>
      </c>
      <c r="Q2" s="147">
        <f t="shared" si="0"/>
        <v>37995800</v>
      </c>
      <c r="R2" s="147">
        <f t="shared" si="0"/>
        <v>43453300</v>
      </c>
      <c r="S2" s="147">
        <f t="shared" si="0"/>
        <v>37996000</v>
      </c>
      <c r="T2" s="147">
        <f t="shared" si="0"/>
        <v>45502300</v>
      </c>
      <c r="U2" s="147">
        <f t="shared" si="0"/>
        <v>37996000</v>
      </c>
      <c r="V2" s="147">
        <f t="shared" si="0"/>
        <v>33311000</v>
      </c>
      <c r="W2" s="147">
        <f t="shared" si="0"/>
        <v>33291000</v>
      </c>
      <c r="X2" s="147">
        <f t="shared" si="0"/>
        <v>33291000</v>
      </c>
      <c r="Y2" s="147">
        <f t="shared" si="0"/>
        <v>33291000</v>
      </c>
    </row>
    <row r="3" spans="1:28" ht="33.75">
      <c r="A3" s="198" t="s">
        <v>599</v>
      </c>
      <c r="B3" s="222" t="s">
        <v>89</v>
      </c>
      <c r="C3" s="222"/>
      <c r="D3" s="223"/>
      <c r="E3" s="223"/>
      <c r="F3" s="224" t="s">
        <v>264</v>
      </c>
      <c r="G3" s="225" t="s">
        <v>607</v>
      </c>
      <c r="H3" s="226">
        <f t="shared" ref="H3:P3" si="1">H4+H13+H46+H51+H56+H59+H68</f>
        <v>7186000</v>
      </c>
      <c r="I3" s="226">
        <f t="shared" ref="I3" si="2">I4+I13+I46+I51+I56+I59+I68</f>
        <v>7166000</v>
      </c>
      <c r="J3" s="226">
        <f t="shared" si="1"/>
        <v>7383000</v>
      </c>
      <c r="K3" s="226">
        <f t="shared" ref="K3:L3" si="3">K4+K13+K46+K51+K56+K59+K68</f>
        <v>7363000</v>
      </c>
      <c r="L3" s="226">
        <f t="shared" si="3"/>
        <v>7421000</v>
      </c>
      <c r="M3" s="226">
        <f t="shared" ref="M3:N3" si="4">M4+M13+M46+M51+M56+M59+M68</f>
        <v>7401000</v>
      </c>
      <c r="N3" s="226">
        <f t="shared" si="4"/>
        <v>7386700</v>
      </c>
      <c r="O3" s="226">
        <f t="shared" ref="O3" si="5">O4+O13+O46+O51+O56+O59+O68</f>
        <v>7386700</v>
      </c>
      <c r="P3" s="226">
        <f t="shared" si="1"/>
        <v>7521000</v>
      </c>
      <c r="Q3" s="226">
        <f t="shared" ref="Q3:S3" si="6">Q4+Q13+Q46+Q51+Q56+Q59+Q68</f>
        <v>7601000</v>
      </c>
      <c r="R3" s="226">
        <f t="shared" si="6"/>
        <v>7551000</v>
      </c>
      <c r="S3" s="226">
        <f t="shared" si="6"/>
        <v>7531000</v>
      </c>
      <c r="T3" s="226">
        <f t="shared" ref="T3:U3" si="7">T4+T13+T46+T51+T56+T59+T68</f>
        <v>7516700</v>
      </c>
      <c r="U3" s="226">
        <f t="shared" si="7"/>
        <v>7516700</v>
      </c>
      <c r="V3" s="226">
        <f t="shared" ref="V3:W3" si="8">V4+V13+V46+V51+V56+V59+V68</f>
        <v>7681000</v>
      </c>
      <c r="W3" s="226">
        <f t="shared" si="8"/>
        <v>7661000</v>
      </c>
      <c r="X3" s="226">
        <f t="shared" ref="X3:Y3" si="9">X4+X13+X46+X51+X56+X59+X68</f>
        <v>7661000</v>
      </c>
      <c r="Y3" s="226">
        <f t="shared" si="9"/>
        <v>7661000</v>
      </c>
    </row>
    <row r="4" spans="1:28">
      <c r="A4" s="198" t="s">
        <v>599</v>
      </c>
      <c r="B4" s="215" t="s">
        <v>89</v>
      </c>
      <c r="C4" s="216">
        <v>11</v>
      </c>
      <c r="D4" s="217"/>
      <c r="E4" s="238">
        <v>31</v>
      </c>
      <c r="F4" s="218"/>
      <c r="G4" s="219"/>
      <c r="H4" s="220">
        <f t="shared" ref="H4:P4" si="10">H5+H8+H10</f>
        <v>3990000</v>
      </c>
      <c r="I4" s="220">
        <f t="shared" ref="I4" si="11">I5+I8+I10</f>
        <v>3990000</v>
      </c>
      <c r="J4" s="220">
        <f t="shared" si="10"/>
        <v>4075000</v>
      </c>
      <c r="K4" s="220">
        <f t="shared" ref="K4:L4" si="12">K5+K8+K10</f>
        <v>4075000</v>
      </c>
      <c r="L4" s="220">
        <f t="shared" si="12"/>
        <v>4095000</v>
      </c>
      <c r="M4" s="220">
        <f t="shared" ref="M4:N4" si="13">M5+M8+M10</f>
        <v>4095000</v>
      </c>
      <c r="N4" s="220">
        <f t="shared" si="13"/>
        <v>4080700</v>
      </c>
      <c r="O4" s="220">
        <f t="shared" ref="O4" si="14">O5+O8+O10</f>
        <v>4080700</v>
      </c>
      <c r="P4" s="220">
        <f t="shared" si="10"/>
        <v>4075000</v>
      </c>
      <c r="Q4" s="220">
        <f t="shared" ref="Q4:S4" si="15">Q5+Q8+Q10</f>
        <v>4075000</v>
      </c>
      <c r="R4" s="220">
        <f t="shared" si="15"/>
        <v>4105000</v>
      </c>
      <c r="S4" s="220">
        <f t="shared" si="15"/>
        <v>4105000</v>
      </c>
      <c r="T4" s="220">
        <f t="shared" ref="T4:U4" si="16">T5+T8+T10</f>
        <v>4090700</v>
      </c>
      <c r="U4" s="220">
        <f t="shared" si="16"/>
        <v>4090700</v>
      </c>
      <c r="V4" s="220">
        <f t="shared" ref="V4:W4" si="17">V5+V8+V10</f>
        <v>4135000</v>
      </c>
      <c r="W4" s="220">
        <f t="shared" si="17"/>
        <v>4135000</v>
      </c>
      <c r="X4" s="220">
        <f t="shared" ref="X4:Y4" si="18">X5+X8+X10</f>
        <v>4135000</v>
      </c>
      <c r="Y4" s="220">
        <f t="shared" si="18"/>
        <v>4135000</v>
      </c>
    </row>
    <row r="5" spans="1:28" s="148" customFormat="1" ht="15.6" customHeight="1">
      <c r="A5" s="198" t="s">
        <v>599</v>
      </c>
      <c r="B5" s="149" t="s">
        <v>89</v>
      </c>
      <c r="C5" s="150">
        <v>11</v>
      </c>
      <c r="D5" s="151"/>
      <c r="E5" s="152">
        <v>311</v>
      </c>
      <c r="F5" s="201"/>
      <c r="G5" s="153"/>
      <c r="H5" s="154">
        <f t="shared" ref="H5:P5" si="19">SUM(H6:H7)</f>
        <v>3280000</v>
      </c>
      <c r="I5" s="154">
        <f t="shared" ref="I5" si="20">SUM(I6:I7)</f>
        <v>3280000</v>
      </c>
      <c r="J5" s="154">
        <f t="shared" si="19"/>
        <v>3350000</v>
      </c>
      <c r="K5" s="154">
        <f t="shared" ref="K5:L5" si="21">SUM(K6:K7)</f>
        <v>3350000</v>
      </c>
      <c r="L5" s="154">
        <f t="shared" si="21"/>
        <v>3350000</v>
      </c>
      <c r="M5" s="154">
        <f t="shared" ref="M5:N5" si="22">SUM(M6:M7)</f>
        <v>3350000</v>
      </c>
      <c r="N5" s="154">
        <f t="shared" si="22"/>
        <v>3335700</v>
      </c>
      <c r="O5" s="154">
        <f t="shared" ref="O5" si="23">SUM(O6:O7)</f>
        <v>3335700</v>
      </c>
      <c r="P5" s="154">
        <f t="shared" si="19"/>
        <v>3350000</v>
      </c>
      <c r="Q5" s="154">
        <f t="shared" ref="Q5:S5" si="24">SUM(Q6:Q7)</f>
        <v>3350000</v>
      </c>
      <c r="R5" s="154">
        <f t="shared" si="24"/>
        <v>3350000</v>
      </c>
      <c r="S5" s="154">
        <f t="shared" si="24"/>
        <v>3350000</v>
      </c>
      <c r="T5" s="154">
        <f t="shared" ref="T5:U5" si="25">SUM(T6:T7)</f>
        <v>3335700</v>
      </c>
      <c r="U5" s="154">
        <f t="shared" si="25"/>
        <v>3335700</v>
      </c>
      <c r="V5" s="154">
        <f t="shared" ref="V5:W5" si="26">SUM(V6:V7)</f>
        <v>3350000</v>
      </c>
      <c r="W5" s="154">
        <f t="shared" si="26"/>
        <v>3350000</v>
      </c>
      <c r="X5" s="154">
        <f t="shared" ref="X5:Y5" si="27">SUM(X6:X7)</f>
        <v>3350000</v>
      </c>
      <c r="Y5" s="154">
        <f t="shared" si="27"/>
        <v>3350000</v>
      </c>
    </row>
    <row r="6" spans="1:28" ht="15" customHeight="1">
      <c r="A6" s="198" t="s">
        <v>599</v>
      </c>
      <c r="B6" s="156" t="s">
        <v>89</v>
      </c>
      <c r="C6" s="157">
        <v>11</v>
      </c>
      <c r="D6" s="158" t="s">
        <v>25</v>
      </c>
      <c r="E6" s="159">
        <v>3111</v>
      </c>
      <c r="F6" s="202" t="s">
        <v>19</v>
      </c>
      <c r="G6" s="160"/>
      <c r="H6" s="196">
        <v>3280000</v>
      </c>
      <c r="I6" s="196">
        <v>3280000</v>
      </c>
      <c r="J6" s="196">
        <v>3350000</v>
      </c>
      <c r="K6" s="196">
        <v>3350000</v>
      </c>
      <c r="L6" s="196">
        <v>3350000</v>
      </c>
      <c r="M6" s="211">
        <f t="shared" ref="M6:M7" si="28">L6</f>
        <v>3350000</v>
      </c>
      <c r="N6" s="196">
        <f>3350000-14300</f>
        <v>3335700</v>
      </c>
      <c r="O6" s="211">
        <f t="shared" ref="O6:O7" si="29">N6</f>
        <v>3335700</v>
      </c>
      <c r="P6" s="196">
        <v>3350000</v>
      </c>
      <c r="Q6" s="196">
        <v>3350000</v>
      </c>
      <c r="R6" s="196">
        <v>3350000</v>
      </c>
      <c r="S6" s="211">
        <f t="shared" ref="S6:S7" si="30">R6</f>
        <v>3350000</v>
      </c>
      <c r="T6" s="196">
        <f>3350000-14300</f>
        <v>3335700</v>
      </c>
      <c r="U6" s="211">
        <f t="shared" ref="U6:U7" si="31">T6</f>
        <v>3335700</v>
      </c>
      <c r="V6" s="196">
        <v>3350000</v>
      </c>
      <c r="W6" s="211">
        <f t="shared" ref="W6:W7" si="32">V6</f>
        <v>3350000</v>
      </c>
      <c r="X6" s="196">
        <v>3350000</v>
      </c>
      <c r="Y6" s="211">
        <f t="shared" ref="Y6:Y7" si="33">X6</f>
        <v>3350000</v>
      </c>
    </row>
    <row r="7" spans="1:28" ht="15" customHeight="1">
      <c r="A7" s="198" t="s">
        <v>599</v>
      </c>
      <c r="B7" s="156" t="s">
        <v>89</v>
      </c>
      <c r="C7" s="157">
        <v>11</v>
      </c>
      <c r="D7" s="158" t="s">
        <v>25</v>
      </c>
      <c r="E7" s="159">
        <v>3114</v>
      </c>
      <c r="F7" s="202" t="s">
        <v>21</v>
      </c>
      <c r="G7" s="160"/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211">
        <f t="shared" si="28"/>
        <v>0</v>
      </c>
      <c r="N7" s="196">
        <v>0</v>
      </c>
      <c r="O7" s="211">
        <f t="shared" si="29"/>
        <v>0</v>
      </c>
      <c r="P7" s="196">
        <v>0</v>
      </c>
      <c r="Q7" s="196">
        <v>0</v>
      </c>
      <c r="R7" s="196">
        <v>0</v>
      </c>
      <c r="S7" s="211">
        <f t="shared" si="30"/>
        <v>0</v>
      </c>
      <c r="T7" s="196">
        <v>0</v>
      </c>
      <c r="U7" s="211">
        <f t="shared" si="31"/>
        <v>0</v>
      </c>
      <c r="V7" s="196">
        <v>0</v>
      </c>
      <c r="W7" s="211">
        <f t="shared" si="32"/>
        <v>0</v>
      </c>
      <c r="X7" s="196">
        <v>0</v>
      </c>
      <c r="Y7" s="211">
        <f t="shared" si="33"/>
        <v>0</v>
      </c>
    </row>
    <row r="8" spans="1:28" s="148" customFormat="1" ht="15.6" customHeight="1">
      <c r="A8" s="198" t="s">
        <v>599</v>
      </c>
      <c r="B8" s="149" t="s">
        <v>89</v>
      </c>
      <c r="C8" s="150">
        <v>11</v>
      </c>
      <c r="D8" s="151"/>
      <c r="E8" s="152">
        <v>312</v>
      </c>
      <c r="F8" s="201"/>
      <c r="G8" s="153"/>
      <c r="H8" s="154">
        <f t="shared" ref="H8:P8" si="34">SUM(H9)</f>
        <v>100000</v>
      </c>
      <c r="I8" s="154">
        <f t="shared" si="34"/>
        <v>100000</v>
      </c>
      <c r="J8" s="154">
        <f t="shared" si="34"/>
        <v>100000</v>
      </c>
      <c r="K8" s="154">
        <f t="shared" si="34"/>
        <v>100000</v>
      </c>
      <c r="L8" s="154">
        <f t="shared" si="34"/>
        <v>120000</v>
      </c>
      <c r="M8" s="154">
        <f t="shared" si="34"/>
        <v>120000</v>
      </c>
      <c r="N8" s="154">
        <f t="shared" si="34"/>
        <v>120000</v>
      </c>
      <c r="O8" s="154">
        <f t="shared" si="34"/>
        <v>120000</v>
      </c>
      <c r="P8" s="154">
        <f t="shared" si="34"/>
        <v>100000</v>
      </c>
      <c r="Q8" s="154">
        <f t="shared" ref="Q8:U8" si="35">SUM(Q9)</f>
        <v>100000</v>
      </c>
      <c r="R8" s="154">
        <f t="shared" si="35"/>
        <v>130000</v>
      </c>
      <c r="S8" s="154">
        <f t="shared" si="35"/>
        <v>130000</v>
      </c>
      <c r="T8" s="154">
        <f t="shared" si="35"/>
        <v>130000</v>
      </c>
      <c r="U8" s="154">
        <f t="shared" si="35"/>
        <v>130000</v>
      </c>
      <c r="V8" s="154">
        <f t="shared" ref="V8:Y8" si="36">SUM(V9)</f>
        <v>160000</v>
      </c>
      <c r="W8" s="154">
        <f t="shared" si="36"/>
        <v>160000</v>
      </c>
      <c r="X8" s="154">
        <f t="shared" si="36"/>
        <v>160000</v>
      </c>
      <c r="Y8" s="154">
        <f t="shared" si="36"/>
        <v>160000</v>
      </c>
    </row>
    <row r="9" spans="1:28" ht="15" customHeight="1">
      <c r="A9" s="198" t="s">
        <v>599</v>
      </c>
      <c r="B9" s="156" t="s">
        <v>89</v>
      </c>
      <c r="C9" s="157">
        <v>11</v>
      </c>
      <c r="D9" s="158" t="s">
        <v>25</v>
      </c>
      <c r="E9" s="159">
        <v>3121</v>
      </c>
      <c r="F9" s="202" t="s">
        <v>138</v>
      </c>
      <c r="G9" s="160"/>
      <c r="H9" s="196">
        <v>100000</v>
      </c>
      <c r="I9" s="196">
        <v>100000</v>
      </c>
      <c r="J9" s="196">
        <v>100000</v>
      </c>
      <c r="K9" s="196">
        <v>100000</v>
      </c>
      <c r="L9" s="196">
        <v>120000</v>
      </c>
      <c r="M9" s="211">
        <f>L9</f>
        <v>120000</v>
      </c>
      <c r="N9" s="196">
        <v>120000</v>
      </c>
      <c r="O9" s="211">
        <f>N9</f>
        <v>120000</v>
      </c>
      <c r="P9" s="196">
        <v>100000</v>
      </c>
      <c r="Q9" s="196">
        <v>100000</v>
      </c>
      <c r="R9" s="196">
        <v>130000</v>
      </c>
      <c r="S9" s="211">
        <f>R9</f>
        <v>130000</v>
      </c>
      <c r="T9" s="196">
        <v>130000</v>
      </c>
      <c r="U9" s="211">
        <f>T9</f>
        <v>130000</v>
      </c>
      <c r="V9" s="196">
        <v>160000</v>
      </c>
      <c r="W9" s="211">
        <f>V9</f>
        <v>160000</v>
      </c>
      <c r="X9" s="196">
        <v>160000</v>
      </c>
      <c r="Y9" s="211">
        <f>X9</f>
        <v>160000</v>
      </c>
    </row>
    <row r="10" spans="1:28" s="148" customFormat="1" ht="15.6" customHeight="1">
      <c r="A10" s="198" t="s">
        <v>599</v>
      </c>
      <c r="B10" s="149" t="s">
        <v>89</v>
      </c>
      <c r="C10" s="150">
        <v>11</v>
      </c>
      <c r="D10" s="151"/>
      <c r="E10" s="152">
        <v>313</v>
      </c>
      <c r="F10" s="201"/>
      <c r="G10" s="153"/>
      <c r="H10" s="154">
        <f t="shared" ref="H10:P10" si="37">SUM(H11:H12)</f>
        <v>610000</v>
      </c>
      <c r="I10" s="154">
        <f t="shared" ref="I10" si="38">SUM(I11:I12)</f>
        <v>610000</v>
      </c>
      <c r="J10" s="154">
        <f t="shared" si="37"/>
        <v>625000</v>
      </c>
      <c r="K10" s="154">
        <f t="shared" ref="K10:L10" si="39">SUM(K11:K12)</f>
        <v>625000</v>
      </c>
      <c r="L10" s="154">
        <f t="shared" si="39"/>
        <v>625000</v>
      </c>
      <c r="M10" s="154">
        <f t="shared" ref="M10:N10" si="40">SUM(M11:M12)</f>
        <v>625000</v>
      </c>
      <c r="N10" s="154">
        <f t="shared" si="40"/>
        <v>625000</v>
      </c>
      <c r="O10" s="154">
        <f t="shared" ref="O10" si="41">SUM(O11:O12)</f>
        <v>625000</v>
      </c>
      <c r="P10" s="154">
        <f t="shared" si="37"/>
        <v>625000</v>
      </c>
      <c r="Q10" s="154">
        <f t="shared" ref="Q10:S10" si="42">SUM(Q11:Q12)</f>
        <v>625000</v>
      </c>
      <c r="R10" s="154">
        <f t="shared" si="42"/>
        <v>625000</v>
      </c>
      <c r="S10" s="154">
        <f t="shared" si="42"/>
        <v>625000</v>
      </c>
      <c r="T10" s="154">
        <f t="shared" ref="T10:U10" si="43">SUM(T11:T12)</f>
        <v>625000</v>
      </c>
      <c r="U10" s="154">
        <f t="shared" si="43"/>
        <v>625000</v>
      </c>
      <c r="V10" s="154">
        <f t="shared" ref="V10:W10" si="44">SUM(V11:V12)</f>
        <v>625000</v>
      </c>
      <c r="W10" s="154">
        <f t="shared" si="44"/>
        <v>625000</v>
      </c>
      <c r="X10" s="154">
        <f t="shared" ref="X10:Y10" si="45">SUM(X11:X12)</f>
        <v>625000</v>
      </c>
      <c r="Y10" s="154">
        <f t="shared" si="45"/>
        <v>625000</v>
      </c>
    </row>
    <row r="11" spans="1:28" ht="15" customHeight="1">
      <c r="A11" s="198" t="s">
        <v>599</v>
      </c>
      <c r="B11" s="156" t="s">
        <v>89</v>
      </c>
      <c r="C11" s="157">
        <v>11</v>
      </c>
      <c r="D11" s="158" t="s">
        <v>25</v>
      </c>
      <c r="E11" s="159">
        <v>3132</v>
      </c>
      <c r="F11" s="202" t="s">
        <v>280</v>
      </c>
      <c r="G11" s="160"/>
      <c r="H11" s="277">
        <v>550000</v>
      </c>
      <c r="I11" s="277">
        <v>550000</v>
      </c>
      <c r="J11" s="196">
        <v>560000</v>
      </c>
      <c r="K11" s="196">
        <v>560000</v>
      </c>
      <c r="L11" s="196">
        <v>560000</v>
      </c>
      <c r="M11" s="211">
        <f t="shared" ref="M11:M12" si="46">L11</f>
        <v>560000</v>
      </c>
      <c r="N11" s="196">
        <v>560000</v>
      </c>
      <c r="O11" s="211">
        <f t="shared" ref="O11:O12" si="47">N11</f>
        <v>560000</v>
      </c>
      <c r="P11" s="196">
        <v>560000</v>
      </c>
      <c r="Q11" s="196">
        <v>560000</v>
      </c>
      <c r="R11" s="196">
        <v>560000</v>
      </c>
      <c r="S11" s="211">
        <f t="shared" ref="S11:S12" si="48">R11</f>
        <v>560000</v>
      </c>
      <c r="T11" s="196">
        <v>560000</v>
      </c>
      <c r="U11" s="211">
        <f t="shared" ref="U11:U12" si="49">T11</f>
        <v>560000</v>
      </c>
      <c r="V11" s="196">
        <v>560000</v>
      </c>
      <c r="W11" s="211">
        <f t="shared" ref="W11:W12" si="50">V11</f>
        <v>560000</v>
      </c>
      <c r="X11" s="196">
        <v>560000</v>
      </c>
      <c r="Y11" s="211">
        <f t="shared" ref="Y11:Y12" si="51">X11</f>
        <v>560000</v>
      </c>
    </row>
    <row r="12" spans="1:28" ht="30" customHeight="1">
      <c r="A12" s="198" t="s">
        <v>599</v>
      </c>
      <c r="B12" s="156" t="s">
        <v>89</v>
      </c>
      <c r="C12" s="157">
        <v>11</v>
      </c>
      <c r="D12" s="158" t="s">
        <v>25</v>
      </c>
      <c r="E12" s="159">
        <v>3133</v>
      </c>
      <c r="F12" s="202" t="s">
        <v>258</v>
      </c>
      <c r="G12" s="160"/>
      <c r="H12" s="277">
        <v>60000</v>
      </c>
      <c r="I12" s="277">
        <v>60000</v>
      </c>
      <c r="J12" s="196">
        <v>65000</v>
      </c>
      <c r="K12" s="196">
        <v>65000</v>
      </c>
      <c r="L12" s="196">
        <v>65000</v>
      </c>
      <c r="M12" s="211">
        <f t="shared" si="46"/>
        <v>65000</v>
      </c>
      <c r="N12" s="196">
        <v>65000</v>
      </c>
      <c r="O12" s="211">
        <f t="shared" si="47"/>
        <v>65000</v>
      </c>
      <c r="P12" s="196">
        <v>65000</v>
      </c>
      <c r="Q12" s="196">
        <v>65000</v>
      </c>
      <c r="R12" s="196">
        <v>65000</v>
      </c>
      <c r="S12" s="211">
        <f t="shared" si="48"/>
        <v>65000</v>
      </c>
      <c r="T12" s="196">
        <v>65000</v>
      </c>
      <c r="U12" s="211">
        <f t="shared" si="49"/>
        <v>65000</v>
      </c>
      <c r="V12" s="196">
        <v>65000</v>
      </c>
      <c r="W12" s="211">
        <f t="shared" si="50"/>
        <v>65000</v>
      </c>
      <c r="X12" s="196">
        <v>65000</v>
      </c>
      <c r="Y12" s="211">
        <f t="shared" si="51"/>
        <v>65000</v>
      </c>
    </row>
    <row r="13" spans="1:28">
      <c r="A13" s="198" t="s">
        <v>599</v>
      </c>
      <c r="B13" s="215" t="s">
        <v>89</v>
      </c>
      <c r="C13" s="216">
        <v>11</v>
      </c>
      <c r="D13" s="217"/>
      <c r="E13" s="238">
        <v>32</v>
      </c>
      <c r="F13" s="218"/>
      <c r="G13" s="219"/>
      <c r="H13" s="220">
        <f t="shared" ref="H13:P13" si="52">H14+H19+H26+H36+H38</f>
        <v>2840000</v>
      </c>
      <c r="I13" s="220">
        <f t="shared" ref="I13" si="53">I14+I19+I26+I36+I38</f>
        <v>2840000</v>
      </c>
      <c r="J13" s="220">
        <f t="shared" si="52"/>
        <v>3052000</v>
      </c>
      <c r="K13" s="220">
        <f t="shared" ref="K13:L13" si="54">K14+K19+K26+K36+K38</f>
        <v>3052000</v>
      </c>
      <c r="L13" s="220">
        <f t="shared" si="54"/>
        <v>3070000</v>
      </c>
      <c r="M13" s="220">
        <f t="shared" ref="M13:N13" si="55">M14+M19+M26+M36+M38</f>
        <v>3070000</v>
      </c>
      <c r="N13" s="220">
        <f t="shared" si="55"/>
        <v>3070000</v>
      </c>
      <c r="O13" s="220">
        <f t="shared" ref="O13" si="56">O14+O19+O26+O36+O38</f>
        <v>3070000</v>
      </c>
      <c r="P13" s="220">
        <f t="shared" si="52"/>
        <v>3190000</v>
      </c>
      <c r="Q13" s="220">
        <f t="shared" ref="Q13:S13" si="57">Q14+Q19+Q26+Q36+Q38</f>
        <v>3290000</v>
      </c>
      <c r="R13" s="220">
        <f t="shared" si="57"/>
        <v>3190000</v>
      </c>
      <c r="S13" s="220">
        <f t="shared" si="57"/>
        <v>3190000</v>
      </c>
      <c r="T13" s="220">
        <f t="shared" ref="T13:U13" si="58">T14+T19+T26+T36+T38</f>
        <v>3190000</v>
      </c>
      <c r="U13" s="220">
        <f t="shared" si="58"/>
        <v>3190000</v>
      </c>
      <c r="V13" s="220">
        <f t="shared" ref="V13:W13" si="59">V14+V19+V26+V36+V38</f>
        <v>3280000</v>
      </c>
      <c r="W13" s="220">
        <f t="shared" si="59"/>
        <v>3280000</v>
      </c>
      <c r="X13" s="220">
        <f t="shared" ref="X13:Y13" si="60">X14+X19+X26+X36+X38</f>
        <v>3280000</v>
      </c>
      <c r="Y13" s="220">
        <f t="shared" si="60"/>
        <v>3280000</v>
      </c>
    </row>
    <row r="14" spans="1:28" s="148" customFormat="1" ht="15.6" customHeight="1">
      <c r="A14" s="198" t="s">
        <v>599</v>
      </c>
      <c r="B14" s="149" t="s">
        <v>89</v>
      </c>
      <c r="C14" s="150">
        <v>11</v>
      </c>
      <c r="D14" s="151"/>
      <c r="E14" s="152">
        <v>321</v>
      </c>
      <c r="F14" s="201"/>
      <c r="G14" s="153"/>
      <c r="H14" s="154">
        <f t="shared" ref="H14:P14" si="61">SUM(H15:H18)</f>
        <v>625000</v>
      </c>
      <c r="I14" s="154">
        <f t="shared" ref="I14" si="62">SUM(I15:I18)</f>
        <v>625000</v>
      </c>
      <c r="J14" s="154">
        <f t="shared" si="61"/>
        <v>635000</v>
      </c>
      <c r="K14" s="154">
        <f t="shared" ref="K14:L14" si="63">SUM(K15:K18)</f>
        <v>635000</v>
      </c>
      <c r="L14" s="154">
        <f t="shared" si="63"/>
        <v>735000</v>
      </c>
      <c r="M14" s="154">
        <f t="shared" ref="M14:N14" si="64">SUM(M15:M18)</f>
        <v>735000</v>
      </c>
      <c r="N14" s="154">
        <f t="shared" si="64"/>
        <v>735000</v>
      </c>
      <c r="O14" s="154">
        <f t="shared" ref="O14" si="65">SUM(O15:O18)</f>
        <v>735000</v>
      </c>
      <c r="P14" s="154">
        <f t="shared" si="61"/>
        <v>635000</v>
      </c>
      <c r="Q14" s="154">
        <f t="shared" ref="Q14:S14" si="66">SUM(Q15:Q18)</f>
        <v>735000</v>
      </c>
      <c r="R14" s="154">
        <f t="shared" si="66"/>
        <v>735000</v>
      </c>
      <c r="S14" s="154">
        <f t="shared" si="66"/>
        <v>735000</v>
      </c>
      <c r="T14" s="154">
        <f t="shared" ref="T14:U14" si="67">SUM(T15:T18)</f>
        <v>735000</v>
      </c>
      <c r="U14" s="154">
        <f t="shared" si="67"/>
        <v>735000</v>
      </c>
      <c r="V14" s="154">
        <f t="shared" ref="V14:W14" si="68">SUM(V15:V18)</f>
        <v>635000</v>
      </c>
      <c r="W14" s="154">
        <f t="shared" si="68"/>
        <v>635000</v>
      </c>
      <c r="X14" s="154">
        <f t="shared" ref="X14:Y14" si="69">SUM(X15:X18)</f>
        <v>635000</v>
      </c>
      <c r="Y14" s="154">
        <f t="shared" si="69"/>
        <v>635000</v>
      </c>
    </row>
    <row r="15" spans="1:28" ht="15" customHeight="1">
      <c r="A15" s="198" t="s">
        <v>599</v>
      </c>
      <c r="B15" s="156" t="s">
        <v>89</v>
      </c>
      <c r="C15" s="157">
        <v>11</v>
      </c>
      <c r="D15" s="158" t="s">
        <v>25</v>
      </c>
      <c r="E15" s="159">
        <v>3211</v>
      </c>
      <c r="F15" s="202" t="s">
        <v>110</v>
      </c>
      <c r="G15" s="160"/>
      <c r="H15" s="196">
        <v>150000</v>
      </c>
      <c r="I15" s="196">
        <v>150000</v>
      </c>
      <c r="J15" s="196">
        <v>150000</v>
      </c>
      <c r="K15" s="196">
        <v>150000</v>
      </c>
      <c r="L15" s="196">
        <v>150000</v>
      </c>
      <c r="M15" s="211">
        <f t="shared" ref="M15:M18" si="70">L15</f>
        <v>150000</v>
      </c>
      <c r="N15" s="196">
        <v>150000</v>
      </c>
      <c r="O15" s="211">
        <f t="shared" ref="O15:O18" si="71">N15</f>
        <v>150000</v>
      </c>
      <c r="P15" s="196">
        <v>150000</v>
      </c>
      <c r="Q15" s="196">
        <v>150000</v>
      </c>
      <c r="R15" s="196">
        <v>150000</v>
      </c>
      <c r="S15" s="211">
        <f t="shared" ref="S15:S18" si="72">R15</f>
        <v>150000</v>
      </c>
      <c r="T15" s="196">
        <v>150000</v>
      </c>
      <c r="U15" s="211">
        <f t="shared" ref="U15:U18" si="73">T15</f>
        <v>150000</v>
      </c>
      <c r="V15" s="196">
        <v>150000</v>
      </c>
      <c r="W15" s="211">
        <f t="shared" ref="W15:W18" si="74">V15</f>
        <v>150000</v>
      </c>
      <c r="X15" s="196">
        <v>150000</v>
      </c>
      <c r="Y15" s="211">
        <f t="shared" ref="Y15:Y18" si="75">X15</f>
        <v>150000</v>
      </c>
    </row>
    <row r="16" spans="1:28" ht="30" customHeight="1">
      <c r="A16" s="198" t="s">
        <v>599</v>
      </c>
      <c r="B16" s="156" t="s">
        <v>89</v>
      </c>
      <c r="C16" s="157">
        <v>11</v>
      </c>
      <c r="D16" s="158" t="s">
        <v>25</v>
      </c>
      <c r="E16" s="159">
        <v>3212</v>
      </c>
      <c r="F16" s="202" t="s">
        <v>111</v>
      </c>
      <c r="G16" s="160"/>
      <c r="H16" s="196">
        <v>450000</v>
      </c>
      <c r="I16" s="196">
        <v>450000</v>
      </c>
      <c r="J16" s="196">
        <v>450000</v>
      </c>
      <c r="K16" s="196">
        <v>450000</v>
      </c>
      <c r="L16" s="196">
        <v>550000</v>
      </c>
      <c r="M16" s="211">
        <f t="shared" si="70"/>
        <v>550000</v>
      </c>
      <c r="N16" s="196">
        <v>550000</v>
      </c>
      <c r="O16" s="211">
        <f t="shared" si="71"/>
        <v>550000</v>
      </c>
      <c r="P16" s="196">
        <v>450000</v>
      </c>
      <c r="Q16" s="196">
        <v>550000</v>
      </c>
      <c r="R16" s="196">
        <v>550000</v>
      </c>
      <c r="S16" s="211">
        <f t="shared" si="72"/>
        <v>550000</v>
      </c>
      <c r="T16" s="196">
        <v>550000</v>
      </c>
      <c r="U16" s="211">
        <f t="shared" si="73"/>
        <v>550000</v>
      </c>
      <c r="V16" s="196">
        <v>450000</v>
      </c>
      <c r="W16" s="211">
        <f t="shared" si="74"/>
        <v>450000</v>
      </c>
      <c r="X16" s="196">
        <v>450000</v>
      </c>
      <c r="Y16" s="211">
        <f t="shared" si="75"/>
        <v>450000</v>
      </c>
    </row>
    <row r="17" spans="1:25" ht="15" customHeight="1">
      <c r="A17" s="198" t="s">
        <v>599</v>
      </c>
      <c r="B17" s="156" t="s">
        <v>89</v>
      </c>
      <c r="C17" s="157">
        <v>11</v>
      </c>
      <c r="D17" s="158" t="s">
        <v>25</v>
      </c>
      <c r="E17" s="159">
        <v>3213</v>
      </c>
      <c r="F17" s="202" t="s">
        <v>112</v>
      </c>
      <c r="G17" s="160"/>
      <c r="H17" s="196">
        <v>20000</v>
      </c>
      <c r="I17" s="196">
        <v>20000</v>
      </c>
      <c r="J17" s="196">
        <v>30000</v>
      </c>
      <c r="K17" s="196">
        <v>30000</v>
      </c>
      <c r="L17" s="196">
        <v>30000</v>
      </c>
      <c r="M17" s="211">
        <f t="shared" si="70"/>
        <v>30000</v>
      </c>
      <c r="N17" s="196">
        <v>30000</v>
      </c>
      <c r="O17" s="211">
        <f t="shared" si="71"/>
        <v>30000</v>
      </c>
      <c r="P17" s="196">
        <v>30000</v>
      </c>
      <c r="Q17" s="196">
        <v>30000</v>
      </c>
      <c r="R17" s="196">
        <v>30000</v>
      </c>
      <c r="S17" s="211">
        <f t="shared" si="72"/>
        <v>30000</v>
      </c>
      <c r="T17" s="196">
        <v>30000</v>
      </c>
      <c r="U17" s="211">
        <f t="shared" si="73"/>
        <v>30000</v>
      </c>
      <c r="V17" s="196">
        <v>30000</v>
      </c>
      <c r="W17" s="211">
        <f t="shared" si="74"/>
        <v>30000</v>
      </c>
      <c r="X17" s="196">
        <v>30000</v>
      </c>
      <c r="Y17" s="211">
        <f t="shared" si="75"/>
        <v>30000</v>
      </c>
    </row>
    <row r="18" spans="1:25" ht="15" customHeight="1">
      <c r="A18" s="198" t="s">
        <v>599</v>
      </c>
      <c r="B18" s="156" t="s">
        <v>89</v>
      </c>
      <c r="C18" s="157">
        <v>11</v>
      </c>
      <c r="D18" s="158" t="s">
        <v>25</v>
      </c>
      <c r="E18" s="159">
        <v>3214</v>
      </c>
      <c r="F18" s="202" t="s">
        <v>234</v>
      </c>
      <c r="G18" s="160"/>
      <c r="H18" s="196">
        <v>5000</v>
      </c>
      <c r="I18" s="196">
        <v>5000</v>
      </c>
      <c r="J18" s="196">
        <v>5000</v>
      </c>
      <c r="K18" s="196">
        <v>5000</v>
      </c>
      <c r="L18" s="196">
        <v>5000</v>
      </c>
      <c r="M18" s="211">
        <f t="shared" si="70"/>
        <v>5000</v>
      </c>
      <c r="N18" s="196">
        <v>5000</v>
      </c>
      <c r="O18" s="211">
        <f t="shared" si="71"/>
        <v>5000</v>
      </c>
      <c r="P18" s="196">
        <v>5000</v>
      </c>
      <c r="Q18" s="196">
        <v>5000</v>
      </c>
      <c r="R18" s="196">
        <v>5000</v>
      </c>
      <c r="S18" s="211">
        <f t="shared" si="72"/>
        <v>5000</v>
      </c>
      <c r="T18" s="196">
        <v>5000</v>
      </c>
      <c r="U18" s="211">
        <f t="shared" si="73"/>
        <v>5000</v>
      </c>
      <c r="V18" s="196">
        <v>5000</v>
      </c>
      <c r="W18" s="211">
        <f t="shared" si="74"/>
        <v>5000</v>
      </c>
      <c r="X18" s="196">
        <v>5000</v>
      </c>
      <c r="Y18" s="211">
        <f t="shared" si="75"/>
        <v>5000</v>
      </c>
    </row>
    <row r="19" spans="1:25" s="148" customFormat="1" ht="15.6" customHeight="1">
      <c r="A19" s="198" t="s">
        <v>599</v>
      </c>
      <c r="B19" s="149" t="s">
        <v>89</v>
      </c>
      <c r="C19" s="150">
        <v>11</v>
      </c>
      <c r="D19" s="151"/>
      <c r="E19" s="152">
        <v>322</v>
      </c>
      <c r="F19" s="201"/>
      <c r="G19" s="153"/>
      <c r="H19" s="154">
        <f t="shared" ref="H19:P19" si="76">SUM(H20:H25)</f>
        <v>823000</v>
      </c>
      <c r="I19" s="154">
        <f t="shared" ref="I19" si="77">SUM(I20:I25)</f>
        <v>823000</v>
      </c>
      <c r="J19" s="154">
        <f t="shared" si="76"/>
        <v>932000</v>
      </c>
      <c r="K19" s="154">
        <f t="shared" ref="K19:L19" si="78">SUM(K20:K25)</f>
        <v>932000</v>
      </c>
      <c r="L19" s="154">
        <f t="shared" si="78"/>
        <v>930000</v>
      </c>
      <c r="M19" s="154">
        <f t="shared" ref="M19:N19" si="79">SUM(M20:M25)</f>
        <v>930000</v>
      </c>
      <c r="N19" s="154">
        <f t="shared" si="79"/>
        <v>930000</v>
      </c>
      <c r="O19" s="154">
        <f t="shared" ref="O19" si="80">SUM(O20:O25)</f>
        <v>930000</v>
      </c>
      <c r="P19" s="154">
        <f t="shared" si="76"/>
        <v>970000</v>
      </c>
      <c r="Q19" s="154">
        <f t="shared" ref="Q19:S19" si="81">SUM(Q20:Q25)</f>
        <v>970000</v>
      </c>
      <c r="R19" s="154">
        <f t="shared" si="81"/>
        <v>970000</v>
      </c>
      <c r="S19" s="154">
        <f t="shared" si="81"/>
        <v>970000</v>
      </c>
      <c r="T19" s="154">
        <f t="shared" ref="T19:U19" si="82">SUM(T20:T25)</f>
        <v>970000</v>
      </c>
      <c r="U19" s="154">
        <f t="shared" si="82"/>
        <v>970000</v>
      </c>
      <c r="V19" s="154">
        <f t="shared" ref="V19:W19" si="83">SUM(V20:V25)</f>
        <v>1000000</v>
      </c>
      <c r="W19" s="154">
        <f t="shared" si="83"/>
        <v>1000000</v>
      </c>
      <c r="X19" s="154">
        <f t="shared" ref="X19:Y19" si="84">SUM(X20:X25)</f>
        <v>1000000</v>
      </c>
      <c r="Y19" s="154">
        <f t="shared" si="84"/>
        <v>1000000</v>
      </c>
    </row>
    <row r="20" spans="1:25" ht="15" customHeight="1">
      <c r="A20" s="198" t="s">
        <v>599</v>
      </c>
      <c r="B20" s="156" t="s">
        <v>89</v>
      </c>
      <c r="C20" s="157">
        <v>11</v>
      </c>
      <c r="D20" s="158" t="s">
        <v>25</v>
      </c>
      <c r="E20" s="159">
        <v>3221</v>
      </c>
      <c r="F20" s="202" t="s">
        <v>146</v>
      </c>
      <c r="G20" s="160"/>
      <c r="H20" s="196">
        <v>50000</v>
      </c>
      <c r="I20" s="196">
        <v>50000</v>
      </c>
      <c r="J20" s="196">
        <v>50000</v>
      </c>
      <c r="K20" s="196">
        <v>50000</v>
      </c>
      <c r="L20" s="196">
        <v>50000</v>
      </c>
      <c r="M20" s="211">
        <f t="shared" ref="M20:M25" si="85">L20</f>
        <v>50000</v>
      </c>
      <c r="N20" s="196">
        <v>50000</v>
      </c>
      <c r="O20" s="211">
        <f t="shared" ref="O20:O25" si="86">N20</f>
        <v>50000</v>
      </c>
      <c r="P20" s="196">
        <v>50000</v>
      </c>
      <c r="Q20" s="196">
        <v>50000</v>
      </c>
      <c r="R20" s="196">
        <v>50000</v>
      </c>
      <c r="S20" s="211">
        <f t="shared" ref="S20:S25" si="87">R20</f>
        <v>50000</v>
      </c>
      <c r="T20" s="196">
        <v>50000</v>
      </c>
      <c r="U20" s="211">
        <f t="shared" ref="U20:U25" si="88">T20</f>
        <v>50000</v>
      </c>
      <c r="V20" s="196">
        <v>50000</v>
      </c>
      <c r="W20" s="211">
        <f t="shared" ref="W20:W25" si="89">V20</f>
        <v>50000</v>
      </c>
      <c r="X20" s="196">
        <v>50000</v>
      </c>
      <c r="Y20" s="211">
        <f t="shared" ref="Y20:Y25" si="90">X20</f>
        <v>50000</v>
      </c>
    </row>
    <row r="21" spans="1:25" ht="15" customHeight="1">
      <c r="A21" s="198" t="s">
        <v>599</v>
      </c>
      <c r="B21" s="156" t="s">
        <v>89</v>
      </c>
      <c r="C21" s="157">
        <v>11</v>
      </c>
      <c r="D21" s="158" t="s">
        <v>25</v>
      </c>
      <c r="E21" s="159">
        <v>3222</v>
      </c>
      <c r="F21" s="202" t="s">
        <v>114</v>
      </c>
      <c r="G21" s="160"/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211">
        <f t="shared" si="85"/>
        <v>0</v>
      </c>
      <c r="N21" s="196">
        <v>0</v>
      </c>
      <c r="O21" s="211">
        <f t="shared" si="86"/>
        <v>0</v>
      </c>
      <c r="P21" s="196">
        <v>0</v>
      </c>
      <c r="Q21" s="196">
        <v>0</v>
      </c>
      <c r="R21" s="196">
        <v>0</v>
      </c>
      <c r="S21" s="211">
        <f t="shared" si="87"/>
        <v>0</v>
      </c>
      <c r="T21" s="196">
        <v>0</v>
      </c>
      <c r="U21" s="211">
        <f t="shared" si="88"/>
        <v>0</v>
      </c>
      <c r="V21" s="196">
        <v>0</v>
      </c>
      <c r="W21" s="211">
        <f t="shared" si="89"/>
        <v>0</v>
      </c>
      <c r="X21" s="196">
        <v>0</v>
      </c>
      <c r="Y21" s="211">
        <f t="shared" si="90"/>
        <v>0</v>
      </c>
    </row>
    <row r="22" spans="1:25" ht="15" customHeight="1">
      <c r="A22" s="198" t="s">
        <v>599</v>
      </c>
      <c r="B22" s="156" t="s">
        <v>89</v>
      </c>
      <c r="C22" s="157">
        <v>11</v>
      </c>
      <c r="D22" s="158" t="s">
        <v>25</v>
      </c>
      <c r="E22" s="159">
        <v>3223</v>
      </c>
      <c r="F22" s="202" t="s">
        <v>115</v>
      </c>
      <c r="G22" s="160"/>
      <c r="H22" s="196">
        <v>613000</v>
      </c>
      <c r="I22" s="196">
        <v>613000</v>
      </c>
      <c r="J22" s="196">
        <v>717000</v>
      </c>
      <c r="K22" s="196">
        <v>717000</v>
      </c>
      <c r="L22" s="196">
        <v>715000</v>
      </c>
      <c r="M22" s="211">
        <f t="shared" si="85"/>
        <v>715000</v>
      </c>
      <c r="N22" s="196">
        <v>715000</v>
      </c>
      <c r="O22" s="211">
        <f t="shared" si="86"/>
        <v>715000</v>
      </c>
      <c r="P22" s="196">
        <v>720000</v>
      </c>
      <c r="Q22" s="196">
        <v>720000</v>
      </c>
      <c r="R22" s="196">
        <v>720000</v>
      </c>
      <c r="S22" s="211">
        <f t="shared" si="87"/>
        <v>720000</v>
      </c>
      <c r="T22" s="196">
        <v>720000</v>
      </c>
      <c r="U22" s="211">
        <f t="shared" si="88"/>
        <v>720000</v>
      </c>
      <c r="V22" s="196">
        <v>750000</v>
      </c>
      <c r="W22" s="211">
        <f t="shared" si="89"/>
        <v>750000</v>
      </c>
      <c r="X22" s="196">
        <v>750000</v>
      </c>
      <c r="Y22" s="211">
        <f t="shared" si="90"/>
        <v>750000</v>
      </c>
    </row>
    <row r="23" spans="1:25" ht="30" customHeight="1">
      <c r="A23" s="198" t="s">
        <v>599</v>
      </c>
      <c r="B23" s="156" t="s">
        <v>89</v>
      </c>
      <c r="C23" s="157">
        <v>11</v>
      </c>
      <c r="D23" s="158" t="s">
        <v>25</v>
      </c>
      <c r="E23" s="159">
        <v>3224</v>
      </c>
      <c r="F23" s="202" t="s">
        <v>144</v>
      </c>
      <c r="G23" s="160"/>
      <c r="H23" s="196">
        <v>80000</v>
      </c>
      <c r="I23" s="196">
        <v>80000</v>
      </c>
      <c r="J23" s="196">
        <v>85000</v>
      </c>
      <c r="K23" s="196">
        <v>85000</v>
      </c>
      <c r="L23" s="196">
        <v>85000</v>
      </c>
      <c r="M23" s="211">
        <f t="shared" si="85"/>
        <v>85000</v>
      </c>
      <c r="N23" s="196">
        <v>85000</v>
      </c>
      <c r="O23" s="211">
        <f t="shared" si="86"/>
        <v>85000</v>
      </c>
      <c r="P23" s="196">
        <v>120000</v>
      </c>
      <c r="Q23" s="196">
        <v>120000</v>
      </c>
      <c r="R23" s="196">
        <v>120000</v>
      </c>
      <c r="S23" s="211">
        <f t="shared" si="87"/>
        <v>120000</v>
      </c>
      <c r="T23" s="196">
        <v>120000</v>
      </c>
      <c r="U23" s="211">
        <f t="shared" si="88"/>
        <v>120000</v>
      </c>
      <c r="V23" s="196">
        <v>120000</v>
      </c>
      <c r="W23" s="211">
        <f t="shared" si="89"/>
        <v>120000</v>
      </c>
      <c r="X23" s="196">
        <v>120000</v>
      </c>
      <c r="Y23" s="211">
        <f t="shared" si="90"/>
        <v>120000</v>
      </c>
    </row>
    <row r="24" spans="1:25" ht="15" customHeight="1">
      <c r="A24" s="198" t="s">
        <v>599</v>
      </c>
      <c r="B24" s="156" t="s">
        <v>89</v>
      </c>
      <c r="C24" s="157">
        <v>11</v>
      </c>
      <c r="D24" s="158" t="s">
        <v>25</v>
      </c>
      <c r="E24" s="159">
        <v>3225</v>
      </c>
      <c r="F24" s="202" t="s">
        <v>151</v>
      </c>
      <c r="G24" s="160"/>
      <c r="H24" s="196">
        <v>50000</v>
      </c>
      <c r="I24" s="196">
        <v>50000</v>
      </c>
      <c r="J24" s="196">
        <v>50000</v>
      </c>
      <c r="K24" s="196">
        <v>50000</v>
      </c>
      <c r="L24" s="196">
        <v>50000</v>
      </c>
      <c r="M24" s="211">
        <f t="shared" si="85"/>
        <v>50000</v>
      </c>
      <c r="N24" s="196">
        <v>50000</v>
      </c>
      <c r="O24" s="211">
        <f t="shared" si="86"/>
        <v>50000</v>
      </c>
      <c r="P24" s="196">
        <v>50000</v>
      </c>
      <c r="Q24" s="196">
        <v>50000</v>
      </c>
      <c r="R24" s="196">
        <v>50000</v>
      </c>
      <c r="S24" s="211">
        <f t="shared" si="87"/>
        <v>50000</v>
      </c>
      <c r="T24" s="196">
        <v>50000</v>
      </c>
      <c r="U24" s="211">
        <f t="shared" si="88"/>
        <v>50000</v>
      </c>
      <c r="V24" s="196">
        <v>50000</v>
      </c>
      <c r="W24" s="211">
        <f t="shared" si="89"/>
        <v>50000</v>
      </c>
      <c r="X24" s="196">
        <v>50000</v>
      </c>
      <c r="Y24" s="211">
        <f t="shared" si="90"/>
        <v>50000</v>
      </c>
    </row>
    <row r="25" spans="1:25" ht="15" customHeight="1">
      <c r="A25" s="198" t="s">
        <v>599</v>
      </c>
      <c r="B25" s="156" t="s">
        <v>89</v>
      </c>
      <c r="C25" s="157">
        <v>11</v>
      </c>
      <c r="D25" s="158" t="s">
        <v>25</v>
      </c>
      <c r="E25" s="159">
        <v>3227</v>
      </c>
      <c r="F25" s="202" t="s">
        <v>245</v>
      </c>
      <c r="G25" s="160"/>
      <c r="H25" s="196">
        <v>30000</v>
      </c>
      <c r="I25" s="196">
        <v>30000</v>
      </c>
      <c r="J25" s="196">
        <v>30000</v>
      </c>
      <c r="K25" s="196">
        <v>30000</v>
      </c>
      <c r="L25" s="196">
        <v>30000</v>
      </c>
      <c r="M25" s="211">
        <f t="shared" si="85"/>
        <v>30000</v>
      </c>
      <c r="N25" s="196">
        <v>30000</v>
      </c>
      <c r="O25" s="211">
        <f t="shared" si="86"/>
        <v>30000</v>
      </c>
      <c r="P25" s="196">
        <v>30000</v>
      </c>
      <c r="Q25" s="196">
        <v>30000</v>
      </c>
      <c r="R25" s="196">
        <v>30000</v>
      </c>
      <c r="S25" s="211">
        <f t="shared" si="87"/>
        <v>30000</v>
      </c>
      <c r="T25" s="196">
        <v>30000</v>
      </c>
      <c r="U25" s="211">
        <f t="shared" si="88"/>
        <v>30000</v>
      </c>
      <c r="V25" s="196">
        <v>30000</v>
      </c>
      <c r="W25" s="211">
        <f t="shared" si="89"/>
        <v>30000</v>
      </c>
      <c r="X25" s="196">
        <v>30000</v>
      </c>
      <c r="Y25" s="211">
        <f t="shared" si="90"/>
        <v>30000</v>
      </c>
    </row>
    <row r="26" spans="1:25" s="148" customFormat="1" ht="15.6" customHeight="1">
      <c r="A26" s="198" t="s">
        <v>599</v>
      </c>
      <c r="B26" s="149" t="s">
        <v>89</v>
      </c>
      <c r="C26" s="150">
        <v>11</v>
      </c>
      <c r="D26" s="151"/>
      <c r="E26" s="152">
        <v>323</v>
      </c>
      <c r="F26" s="201"/>
      <c r="G26" s="153"/>
      <c r="H26" s="154">
        <f t="shared" ref="H26:P26" si="91">SUM(H27:H35)</f>
        <v>860000</v>
      </c>
      <c r="I26" s="154">
        <f t="shared" ref="I26" si="92">SUM(I27:I35)</f>
        <v>860000</v>
      </c>
      <c r="J26" s="154">
        <f t="shared" si="91"/>
        <v>935000</v>
      </c>
      <c r="K26" s="154">
        <f t="shared" ref="K26:L26" si="93">SUM(K27:K35)</f>
        <v>935000</v>
      </c>
      <c r="L26" s="154">
        <f t="shared" si="93"/>
        <v>855000</v>
      </c>
      <c r="M26" s="154">
        <f t="shared" ref="M26:N26" si="94">SUM(M27:M35)</f>
        <v>855000</v>
      </c>
      <c r="N26" s="154">
        <f t="shared" si="94"/>
        <v>855000</v>
      </c>
      <c r="O26" s="154">
        <f t="shared" ref="O26" si="95">SUM(O27:O35)</f>
        <v>855000</v>
      </c>
      <c r="P26" s="154">
        <f t="shared" si="91"/>
        <v>995000</v>
      </c>
      <c r="Q26" s="154">
        <f t="shared" ref="Q26:S26" si="96">SUM(Q27:Q35)</f>
        <v>995000</v>
      </c>
      <c r="R26" s="154">
        <f t="shared" si="96"/>
        <v>895000</v>
      </c>
      <c r="S26" s="154">
        <f t="shared" si="96"/>
        <v>895000</v>
      </c>
      <c r="T26" s="154">
        <f t="shared" ref="T26:U26" si="97">SUM(T27:T35)</f>
        <v>895000</v>
      </c>
      <c r="U26" s="154">
        <f t="shared" si="97"/>
        <v>895000</v>
      </c>
      <c r="V26" s="154">
        <f t="shared" ref="V26:W26" si="98">SUM(V27:V35)</f>
        <v>1015000</v>
      </c>
      <c r="W26" s="154">
        <f t="shared" si="98"/>
        <v>1015000</v>
      </c>
      <c r="X26" s="154">
        <f t="shared" ref="X26:Y26" si="99">SUM(X27:X35)</f>
        <v>1015000</v>
      </c>
      <c r="Y26" s="154">
        <f t="shared" si="99"/>
        <v>1015000</v>
      </c>
    </row>
    <row r="27" spans="1:25" ht="15" customHeight="1">
      <c r="A27" s="198" t="s">
        <v>599</v>
      </c>
      <c r="B27" s="156" t="s">
        <v>89</v>
      </c>
      <c r="C27" s="157">
        <v>11</v>
      </c>
      <c r="D27" s="158" t="s">
        <v>25</v>
      </c>
      <c r="E27" s="159">
        <v>3231</v>
      </c>
      <c r="F27" s="202" t="s">
        <v>117</v>
      </c>
      <c r="G27" s="160"/>
      <c r="H27" s="196">
        <v>130000</v>
      </c>
      <c r="I27" s="196">
        <v>130000</v>
      </c>
      <c r="J27" s="196">
        <v>130000</v>
      </c>
      <c r="K27" s="196">
        <v>130000</v>
      </c>
      <c r="L27" s="196">
        <v>130000</v>
      </c>
      <c r="M27" s="211">
        <f t="shared" ref="M27:M35" si="100">L27</f>
        <v>130000</v>
      </c>
      <c r="N27" s="196">
        <v>130000</v>
      </c>
      <c r="O27" s="211">
        <f t="shared" ref="O27:O35" si="101">N27</f>
        <v>130000</v>
      </c>
      <c r="P27" s="196">
        <v>130000</v>
      </c>
      <c r="Q27" s="196">
        <v>130000</v>
      </c>
      <c r="R27" s="196">
        <v>130000</v>
      </c>
      <c r="S27" s="211">
        <f t="shared" ref="S27:S35" si="102">R27</f>
        <v>130000</v>
      </c>
      <c r="T27" s="196">
        <v>130000</v>
      </c>
      <c r="U27" s="211">
        <f t="shared" ref="U27:U35" si="103">T27</f>
        <v>130000</v>
      </c>
      <c r="V27" s="196">
        <v>130000</v>
      </c>
      <c r="W27" s="211">
        <f t="shared" ref="W27:W35" si="104">V27</f>
        <v>130000</v>
      </c>
      <c r="X27" s="196">
        <v>130000</v>
      </c>
      <c r="Y27" s="211">
        <f t="shared" ref="Y27:Y35" si="105">X27</f>
        <v>130000</v>
      </c>
    </row>
    <row r="28" spans="1:25" ht="15" customHeight="1">
      <c r="A28" s="198" t="s">
        <v>599</v>
      </c>
      <c r="B28" s="156" t="s">
        <v>89</v>
      </c>
      <c r="C28" s="157">
        <v>11</v>
      </c>
      <c r="D28" s="158" t="s">
        <v>25</v>
      </c>
      <c r="E28" s="159">
        <v>3232</v>
      </c>
      <c r="F28" s="202" t="s">
        <v>118</v>
      </c>
      <c r="G28" s="160"/>
      <c r="H28" s="196">
        <v>400000</v>
      </c>
      <c r="I28" s="196">
        <v>400000</v>
      </c>
      <c r="J28" s="196">
        <v>470000</v>
      </c>
      <c r="K28" s="196">
        <v>470000</v>
      </c>
      <c r="L28" s="196">
        <v>400000</v>
      </c>
      <c r="M28" s="211">
        <f t="shared" si="100"/>
        <v>400000</v>
      </c>
      <c r="N28" s="196">
        <v>400000</v>
      </c>
      <c r="O28" s="211">
        <f t="shared" si="101"/>
        <v>400000</v>
      </c>
      <c r="P28" s="196">
        <v>500000</v>
      </c>
      <c r="Q28" s="196">
        <v>500000</v>
      </c>
      <c r="R28" s="196">
        <v>400000</v>
      </c>
      <c r="S28" s="211">
        <f t="shared" si="102"/>
        <v>400000</v>
      </c>
      <c r="T28" s="196">
        <v>400000</v>
      </c>
      <c r="U28" s="211">
        <f t="shared" si="103"/>
        <v>400000</v>
      </c>
      <c r="V28" s="196">
        <v>500000</v>
      </c>
      <c r="W28" s="211">
        <f t="shared" si="104"/>
        <v>500000</v>
      </c>
      <c r="X28" s="196">
        <v>500000</v>
      </c>
      <c r="Y28" s="211">
        <f t="shared" si="105"/>
        <v>500000</v>
      </c>
    </row>
    <row r="29" spans="1:25" ht="15" customHeight="1">
      <c r="A29" s="198" t="s">
        <v>599</v>
      </c>
      <c r="B29" s="156" t="s">
        <v>89</v>
      </c>
      <c r="C29" s="157">
        <v>11</v>
      </c>
      <c r="D29" s="158" t="s">
        <v>25</v>
      </c>
      <c r="E29" s="159">
        <v>3233</v>
      </c>
      <c r="F29" s="202" t="s">
        <v>119</v>
      </c>
      <c r="G29" s="160"/>
      <c r="H29" s="196">
        <v>50000</v>
      </c>
      <c r="I29" s="196">
        <v>50000</v>
      </c>
      <c r="J29" s="196">
        <v>50000</v>
      </c>
      <c r="K29" s="196">
        <v>50000</v>
      </c>
      <c r="L29" s="196">
        <v>50000</v>
      </c>
      <c r="M29" s="211">
        <f t="shared" si="100"/>
        <v>50000</v>
      </c>
      <c r="N29" s="196">
        <v>50000</v>
      </c>
      <c r="O29" s="211">
        <f t="shared" si="101"/>
        <v>50000</v>
      </c>
      <c r="P29" s="196">
        <v>50000</v>
      </c>
      <c r="Q29" s="196">
        <v>50000</v>
      </c>
      <c r="R29" s="196">
        <v>50000</v>
      </c>
      <c r="S29" s="211">
        <f t="shared" si="102"/>
        <v>50000</v>
      </c>
      <c r="T29" s="196">
        <v>50000</v>
      </c>
      <c r="U29" s="211">
        <f t="shared" si="103"/>
        <v>50000</v>
      </c>
      <c r="V29" s="196">
        <v>50000</v>
      </c>
      <c r="W29" s="211">
        <f t="shared" si="104"/>
        <v>50000</v>
      </c>
      <c r="X29" s="196">
        <v>50000</v>
      </c>
      <c r="Y29" s="211">
        <f t="shared" si="105"/>
        <v>50000</v>
      </c>
    </row>
    <row r="30" spans="1:25" ht="15" customHeight="1">
      <c r="A30" s="198" t="s">
        <v>599</v>
      </c>
      <c r="B30" s="156" t="s">
        <v>89</v>
      </c>
      <c r="C30" s="157">
        <v>11</v>
      </c>
      <c r="D30" s="158" t="s">
        <v>25</v>
      </c>
      <c r="E30" s="159">
        <v>3234</v>
      </c>
      <c r="F30" s="202" t="s">
        <v>120</v>
      </c>
      <c r="G30" s="160"/>
      <c r="H30" s="196">
        <v>15000</v>
      </c>
      <c r="I30" s="196">
        <v>15000</v>
      </c>
      <c r="J30" s="196">
        <v>15000</v>
      </c>
      <c r="K30" s="196">
        <v>15000</v>
      </c>
      <c r="L30" s="196">
        <v>15000</v>
      </c>
      <c r="M30" s="211">
        <f t="shared" si="100"/>
        <v>15000</v>
      </c>
      <c r="N30" s="196">
        <v>15000</v>
      </c>
      <c r="O30" s="211">
        <f t="shared" si="101"/>
        <v>15000</v>
      </c>
      <c r="P30" s="196">
        <v>20000</v>
      </c>
      <c r="Q30" s="196">
        <v>20000</v>
      </c>
      <c r="R30" s="196">
        <v>20000</v>
      </c>
      <c r="S30" s="211">
        <f t="shared" si="102"/>
        <v>20000</v>
      </c>
      <c r="T30" s="196">
        <v>20000</v>
      </c>
      <c r="U30" s="211">
        <f t="shared" si="103"/>
        <v>20000</v>
      </c>
      <c r="V30" s="196">
        <v>20000</v>
      </c>
      <c r="W30" s="211">
        <f t="shared" si="104"/>
        <v>20000</v>
      </c>
      <c r="X30" s="196">
        <v>20000</v>
      </c>
      <c r="Y30" s="211">
        <f t="shared" si="105"/>
        <v>20000</v>
      </c>
    </row>
    <row r="31" spans="1:25" ht="15" customHeight="1">
      <c r="A31" s="198" t="s">
        <v>599</v>
      </c>
      <c r="B31" s="156" t="s">
        <v>89</v>
      </c>
      <c r="C31" s="157">
        <v>11</v>
      </c>
      <c r="D31" s="158" t="s">
        <v>25</v>
      </c>
      <c r="E31" s="159">
        <v>3235</v>
      </c>
      <c r="F31" s="202" t="s">
        <v>42</v>
      </c>
      <c r="G31" s="160"/>
      <c r="H31" s="196">
        <v>85000</v>
      </c>
      <c r="I31" s="196">
        <v>85000</v>
      </c>
      <c r="J31" s="196">
        <v>70000</v>
      </c>
      <c r="K31" s="196">
        <v>70000</v>
      </c>
      <c r="L31" s="196">
        <v>70000</v>
      </c>
      <c r="M31" s="211">
        <f t="shared" si="100"/>
        <v>70000</v>
      </c>
      <c r="N31" s="196">
        <v>70000</v>
      </c>
      <c r="O31" s="211">
        <f t="shared" si="101"/>
        <v>70000</v>
      </c>
      <c r="P31" s="196">
        <v>85000</v>
      </c>
      <c r="Q31" s="196">
        <v>85000</v>
      </c>
      <c r="R31" s="196">
        <v>85000</v>
      </c>
      <c r="S31" s="211">
        <f t="shared" si="102"/>
        <v>85000</v>
      </c>
      <c r="T31" s="196">
        <v>85000</v>
      </c>
      <c r="U31" s="211">
        <f t="shared" si="103"/>
        <v>85000</v>
      </c>
      <c r="V31" s="196">
        <v>85000</v>
      </c>
      <c r="W31" s="211">
        <f t="shared" si="104"/>
        <v>85000</v>
      </c>
      <c r="X31" s="196">
        <v>85000</v>
      </c>
      <c r="Y31" s="211">
        <f t="shared" si="105"/>
        <v>85000</v>
      </c>
    </row>
    <row r="32" spans="1:25" ht="15" customHeight="1">
      <c r="A32" s="198" t="s">
        <v>599</v>
      </c>
      <c r="B32" s="156" t="s">
        <v>89</v>
      </c>
      <c r="C32" s="157">
        <v>11</v>
      </c>
      <c r="D32" s="158" t="s">
        <v>25</v>
      </c>
      <c r="E32" s="159">
        <v>3236</v>
      </c>
      <c r="F32" s="202" t="s">
        <v>121</v>
      </c>
      <c r="G32" s="160"/>
      <c r="H32" s="196">
        <v>10000</v>
      </c>
      <c r="I32" s="196">
        <v>10000</v>
      </c>
      <c r="J32" s="196">
        <v>10000</v>
      </c>
      <c r="K32" s="196">
        <v>10000</v>
      </c>
      <c r="L32" s="196">
        <v>10000</v>
      </c>
      <c r="M32" s="211">
        <f t="shared" si="100"/>
        <v>10000</v>
      </c>
      <c r="N32" s="196">
        <v>10000</v>
      </c>
      <c r="O32" s="211">
        <f t="shared" si="101"/>
        <v>10000</v>
      </c>
      <c r="P32" s="196">
        <v>10000</v>
      </c>
      <c r="Q32" s="196">
        <v>10000</v>
      </c>
      <c r="R32" s="196">
        <v>20000</v>
      </c>
      <c r="S32" s="211">
        <f t="shared" si="102"/>
        <v>20000</v>
      </c>
      <c r="T32" s="196">
        <v>20000</v>
      </c>
      <c r="U32" s="211">
        <f t="shared" si="103"/>
        <v>20000</v>
      </c>
      <c r="V32" s="196">
        <v>20000</v>
      </c>
      <c r="W32" s="211">
        <f t="shared" si="104"/>
        <v>20000</v>
      </c>
      <c r="X32" s="196">
        <v>20000</v>
      </c>
      <c r="Y32" s="211">
        <f t="shared" si="105"/>
        <v>20000</v>
      </c>
    </row>
    <row r="33" spans="1:25" ht="15" customHeight="1">
      <c r="A33" s="198" t="s">
        <v>599</v>
      </c>
      <c r="B33" s="156" t="s">
        <v>89</v>
      </c>
      <c r="C33" s="157">
        <v>11</v>
      </c>
      <c r="D33" s="158" t="s">
        <v>25</v>
      </c>
      <c r="E33" s="159">
        <v>3237</v>
      </c>
      <c r="F33" s="202" t="s">
        <v>36</v>
      </c>
      <c r="G33" s="160"/>
      <c r="H33" s="196">
        <v>50000</v>
      </c>
      <c r="I33" s="196">
        <v>50000</v>
      </c>
      <c r="J33" s="196">
        <v>60000</v>
      </c>
      <c r="K33" s="196">
        <v>60000</v>
      </c>
      <c r="L33" s="196">
        <v>50000</v>
      </c>
      <c r="M33" s="211">
        <f t="shared" si="100"/>
        <v>50000</v>
      </c>
      <c r="N33" s="196">
        <v>50000</v>
      </c>
      <c r="O33" s="211">
        <f t="shared" si="101"/>
        <v>50000</v>
      </c>
      <c r="P33" s="196">
        <v>60000</v>
      </c>
      <c r="Q33" s="196">
        <v>60000</v>
      </c>
      <c r="R33" s="196">
        <v>50000</v>
      </c>
      <c r="S33" s="211">
        <f t="shared" si="102"/>
        <v>50000</v>
      </c>
      <c r="T33" s="196">
        <v>50000</v>
      </c>
      <c r="U33" s="211">
        <f t="shared" si="103"/>
        <v>50000</v>
      </c>
      <c r="V33" s="196">
        <v>60000</v>
      </c>
      <c r="W33" s="211">
        <f t="shared" si="104"/>
        <v>60000</v>
      </c>
      <c r="X33" s="196">
        <v>60000</v>
      </c>
      <c r="Y33" s="211">
        <f t="shared" si="105"/>
        <v>60000</v>
      </c>
    </row>
    <row r="34" spans="1:25" ht="15" customHeight="1">
      <c r="A34" s="198" t="s">
        <v>599</v>
      </c>
      <c r="B34" s="156" t="s">
        <v>89</v>
      </c>
      <c r="C34" s="157">
        <v>11</v>
      </c>
      <c r="D34" s="158" t="s">
        <v>25</v>
      </c>
      <c r="E34" s="159">
        <v>3238</v>
      </c>
      <c r="F34" s="202" t="s">
        <v>122</v>
      </c>
      <c r="G34" s="160"/>
      <c r="H34" s="196">
        <v>50000</v>
      </c>
      <c r="I34" s="196">
        <v>50000</v>
      </c>
      <c r="J34" s="196">
        <v>50000</v>
      </c>
      <c r="K34" s="196">
        <v>50000</v>
      </c>
      <c r="L34" s="196">
        <v>50000</v>
      </c>
      <c r="M34" s="211">
        <f t="shared" si="100"/>
        <v>50000</v>
      </c>
      <c r="N34" s="196">
        <v>50000</v>
      </c>
      <c r="O34" s="211">
        <f t="shared" si="101"/>
        <v>50000</v>
      </c>
      <c r="P34" s="196">
        <v>50000</v>
      </c>
      <c r="Q34" s="196">
        <v>50000</v>
      </c>
      <c r="R34" s="196">
        <v>50000</v>
      </c>
      <c r="S34" s="211">
        <f t="shared" si="102"/>
        <v>50000</v>
      </c>
      <c r="T34" s="196">
        <v>50000</v>
      </c>
      <c r="U34" s="211">
        <f t="shared" si="103"/>
        <v>50000</v>
      </c>
      <c r="V34" s="196">
        <v>50000</v>
      </c>
      <c r="W34" s="211">
        <f t="shared" si="104"/>
        <v>50000</v>
      </c>
      <c r="X34" s="196">
        <v>50000</v>
      </c>
      <c r="Y34" s="211">
        <f t="shared" si="105"/>
        <v>50000</v>
      </c>
    </row>
    <row r="35" spans="1:25" ht="15" customHeight="1">
      <c r="A35" s="198" t="s">
        <v>599</v>
      </c>
      <c r="B35" s="156" t="s">
        <v>89</v>
      </c>
      <c r="C35" s="157">
        <v>11</v>
      </c>
      <c r="D35" s="158" t="s">
        <v>25</v>
      </c>
      <c r="E35" s="159">
        <v>3239</v>
      </c>
      <c r="F35" s="202" t="s">
        <v>41</v>
      </c>
      <c r="G35" s="160"/>
      <c r="H35" s="196">
        <v>70000</v>
      </c>
      <c r="I35" s="196">
        <v>70000</v>
      </c>
      <c r="J35" s="196">
        <v>80000</v>
      </c>
      <c r="K35" s="196">
        <v>80000</v>
      </c>
      <c r="L35" s="196">
        <v>80000</v>
      </c>
      <c r="M35" s="211">
        <f t="shared" si="100"/>
        <v>80000</v>
      </c>
      <c r="N35" s="196">
        <v>80000</v>
      </c>
      <c r="O35" s="211">
        <f t="shared" si="101"/>
        <v>80000</v>
      </c>
      <c r="P35" s="196">
        <v>90000</v>
      </c>
      <c r="Q35" s="196">
        <v>90000</v>
      </c>
      <c r="R35" s="196">
        <v>90000</v>
      </c>
      <c r="S35" s="211">
        <f t="shared" si="102"/>
        <v>90000</v>
      </c>
      <c r="T35" s="196">
        <v>90000</v>
      </c>
      <c r="U35" s="211">
        <f t="shared" si="103"/>
        <v>90000</v>
      </c>
      <c r="V35" s="196">
        <v>100000</v>
      </c>
      <c r="W35" s="211">
        <f t="shared" si="104"/>
        <v>100000</v>
      </c>
      <c r="X35" s="196">
        <v>100000</v>
      </c>
      <c r="Y35" s="211">
        <f t="shared" si="105"/>
        <v>100000</v>
      </c>
    </row>
    <row r="36" spans="1:25" s="148" customFormat="1" ht="15.6" customHeight="1">
      <c r="A36" s="198" t="s">
        <v>599</v>
      </c>
      <c r="B36" s="149" t="s">
        <v>89</v>
      </c>
      <c r="C36" s="150">
        <v>11</v>
      </c>
      <c r="D36" s="151"/>
      <c r="E36" s="152">
        <v>324</v>
      </c>
      <c r="F36" s="201"/>
      <c r="G36" s="153"/>
      <c r="H36" s="154">
        <f t="shared" ref="H36:P36" si="106">SUM(H37)</f>
        <v>7000</v>
      </c>
      <c r="I36" s="154">
        <f t="shared" si="106"/>
        <v>7000</v>
      </c>
      <c r="J36" s="154">
        <f t="shared" si="106"/>
        <v>10000</v>
      </c>
      <c r="K36" s="154">
        <f t="shared" si="106"/>
        <v>10000</v>
      </c>
      <c r="L36" s="154">
        <f t="shared" si="106"/>
        <v>10000</v>
      </c>
      <c r="M36" s="154">
        <f t="shared" si="106"/>
        <v>10000</v>
      </c>
      <c r="N36" s="154">
        <f t="shared" si="106"/>
        <v>10000</v>
      </c>
      <c r="O36" s="154">
        <f t="shared" si="106"/>
        <v>10000</v>
      </c>
      <c r="P36" s="154">
        <f t="shared" si="106"/>
        <v>10000</v>
      </c>
      <c r="Q36" s="154">
        <f t="shared" ref="Q36:U36" si="107">SUM(Q37)</f>
        <v>10000</v>
      </c>
      <c r="R36" s="154">
        <f t="shared" si="107"/>
        <v>10000</v>
      </c>
      <c r="S36" s="154">
        <f t="shared" si="107"/>
        <v>10000</v>
      </c>
      <c r="T36" s="154">
        <f t="shared" si="107"/>
        <v>10000</v>
      </c>
      <c r="U36" s="154">
        <f t="shared" si="107"/>
        <v>10000</v>
      </c>
      <c r="V36" s="154">
        <f t="shared" ref="V36:Y36" si="108">SUM(V37)</f>
        <v>10000</v>
      </c>
      <c r="W36" s="154">
        <f t="shared" si="108"/>
        <v>10000</v>
      </c>
      <c r="X36" s="154">
        <f t="shared" si="108"/>
        <v>10000</v>
      </c>
      <c r="Y36" s="154">
        <f t="shared" si="108"/>
        <v>10000</v>
      </c>
    </row>
    <row r="37" spans="1:25" ht="30" customHeight="1">
      <c r="A37" s="198" t="s">
        <v>599</v>
      </c>
      <c r="B37" s="156" t="s">
        <v>89</v>
      </c>
      <c r="C37" s="157">
        <v>11</v>
      </c>
      <c r="D37" s="158" t="s">
        <v>25</v>
      </c>
      <c r="E37" s="159">
        <v>3241</v>
      </c>
      <c r="F37" s="202" t="s">
        <v>238</v>
      </c>
      <c r="G37" s="160"/>
      <c r="H37" s="196">
        <v>7000</v>
      </c>
      <c r="I37" s="196">
        <v>7000</v>
      </c>
      <c r="J37" s="196">
        <v>10000</v>
      </c>
      <c r="K37" s="196">
        <v>10000</v>
      </c>
      <c r="L37" s="196">
        <v>10000</v>
      </c>
      <c r="M37" s="211">
        <f>L37</f>
        <v>10000</v>
      </c>
      <c r="N37" s="196">
        <v>10000</v>
      </c>
      <c r="O37" s="211">
        <f>N37</f>
        <v>10000</v>
      </c>
      <c r="P37" s="196">
        <v>10000</v>
      </c>
      <c r="Q37" s="196">
        <v>10000</v>
      </c>
      <c r="R37" s="196">
        <v>10000</v>
      </c>
      <c r="S37" s="211">
        <f>R37</f>
        <v>10000</v>
      </c>
      <c r="T37" s="196">
        <v>10000</v>
      </c>
      <c r="U37" s="211">
        <f>T37</f>
        <v>10000</v>
      </c>
      <c r="V37" s="196">
        <v>10000</v>
      </c>
      <c r="W37" s="211">
        <f>V37</f>
        <v>10000</v>
      </c>
      <c r="X37" s="196">
        <v>10000</v>
      </c>
      <c r="Y37" s="211">
        <f>X37</f>
        <v>10000</v>
      </c>
    </row>
    <row r="38" spans="1:25" s="148" customFormat="1" ht="15.6" customHeight="1">
      <c r="A38" s="198" t="s">
        <v>599</v>
      </c>
      <c r="B38" s="149" t="s">
        <v>89</v>
      </c>
      <c r="C38" s="150">
        <v>11</v>
      </c>
      <c r="D38" s="151"/>
      <c r="E38" s="152">
        <v>329</v>
      </c>
      <c r="F38" s="201"/>
      <c r="G38" s="153"/>
      <c r="H38" s="154">
        <f t="shared" ref="H38:P38" si="109">SUM(H39:H45)</f>
        <v>525000</v>
      </c>
      <c r="I38" s="154">
        <f t="shared" ref="I38" si="110">SUM(I39:I45)</f>
        <v>525000</v>
      </c>
      <c r="J38" s="154">
        <f t="shared" si="109"/>
        <v>540000</v>
      </c>
      <c r="K38" s="154">
        <f t="shared" ref="K38:L38" si="111">SUM(K39:K45)</f>
        <v>540000</v>
      </c>
      <c r="L38" s="154">
        <f t="shared" si="111"/>
        <v>540000</v>
      </c>
      <c r="M38" s="154">
        <f t="shared" ref="M38:N38" si="112">SUM(M39:M45)</f>
        <v>540000</v>
      </c>
      <c r="N38" s="154">
        <f t="shared" si="112"/>
        <v>540000</v>
      </c>
      <c r="O38" s="154">
        <f t="shared" ref="O38" si="113">SUM(O39:O45)</f>
        <v>540000</v>
      </c>
      <c r="P38" s="154">
        <f t="shared" si="109"/>
        <v>580000</v>
      </c>
      <c r="Q38" s="154">
        <f t="shared" ref="Q38:S38" si="114">SUM(Q39:Q45)</f>
        <v>580000</v>
      </c>
      <c r="R38" s="154">
        <f t="shared" si="114"/>
        <v>580000</v>
      </c>
      <c r="S38" s="154">
        <f t="shared" si="114"/>
        <v>580000</v>
      </c>
      <c r="T38" s="154">
        <f t="shared" ref="T38:U38" si="115">SUM(T39:T45)</f>
        <v>580000</v>
      </c>
      <c r="U38" s="154">
        <f t="shared" si="115"/>
        <v>580000</v>
      </c>
      <c r="V38" s="154">
        <f t="shared" ref="V38:W38" si="116">SUM(V39:V45)</f>
        <v>620000</v>
      </c>
      <c r="W38" s="154">
        <f t="shared" si="116"/>
        <v>620000</v>
      </c>
      <c r="X38" s="154">
        <f t="shared" ref="X38:Y38" si="117">SUM(X39:X45)</f>
        <v>620000</v>
      </c>
      <c r="Y38" s="154">
        <f t="shared" si="117"/>
        <v>620000</v>
      </c>
    </row>
    <row r="39" spans="1:25" ht="30" customHeight="1">
      <c r="A39" s="198" t="s">
        <v>599</v>
      </c>
      <c r="B39" s="156" t="s">
        <v>89</v>
      </c>
      <c r="C39" s="157">
        <v>11</v>
      </c>
      <c r="D39" s="158" t="s">
        <v>25</v>
      </c>
      <c r="E39" s="159">
        <v>3291</v>
      </c>
      <c r="F39" s="202" t="s">
        <v>152</v>
      </c>
      <c r="G39" s="160"/>
      <c r="H39" s="196">
        <v>340000</v>
      </c>
      <c r="I39" s="196">
        <v>340000</v>
      </c>
      <c r="J39" s="196">
        <v>340000</v>
      </c>
      <c r="K39" s="196">
        <v>340000</v>
      </c>
      <c r="L39" s="196">
        <v>340000</v>
      </c>
      <c r="M39" s="211">
        <f t="shared" ref="M39:M45" si="118">L39</f>
        <v>340000</v>
      </c>
      <c r="N39" s="196">
        <v>340000</v>
      </c>
      <c r="O39" s="211">
        <f t="shared" ref="O39:O45" si="119">N39</f>
        <v>340000</v>
      </c>
      <c r="P39" s="196">
        <v>340000</v>
      </c>
      <c r="Q39" s="196">
        <v>340000</v>
      </c>
      <c r="R39" s="196">
        <v>340000</v>
      </c>
      <c r="S39" s="211">
        <f t="shared" ref="S39:S45" si="120">R39</f>
        <v>340000</v>
      </c>
      <c r="T39" s="196">
        <v>340000</v>
      </c>
      <c r="U39" s="211">
        <f t="shared" ref="U39:U45" si="121">T39</f>
        <v>340000</v>
      </c>
      <c r="V39" s="196">
        <v>340000</v>
      </c>
      <c r="W39" s="211">
        <f t="shared" ref="W39:W45" si="122">V39</f>
        <v>340000</v>
      </c>
      <c r="X39" s="196">
        <v>340000</v>
      </c>
      <c r="Y39" s="211">
        <f t="shared" ref="Y39:Y45" si="123">X39</f>
        <v>340000</v>
      </c>
    </row>
    <row r="40" spans="1:25" ht="15" customHeight="1">
      <c r="A40" s="198" t="s">
        <v>599</v>
      </c>
      <c r="B40" s="156" t="s">
        <v>89</v>
      </c>
      <c r="C40" s="157">
        <v>11</v>
      </c>
      <c r="D40" s="158" t="s">
        <v>25</v>
      </c>
      <c r="E40" s="159">
        <v>3292</v>
      </c>
      <c r="F40" s="202" t="s">
        <v>123</v>
      </c>
      <c r="G40" s="160"/>
      <c r="H40" s="196">
        <v>70000</v>
      </c>
      <c r="I40" s="196">
        <v>70000</v>
      </c>
      <c r="J40" s="196">
        <v>80000</v>
      </c>
      <c r="K40" s="196">
        <v>80000</v>
      </c>
      <c r="L40" s="196">
        <v>80000</v>
      </c>
      <c r="M40" s="211">
        <f t="shared" si="118"/>
        <v>80000</v>
      </c>
      <c r="N40" s="196">
        <v>80000</v>
      </c>
      <c r="O40" s="211">
        <f t="shared" si="119"/>
        <v>80000</v>
      </c>
      <c r="P40" s="196">
        <v>80000</v>
      </c>
      <c r="Q40" s="196">
        <v>80000</v>
      </c>
      <c r="R40" s="196">
        <v>80000</v>
      </c>
      <c r="S40" s="211">
        <f t="shared" si="120"/>
        <v>80000</v>
      </c>
      <c r="T40" s="196">
        <v>80000</v>
      </c>
      <c r="U40" s="211">
        <f t="shared" si="121"/>
        <v>80000</v>
      </c>
      <c r="V40" s="196">
        <v>90000</v>
      </c>
      <c r="W40" s="211">
        <f t="shared" si="122"/>
        <v>90000</v>
      </c>
      <c r="X40" s="196">
        <v>90000</v>
      </c>
      <c r="Y40" s="211">
        <f t="shared" si="123"/>
        <v>90000</v>
      </c>
    </row>
    <row r="41" spans="1:25" ht="15" customHeight="1">
      <c r="A41" s="198" t="s">
        <v>599</v>
      </c>
      <c r="B41" s="156" t="s">
        <v>89</v>
      </c>
      <c r="C41" s="157">
        <v>11</v>
      </c>
      <c r="D41" s="158" t="s">
        <v>25</v>
      </c>
      <c r="E41" s="159">
        <v>3293</v>
      </c>
      <c r="F41" s="202" t="s">
        <v>124</v>
      </c>
      <c r="G41" s="160"/>
      <c r="H41" s="196">
        <v>50000</v>
      </c>
      <c r="I41" s="196">
        <v>50000</v>
      </c>
      <c r="J41" s="196">
        <v>50000</v>
      </c>
      <c r="K41" s="196">
        <v>50000</v>
      </c>
      <c r="L41" s="196">
        <v>50000</v>
      </c>
      <c r="M41" s="211">
        <f t="shared" si="118"/>
        <v>50000</v>
      </c>
      <c r="N41" s="196">
        <v>50000</v>
      </c>
      <c r="O41" s="211">
        <f t="shared" si="119"/>
        <v>50000</v>
      </c>
      <c r="P41" s="196">
        <v>50000</v>
      </c>
      <c r="Q41" s="196">
        <v>50000</v>
      </c>
      <c r="R41" s="196">
        <v>50000</v>
      </c>
      <c r="S41" s="211">
        <f t="shared" si="120"/>
        <v>50000</v>
      </c>
      <c r="T41" s="196">
        <v>50000</v>
      </c>
      <c r="U41" s="211">
        <f t="shared" si="121"/>
        <v>50000</v>
      </c>
      <c r="V41" s="196">
        <v>50000</v>
      </c>
      <c r="W41" s="211">
        <f t="shared" si="122"/>
        <v>50000</v>
      </c>
      <c r="X41" s="196">
        <v>50000</v>
      </c>
      <c r="Y41" s="211">
        <f t="shared" si="123"/>
        <v>50000</v>
      </c>
    </row>
    <row r="42" spans="1:25" ht="15" customHeight="1">
      <c r="A42" s="198" t="s">
        <v>599</v>
      </c>
      <c r="B42" s="156" t="s">
        <v>89</v>
      </c>
      <c r="C42" s="157">
        <v>11</v>
      </c>
      <c r="D42" s="158" t="s">
        <v>25</v>
      </c>
      <c r="E42" s="159">
        <v>3294</v>
      </c>
      <c r="F42" s="202" t="s">
        <v>590</v>
      </c>
      <c r="G42" s="160"/>
      <c r="H42" s="196">
        <v>20000</v>
      </c>
      <c r="I42" s="196">
        <v>20000</v>
      </c>
      <c r="J42" s="196">
        <v>20000</v>
      </c>
      <c r="K42" s="196">
        <v>20000</v>
      </c>
      <c r="L42" s="196">
        <v>20000</v>
      </c>
      <c r="M42" s="211">
        <f t="shared" si="118"/>
        <v>20000</v>
      </c>
      <c r="N42" s="196">
        <v>20000</v>
      </c>
      <c r="O42" s="211">
        <f t="shared" si="119"/>
        <v>20000</v>
      </c>
      <c r="P42" s="196">
        <v>20000</v>
      </c>
      <c r="Q42" s="196">
        <v>20000</v>
      </c>
      <c r="R42" s="196">
        <v>20000</v>
      </c>
      <c r="S42" s="211">
        <f t="shared" si="120"/>
        <v>20000</v>
      </c>
      <c r="T42" s="196">
        <v>20000</v>
      </c>
      <c r="U42" s="211">
        <f t="shared" si="121"/>
        <v>20000</v>
      </c>
      <c r="V42" s="196">
        <v>20000</v>
      </c>
      <c r="W42" s="211">
        <f t="shared" si="122"/>
        <v>20000</v>
      </c>
      <c r="X42" s="196">
        <v>20000</v>
      </c>
      <c r="Y42" s="211">
        <f t="shared" si="123"/>
        <v>20000</v>
      </c>
    </row>
    <row r="43" spans="1:25" ht="15" customHeight="1">
      <c r="A43" s="198" t="s">
        <v>599</v>
      </c>
      <c r="B43" s="156" t="s">
        <v>89</v>
      </c>
      <c r="C43" s="157">
        <v>11</v>
      </c>
      <c r="D43" s="158" t="s">
        <v>25</v>
      </c>
      <c r="E43" s="159">
        <v>3295</v>
      </c>
      <c r="F43" s="202" t="s">
        <v>237</v>
      </c>
      <c r="G43" s="160"/>
      <c r="H43" s="196">
        <v>10000</v>
      </c>
      <c r="I43" s="196">
        <v>10000</v>
      </c>
      <c r="J43" s="196">
        <v>10000</v>
      </c>
      <c r="K43" s="196">
        <v>10000</v>
      </c>
      <c r="L43" s="196">
        <v>10000</v>
      </c>
      <c r="M43" s="211">
        <f t="shared" si="118"/>
        <v>10000</v>
      </c>
      <c r="N43" s="196">
        <v>10000</v>
      </c>
      <c r="O43" s="211">
        <f t="shared" si="119"/>
        <v>10000</v>
      </c>
      <c r="P43" s="196">
        <v>10000</v>
      </c>
      <c r="Q43" s="196">
        <v>10000</v>
      </c>
      <c r="R43" s="196">
        <v>10000</v>
      </c>
      <c r="S43" s="211">
        <f t="shared" si="120"/>
        <v>10000</v>
      </c>
      <c r="T43" s="196">
        <v>10000</v>
      </c>
      <c r="U43" s="211">
        <f t="shared" si="121"/>
        <v>10000</v>
      </c>
      <c r="V43" s="196">
        <v>20000</v>
      </c>
      <c r="W43" s="211">
        <f t="shared" si="122"/>
        <v>20000</v>
      </c>
      <c r="X43" s="196">
        <v>20000</v>
      </c>
      <c r="Y43" s="211">
        <f t="shared" si="123"/>
        <v>20000</v>
      </c>
    </row>
    <row r="44" spans="1:25" ht="15" customHeight="1">
      <c r="A44" s="198" t="s">
        <v>599</v>
      </c>
      <c r="B44" s="156" t="s">
        <v>89</v>
      </c>
      <c r="C44" s="157">
        <v>11</v>
      </c>
      <c r="D44" s="158" t="s">
        <v>25</v>
      </c>
      <c r="E44" s="159">
        <v>3296</v>
      </c>
      <c r="F44" s="202" t="s">
        <v>591</v>
      </c>
      <c r="G44" s="160"/>
      <c r="H44" s="196">
        <v>5000</v>
      </c>
      <c r="I44" s="196">
        <v>5000</v>
      </c>
      <c r="J44" s="196">
        <v>10000</v>
      </c>
      <c r="K44" s="196">
        <v>10000</v>
      </c>
      <c r="L44" s="196">
        <v>10000</v>
      </c>
      <c r="M44" s="211">
        <f t="shared" si="118"/>
        <v>10000</v>
      </c>
      <c r="N44" s="196">
        <v>10000</v>
      </c>
      <c r="O44" s="211">
        <f t="shared" si="119"/>
        <v>10000</v>
      </c>
      <c r="P44" s="196">
        <v>20000</v>
      </c>
      <c r="Q44" s="196">
        <v>20000</v>
      </c>
      <c r="R44" s="196">
        <v>20000</v>
      </c>
      <c r="S44" s="211">
        <f t="shared" si="120"/>
        <v>20000</v>
      </c>
      <c r="T44" s="196">
        <v>20000</v>
      </c>
      <c r="U44" s="211">
        <f t="shared" si="121"/>
        <v>20000</v>
      </c>
      <c r="V44" s="196">
        <v>20000</v>
      </c>
      <c r="W44" s="211">
        <f t="shared" si="122"/>
        <v>20000</v>
      </c>
      <c r="X44" s="196">
        <v>20000</v>
      </c>
      <c r="Y44" s="211">
        <f t="shared" si="123"/>
        <v>20000</v>
      </c>
    </row>
    <row r="45" spans="1:25" ht="15" customHeight="1">
      <c r="A45" s="198" t="s">
        <v>599</v>
      </c>
      <c r="B45" s="156" t="s">
        <v>89</v>
      </c>
      <c r="C45" s="157">
        <v>11</v>
      </c>
      <c r="D45" s="158" t="s">
        <v>25</v>
      </c>
      <c r="E45" s="159">
        <v>3299</v>
      </c>
      <c r="F45" s="202" t="s">
        <v>125</v>
      </c>
      <c r="G45" s="160"/>
      <c r="H45" s="196">
        <v>30000</v>
      </c>
      <c r="I45" s="196">
        <v>30000</v>
      </c>
      <c r="J45" s="196">
        <v>30000</v>
      </c>
      <c r="K45" s="196">
        <v>30000</v>
      </c>
      <c r="L45" s="196">
        <v>30000</v>
      </c>
      <c r="M45" s="211">
        <f t="shared" si="118"/>
        <v>30000</v>
      </c>
      <c r="N45" s="196">
        <v>30000</v>
      </c>
      <c r="O45" s="211">
        <f t="shared" si="119"/>
        <v>30000</v>
      </c>
      <c r="P45" s="196">
        <v>60000</v>
      </c>
      <c r="Q45" s="196">
        <v>60000</v>
      </c>
      <c r="R45" s="196">
        <v>60000</v>
      </c>
      <c r="S45" s="211">
        <f t="shared" si="120"/>
        <v>60000</v>
      </c>
      <c r="T45" s="196">
        <v>60000</v>
      </c>
      <c r="U45" s="211">
        <f t="shared" si="121"/>
        <v>60000</v>
      </c>
      <c r="V45" s="196">
        <v>80000</v>
      </c>
      <c r="W45" s="211">
        <f t="shared" si="122"/>
        <v>80000</v>
      </c>
      <c r="X45" s="196">
        <v>80000</v>
      </c>
      <c r="Y45" s="211">
        <f t="shared" si="123"/>
        <v>80000</v>
      </c>
    </row>
    <row r="46" spans="1:25">
      <c r="A46" s="198" t="s">
        <v>599</v>
      </c>
      <c r="B46" s="215" t="s">
        <v>89</v>
      </c>
      <c r="C46" s="216">
        <v>11</v>
      </c>
      <c r="D46" s="217"/>
      <c r="E46" s="238">
        <v>34</v>
      </c>
      <c r="F46" s="218"/>
      <c r="G46" s="219"/>
      <c r="H46" s="220">
        <f t="shared" ref="H46:P46" si="124">H47</f>
        <v>6000</v>
      </c>
      <c r="I46" s="220">
        <f t="shared" si="124"/>
        <v>6000</v>
      </c>
      <c r="J46" s="220">
        <f t="shared" si="124"/>
        <v>6000</v>
      </c>
      <c r="K46" s="220">
        <f t="shared" si="124"/>
        <v>6000</v>
      </c>
      <c r="L46" s="220">
        <f t="shared" si="124"/>
        <v>6000</v>
      </c>
      <c r="M46" s="220">
        <f t="shared" si="124"/>
        <v>6000</v>
      </c>
      <c r="N46" s="220">
        <f t="shared" si="124"/>
        <v>6000</v>
      </c>
      <c r="O46" s="220">
        <f t="shared" si="124"/>
        <v>6000</v>
      </c>
      <c r="P46" s="220">
        <f t="shared" si="124"/>
        <v>6000</v>
      </c>
      <c r="Q46" s="220">
        <f t="shared" ref="Q46:U46" si="125">Q47</f>
        <v>6000</v>
      </c>
      <c r="R46" s="220">
        <f t="shared" si="125"/>
        <v>6000</v>
      </c>
      <c r="S46" s="220">
        <f t="shared" si="125"/>
        <v>6000</v>
      </c>
      <c r="T46" s="220">
        <f t="shared" si="125"/>
        <v>6000</v>
      </c>
      <c r="U46" s="220">
        <f t="shared" si="125"/>
        <v>6000</v>
      </c>
      <c r="V46" s="220">
        <f t="shared" ref="V46:Y46" si="126">V47</f>
        <v>6000</v>
      </c>
      <c r="W46" s="220">
        <f t="shared" si="126"/>
        <v>6000</v>
      </c>
      <c r="X46" s="220">
        <f t="shared" si="126"/>
        <v>6000</v>
      </c>
      <c r="Y46" s="220">
        <f t="shared" si="126"/>
        <v>6000</v>
      </c>
    </row>
    <row r="47" spans="1:25" s="148" customFormat="1" ht="15.6" customHeight="1">
      <c r="A47" s="198" t="s">
        <v>599</v>
      </c>
      <c r="B47" s="149" t="s">
        <v>89</v>
      </c>
      <c r="C47" s="150">
        <v>11</v>
      </c>
      <c r="D47" s="151"/>
      <c r="E47" s="152">
        <v>343</v>
      </c>
      <c r="F47" s="201"/>
      <c r="G47" s="153"/>
      <c r="H47" s="154">
        <f t="shared" ref="H47:P47" si="127">SUM(H48:H50)</f>
        <v>6000</v>
      </c>
      <c r="I47" s="154">
        <f t="shared" ref="I47" si="128">SUM(I48:I50)</f>
        <v>6000</v>
      </c>
      <c r="J47" s="154">
        <f t="shared" si="127"/>
        <v>6000</v>
      </c>
      <c r="K47" s="154">
        <f t="shared" ref="K47:L47" si="129">SUM(K48:K50)</f>
        <v>6000</v>
      </c>
      <c r="L47" s="154">
        <f t="shared" si="129"/>
        <v>6000</v>
      </c>
      <c r="M47" s="154">
        <f t="shared" ref="M47:N47" si="130">SUM(M48:M50)</f>
        <v>6000</v>
      </c>
      <c r="N47" s="154">
        <f t="shared" si="130"/>
        <v>6000</v>
      </c>
      <c r="O47" s="154">
        <f t="shared" ref="O47" si="131">SUM(O48:O50)</f>
        <v>6000</v>
      </c>
      <c r="P47" s="154">
        <f t="shared" si="127"/>
        <v>6000</v>
      </c>
      <c r="Q47" s="154">
        <f t="shared" ref="Q47:S47" si="132">SUM(Q48:Q50)</f>
        <v>6000</v>
      </c>
      <c r="R47" s="154">
        <f t="shared" si="132"/>
        <v>6000</v>
      </c>
      <c r="S47" s="154">
        <f t="shared" si="132"/>
        <v>6000</v>
      </c>
      <c r="T47" s="154">
        <f t="shared" ref="T47:U47" si="133">SUM(T48:T50)</f>
        <v>6000</v>
      </c>
      <c r="U47" s="154">
        <f t="shared" si="133"/>
        <v>6000</v>
      </c>
      <c r="V47" s="154">
        <f t="shared" ref="V47:W47" si="134">SUM(V48:V50)</f>
        <v>6000</v>
      </c>
      <c r="W47" s="154">
        <f t="shared" si="134"/>
        <v>6000</v>
      </c>
      <c r="X47" s="154">
        <f t="shared" ref="X47:Y47" si="135">SUM(X48:X50)</f>
        <v>6000</v>
      </c>
      <c r="Y47" s="154">
        <f t="shared" si="135"/>
        <v>6000</v>
      </c>
    </row>
    <row r="48" spans="1:25" ht="15" customHeight="1">
      <c r="A48" s="198" t="s">
        <v>599</v>
      </c>
      <c r="B48" s="156" t="s">
        <v>89</v>
      </c>
      <c r="C48" s="157">
        <v>11</v>
      </c>
      <c r="D48" s="158" t="s">
        <v>25</v>
      </c>
      <c r="E48" s="159">
        <v>3431</v>
      </c>
      <c r="F48" s="202" t="s">
        <v>153</v>
      </c>
      <c r="G48" s="160"/>
      <c r="H48" s="196">
        <v>1000</v>
      </c>
      <c r="I48" s="196">
        <v>1000</v>
      </c>
      <c r="J48" s="196">
        <v>1000</v>
      </c>
      <c r="K48" s="196">
        <v>1000</v>
      </c>
      <c r="L48" s="196">
        <v>1000</v>
      </c>
      <c r="M48" s="211">
        <f t="shared" ref="M48:M50" si="136">L48</f>
        <v>1000</v>
      </c>
      <c r="N48" s="196">
        <v>1000</v>
      </c>
      <c r="O48" s="211">
        <f t="shared" ref="O48:O50" si="137">N48</f>
        <v>1000</v>
      </c>
      <c r="P48" s="196">
        <v>1000</v>
      </c>
      <c r="Q48" s="196">
        <v>1000</v>
      </c>
      <c r="R48" s="196">
        <v>1000</v>
      </c>
      <c r="S48" s="211">
        <f t="shared" ref="S48:S50" si="138">R48</f>
        <v>1000</v>
      </c>
      <c r="T48" s="196">
        <v>1000</v>
      </c>
      <c r="U48" s="211">
        <f t="shared" ref="U48:U50" si="139">T48</f>
        <v>1000</v>
      </c>
      <c r="V48" s="196">
        <v>1000</v>
      </c>
      <c r="W48" s="211">
        <f t="shared" ref="W48:W50" si="140">V48</f>
        <v>1000</v>
      </c>
      <c r="X48" s="196">
        <v>1000</v>
      </c>
      <c r="Y48" s="211">
        <f t="shared" ref="Y48:Y50" si="141">X48</f>
        <v>1000</v>
      </c>
    </row>
    <row r="49" spans="1:25" ht="15" customHeight="1">
      <c r="A49" s="198" t="s">
        <v>599</v>
      </c>
      <c r="B49" s="156" t="s">
        <v>89</v>
      </c>
      <c r="C49" s="157">
        <v>11</v>
      </c>
      <c r="D49" s="158" t="s">
        <v>25</v>
      </c>
      <c r="E49" s="159">
        <v>3433</v>
      </c>
      <c r="F49" s="202" t="s">
        <v>126</v>
      </c>
      <c r="G49" s="160"/>
      <c r="H49" s="196">
        <v>1000</v>
      </c>
      <c r="I49" s="196">
        <v>1000</v>
      </c>
      <c r="J49" s="196">
        <v>1000</v>
      </c>
      <c r="K49" s="196">
        <v>1000</v>
      </c>
      <c r="L49" s="196">
        <v>1000</v>
      </c>
      <c r="M49" s="211">
        <f t="shared" si="136"/>
        <v>1000</v>
      </c>
      <c r="N49" s="196">
        <v>1000</v>
      </c>
      <c r="O49" s="211">
        <f t="shared" si="137"/>
        <v>1000</v>
      </c>
      <c r="P49" s="196">
        <v>1000</v>
      </c>
      <c r="Q49" s="196">
        <v>1000</v>
      </c>
      <c r="R49" s="196">
        <v>1000</v>
      </c>
      <c r="S49" s="211">
        <f t="shared" si="138"/>
        <v>1000</v>
      </c>
      <c r="T49" s="196">
        <v>1000</v>
      </c>
      <c r="U49" s="211">
        <f t="shared" si="139"/>
        <v>1000</v>
      </c>
      <c r="V49" s="196">
        <v>1000</v>
      </c>
      <c r="W49" s="211">
        <f t="shared" si="140"/>
        <v>1000</v>
      </c>
      <c r="X49" s="196">
        <v>1000</v>
      </c>
      <c r="Y49" s="211">
        <f t="shared" si="141"/>
        <v>1000</v>
      </c>
    </row>
    <row r="50" spans="1:25" ht="15" customHeight="1">
      <c r="A50" s="198" t="s">
        <v>599</v>
      </c>
      <c r="B50" s="156" t="s">
        <v>89</v>
      </c>
      <c r="C50" s="157">
        <v>11</v>
      </c>
      <c r="D50" s="158" t="s">
        <v>25</v>
      </c>
      <c r="E50" s="159">
        <v>3434</v>
      </c>
      <c r="F50" s="202" t="s">
        <v>127</v>
      </c>
      <c r="G50" s="160"/>
      <c r="H50" s="196">
        <v>4000</v>
      </c>
      <c r="I50" s="196">
        <v>4000</v>
      </c>
      <c r="J50" s="196">
        <v>4000</v>
      </c>
      <c r="K50" s="196">
        <v>4000</v>
      </c>
      <c r="L50" s="196">
        <v>4000</v>
      </c>
      <c r="M50" s="211">
        <f t="shared" si="136"/>
        <v>4000</v>
      </c>
      <c r="N50" s="196">
        <v>4000</v>
      </c>
      <c r="O50" s="211">
        <f t="shared" si="137"/>
        <v>4000</v>
      </c>
      <c r="P50" s="196">
        <v>4000</v>
      </c>
      <c r="Q50" s="196">
        <v>4000</v>
      </c>
      <c r="R50" s="196">
        <v>4000</v>
      </c>
      <c r="S50" s="211">
        <f t="shared" si="138"/>
        <v>4000</v>
      </c>
      <c r="T50" s="196">
        <v>4000</v>
      </c>
      <c r="U50" s="211">
        <f t="shared" si="139"/>
        <v>4000</v>
      </c>
      <c r="V50" s="196">
        <v>4000</v>
      </c>
      <c r="W50" s="211">
        <f t="shared" si="140"/>
        <v>4000</v>
      </c>
      <c r="X50" s="196">
        <v>4000</v>
      </c>
      <c r="Y50" s="211">
        <f t="shared" si="141"/>
        <v>4000</v>
      </c>
    </row>
    <row r="51" spans="1:25">
      <c r="A51" s="198" t="s">
        <v>599</v>
      </c>
      <c r="B51" s="215" t="s">
        <v>89</v>
      </c>
      <c r="C51" s="216">
        <v>11</v>
      </c>
      <c r="D51" s="217"/>
      <c r="E51" s="238">
        <v>38</v>
      </c>
      <c r="F51" s="218"/>
      <c r="G51" s="219"/>
      <c r="H51" s="220">
        <f t="shared" ref="H51:P51" si="142">H52+H54</f>
        <v>160000</v>
      </c>
      <c r="I51" s="220">
        <f t="shared" ref="I51" si="143">I52+I54</f>
        <v>160000</v>
      </c>
      <c r="J51" s="220">
        <f t="shared" si="142"/>
        <v>60000</v>
      </c>
      <c r="K51" s="220">
        <f t="shared" ref="K51:L51" si="144">K52+K54</f>
        <v>60000</v>
      </c>
      <c r="L51" s="220">
        <f t="shared" si="144"/>
        <v>60000</v>
      </c>
      <c r="M51" s="220">
        <f t="shared" ref="M51:N51" si="145">M52+M54</f>
        <v>60000</v>
      </c>
      <c r="N51" s="220">
        <f t="shared" si="145"/>
        <v>60000</v>
      </c>
      <c r="O51" s="220">
        <f t="shared" ref="O51" si="146">O52+O54</f>
        <v>60000</v>
      </c>
      <c r="P51" s="220">
        <f t="shared" si="142"/>
        <v>60000</v>
      </c>
      <c r="Q51" s="220">
        <f t="shared" ref="Q51:S51" si="147">Q52+Q54</f>
        <v>60000</v>
      </c>
      <c r="R51" s="220">
        <f t="shared" si="147"/>
        <v>60000</v>
      </c>
      <c r="S51" s="220">
        <f t="shared" si="147"/>
        <v>60000</v>
      </c>
      <c r="T51" s="220">
        <f t="shared" ref="T51:U51" si="148">T52+T54</f>
        <v>60000</v>
      </c>
      <c r="U51" s="220">
        <f t="shared" si="148"/>
        <v>60000</v>
      </c>
      <c r="V51" s="220">
        <f t="shared" ref="V51:W51" si="149">V52+V54</f>
        <v>70000</v>
      </c>
      <c r="W51" s="220">
        <f t="shared" si="149"/>
        <v>70000</v>
      </c>
      <c r="X51" s="220">
        <f t="shared" ref="X51:Y51" si="150">X52+X54</f>
        <v>70000</v>
      </c>
      <c r="Y51" s="220">
        <f t="shared" si="150"/>
        <v>70000</v>
      </c>
    </row>
    <row r="52" spans="1:25" s="148" customFormat="1" ht="15.6" customHeight="1">
      <c r="A52" s="198" t="s">
        <v>599</v>
      </c>
      <c r="B52" s="149" t="s">
        <v>89</v>
      </c>
      <c r="C52" s="150">
        <v>11</v>
      </c>
      <c r="D52" s="151"/>
      <c r="E52" s="152">
        <v>383</v>
      </c>
      <c r="F52" s="201"/>
      <c r="G52" s="153"/>
      <c r="H52" s="154">
        <f t="shared" ref="H52:P52" si="151">H53</f>
        <v>10000</v>
      </c>
      <c r="I52" s="154">
        <f t="shared" si="151"/>
        <v>10000</v>
      </c>
      <c r="J52" s="154">
        <f t="shared" si="151"/>
        <v>10000</v>
      </c>
      <c r="K52" s="154">
        <f t="shared" si="151"/>
        <v>10000</v>
      </c>
      <c r="L52" s="154">
        <f t="shared" si="151"/>
        <v>10000</v>
      </c>
      <c r="M52" s="154">
        <f t="shared" si="151"/>
        <v>10000</v>
      </c>
      <c r="N52" s="154">
        <f t="shared" si="151"/>
        <v>10000</v>
      </c>
      <c r="O52" s="154">
        <f t="shared" si="151"/>
        <v>10000</v>
      </c>
      <c r="P52" s="154">
        <f t="shared" si="151"/>
        <v>10000</v>
      </c>
      <c r="Q52" s="154">
        <f t="shared" ref="Q52:U52" si="152">Q53</f>
        <v>10000</v>
      </c>
      <c r="R52" s="154">
        <f t="shared" si="152"/>
        <v>10000</v>
      </c>
      <c r="S52" s="154">
        <f t="shared" si="152"/>
        <v>10000</v>
      </c>
      <c r="T52" s="154">
        <f t="shared" si="152"/>
        <v>10000</v>
      </c>
      <c r="U52" s="154">
        <f t="shared" si="152"/>
        <v>10000</v>
      </c>
      <c r="V52" s="154">
        <f t="shared" ref="V52:Y52" si="153">V53</f>
        <v>20000</v>
      </c>
      <c r="W52" s="154">
        <f t="shared" si="153"/>
        <v>20000</v>
      </c>
      <c r="X52" s="154">
        <f t="shared" si="153"/>
        <v>20000</v>
      </c>
      <c r="Y52" s="154">
        <f t="shared" si="153"/>
        <v>20000</v>
      </c>
    </row>
    <row r="53" spans="1:25" ht="15" customHeight="1">
      <c r="A53" s="198" t="s">
        <v>599</v>
      </c>
      <c r="B53" s="156" t="s">
        <v>89</v>
      </c>
      <c r="C53" s="157">
        <v>11</v>
      </c>
      <c r="D53" s="158" t="s">
        <v>25</v>
      </c>
      <c r="E53" s="159">
        <v>3835</v>
      </c>
      <c r="F53" s="202" t="s">
        <v>592</v>
      </c>
      <c r="G53" s="160"/>
      <c r="H53" s="196">
        <v>10000</v>
      </c>
      <c r="I53" s="196">
        <v>10000</v>
      </c>
      <c r="J53" s="196">
        <v>10000</v>
      </c>
      <c r="K53" s="196">
        <v>10000</v>
      </c>
      <c r="L53" s="196">
        <v>10000</v>
      </c>
      <c r="M53" s="211">
        <f>L53</f>
        <v>10000</v>
      </c>
      <c r="N53" s="196">
        <v>10000</v>
      </c>
      <c r="O53" s="211">
        <f>N53</f>
        <v>10000</v>
      </c>
      <c r="P53" s="196">
        <v>10000</v>
      </c>
      <c r="Q53" s="196">
        <v>10000</v>
      </c>
      <c r="R53" s="196">
        <v>10000</v>
      </c>
      <c r="S53" s="211">
        <f>R53</f>
        <v>10000</v>
      </c>
      <c r="T53" s="196">
        <v>10000</v>
      </c>
      <c r="U53" s="211">
        <f>T53</f>
        <v>10000</v>
      </c>
      <c r="V53" s="196">
        <v>20000</v>
      </c>
      <c r="W53" s="211">
        <f>V53</f>
        <v>20000</v>
      </c>
      <c r="X53" s="196">
        <v>20000</v>
      </c>
      <c r="Y53" s="211">
        <f>X53</f>
        <v>20000</v>
      </c>
    </row>
    <row r="54" spans="1:25" s="148" customFormat="1" ht="15.6" customHeight="1">
      <c r="A54" s="198" t="s">
        <v>599</v>
      </c>
      <c r="B54" s="149" t="s">
        <v>89</v>
      </c>
      <c r="C54" s="150">
        <v>11</v>
      </c>
      <c r="D54" s="151"/>
      <c r="E54" s="152">
        <v>386</v>
      </c>
      <c r="F54" s="201"/>
      <c r="G54" s="153"/>
      <c r="H54" s="154">
        <f t="shared" ref="H54:P54" si="154">H55</f>
        <v>150000</v>
      </c>
      <c r="I54" s="154">
        <f t="shared" si="154"/>
        <v>150000</v>
      </c>
      <c r="J54" s="154">
        <f t="shared" si="154"/>
        <v>50000</v>
      </c>
      <c r="K54" s="154">
        <f t="shared" si="154"/>
        <v>50000</v>
      </c>
      <c r="L54" s="154">
        <f t="shared" si="154"/>
        <v>50000</v>
      </c>
      <c r="M54" s="154">
        <f t="shared" si="154"/>
        <v>50000</v>
      </c>
      <c r="N54" s="154">
        <f t="shared" si="154"/>
        <v>50000</v>
      </c>
      <c r="O54" s="154">
        <f t="shared" si="154"/>
        <v>50000</v>
      </c>
      <c r="P54" s="154">
        <f t="shared" si="154"/>
        <v>50000</v>
      </c>
      <c r="Q54" s="154">
        <f t="shared" ref="Q54:U54" si="155">Q55</f>
        <v>50000</v>
      </c>
      <c r="R54" s="154">
        <f t="shared" si="155"/>
        <v>50000</v>
      </c>
      <c r="S54" s="154">
        <f t="shared" si="155"/>
        <v>50000</v>
      </c>
      <c r="T54" s="154">
        <f t="shared" si="155"/>
        <v>50000</v>
      </c>
      <c r="U54" s="154">
        <f t="shared" si="155"/>
        <v>50000</v>
      </c>
      <c r="V54" s="154">
        <f t="shared" ref="V54:Y54" si="156">V55</f>
        <v>50000</v>
      </c>
      <c r="W54" s="154">
        <f t="shared" si="156"/>
        <v>50000</v>
      </c>
      <c r="X54" s="154">
        <f t="shared" si="156"/>
        <v>50000</v>
      </c>
      <c r="Y54" s="154">
        <f t="shared" si="156"/>
        <v>50000</v>
      </c>
    </row>
    <row r="55" spans="1:25" ht="30" customHeight="1">
      <c r="A55" s="198" t="s">
        <v>599</v>
      </c>
      <c r="B55" s="156" t="s">
        <v>89</v>
      </c>
      <c r="C55" s="157">
        <v>11</v>
      </c>
      <c r="D55" s="158" t="s">
        <v>25</v>
      </c>
      <c r="E55" s="159">
        <v>3861</v>
      </c>
      <c r="F55" s="202" t="s">
        <v>554</v>
      </c>
      <c r="G55" s="160"/>
      <c r="H55" s="196">
        <v>150000</v>
      </c>
      <c r="I55" s="196">
        <v>150000</v>
      </c>
      <c r="J55" s="196">
        <v>50000</v>
      </c>
      <c r="K55" s="196">
        <v>50000</v>
      </c>
      <c r="L55" s="196">
        <v>50000</v>
      </c>
      <c r="M55" s="211">
        <f>L55</f>
        <v>50000</v>
      </c>
      <c r="N55" s="196">
        <v>50000</v>
      </c>
      <c r="O55" s="211">
        <f>N55</f>
        <v>50000</v>
      </c>
      <c r="P55" s="196">
        <v>50000</v>
      </c>
      <c r="Q55" s="196">
        <v>50000</v>
      </c>
      <c r="R55" s="196">
        <v>50000</v>
      </c>
      <c r="S55" s="211">
        <f>R55</f>
        <v>50000</v>
      </c>
      <c r="T55" s="196">
        <v>50000</v>
      </c>
      <c r="U55" s="211">
        <f>T55</f>
        <v>50000</v>
      </c>
      <c r="V55" s="196">
        <v>50000</v>
      </c>
      <c r="W55" s="211">
        <f>V55</f>
        <v>50000</v>
      </c>
      <c r="X55" s="196">
        <v>50000</v>
      </c>
      <c r="Y55" s="211">
        <f>X55</f>
        <v>50000</v>
      </c>
    </row>
    <row r="56" spans="1:25">
      <c r="A56" s="198" t="s">
        <v>599</v>
      </c>
      <c r="B56" s="215" t="s">
        <v>89</v>
      </c>
      <c r="C56" s="216">
        <v>11</v>
      </c>
      <c r="D56" s="217"/>
      <c r="E56" s="238">
        <v>41</v>
      </c>
      <c r="F56" s="218"/>
      <c r="G56" s="219"/>
      <c r="H56" s="220">
        <f t="shared" ref="H56:P56" si="157">H57</f>
        <v>10000</v>
      </c>
      <c r="I56" s="220">
        <f t="shared" si="157"/>
        <v>10000</v>
      </c>
      <c r="J56" s="220">
        <f t="shared" si="157"/>
        <v>20000</v>
      </c>
      <c r="K56" s="220">
        <f t="shared" si="157"/>
        <v>20000</v>
      </c>
      <c r="L56" s="220">
        <f t="shared" si="157"/>
        <v>20000</v>
      </c>
      <c r="M56" s="220">
        <f t="shared" si="157"/>
        <v>20000</v>
      </c>
      <c r="N56" s="220">
        <f t="shared" si="157"/>
        <v>20000</v>
      </c>
      <c r="O56" s="220">
        <f t="shared" si="157"/>
        <v>20000</v>
      </c>
      <c r="P56" s="220">
        <f t="shared" si="157"/>
        <v>20000</v>
      </c>
      <c r="Q56" s="220">
        <f t="shared" ref="Q56:U56" si="158">Q57</f>
        <v>20000</v>
      </c>
      <c r="R56" s="220">
        <f t="shared" si="158"/>
        <v>20000</v>
      </c>
      <c r="S56" s="220">
        <f t="shared" si="158"/>
        <v>20000</v>
      </c>
      <c r="T56" s="220">
        <f t="shared" si="158"/>
        <v>20000</v>
      </c>
      <c r="U56" s="220">
        <f t="shared" si="158"/>
        <v>20000</v>
      </c>
      <c r="V56" s="220">
        <f t="shared" ref="V56:Y56" si="159">V57</f>
        <v>20000</v>
      </c>
      <c r="W56" s="220">
        <f t="shared" si="159"/>
        <v>20000</v>
      </c>
      <c r="X56" s="220">
        <f t="shared" si="159"/>
        <v>20000</v>
      </c>
      <c r="Y56" s="220">
        <f t="shared" si="159"/>
        <v>20000</v>
      </c>
    </row>
    <row r="57" spans="1:25" s="148" customFormat="1" ht="15.6" customHeight="1">
      <c r="A57" s="198" t="s">
        <v>599</v>
      </c>
      <c r="B57" s="149" t="s">
        <v>89</v>
      </c>
      <c r="C57" s="150">
        <v>11</v>
      </c>
      <c r="D57" s="151"/>
      <c r="E57" s="152">
        <v>412</v>
      </c>
      <c r="F57" s="201"/>
      <c r="G57" s="153"/>
      <c r="H57" s="154">
        <f t="shared" ref="H57:P57" si="160">SUM(H58)</f>
        <v>10000</v>
      </c>
      <c r="I57" s="154">
        <f t="shared" si="160"/>
        <v>10000</v>
      </c>
      <c r="J57" s="154">
        <f t="shared" si="160"/>
        <v>20000</v>
      </c>
      <c r="K57" s="154">
        <f t="shared" si="160"/>
        <v>20000</v>
      </c>
      <c r="L57" s="154">
        <f t="shared" si="160"/>
        <v>20000</v>
      </c>
      <c r="M57" s="154">
        <f t="shared" si="160"/>
        <v>20000</v>
      </c>
      <c r="N57" s="154">
        <f t="shared" si="160"/>
        <v>20000</v>
      </c>
      <c r="O57" s="154">
        <f t="shared" si="160"/>
        <v>20000</v>
      </c>
      <c r="P57" s="154">
        <f t="shared" si="160"/>
        <v>20000</v>
      </c>
      <c r="Q57" s="154">
        <f t="shared" ref="Q57:U57" si="161">SUM(Q58)</f>
        <v>20000</v>
      </c>
      <c r="R57" s="154">
        <f t="shared" si="161"/>
        <v>20000</v>
      </c>
      <c r="S57" s="154">
        <f t="shared" si="161"/>
        <v>20000</v>
      </c>
      <c r="T57" s="154">
        <f t="shared" si="161"/>
        <v>20000</v>
      </c>
      <c r="U57" s="154">
        <f t="shared" si="161"/>
        <v>20000</v>
      </c>
      <c r="V57" s="154">
        <f t="shared" ref="V57:Y57" si="162">SUM(V58)</f>
        <v>20000</v>
      </c>
      <c r="W57" s="154">
        <f t="shared" si="162"/>
        <v>20000</v>
      </c>
      <c r="X57" s="154">
        <f t="shared" si="162"/>
        <v>20000</v>
      </c>
      <c r="Y57" s="154">
        <f t="shared" si="162"/>
        <v>20000</v>
      </c>
    </row>
    <row r="58" spans="1:25" ht="15" customHeight="1">
      <c r="A58" s="198" t="s">
        <v>599</v>
      </c>
      <c r="B58" s="156" t="s">
        <v>89</v>
      </c>
      <c r="C58" s="157">
        <v>11</v>
      </c>
      <c r="D58" s="158" t="s">
        <v>25</v>
      </c>
      <c r="E58" s="159">
        <v>4123</v>
      </c>
      <c r="F58" s="202" t="s">
        <v>133</v>
      </c>
      <c r="G58" s="160"/>
      <c r="H58" s="196">
        <v>10000</v>
      </c>
      <c r="I58" s="196">
        <v>10000</v>
      </c>
      <c r="J58" s="196">
        <v>20000</v>
      </c>
      <c r="K58" s="196">
        <v>20000</v>
      </c>
      <c r="L58" s="196">
        <v>20000</v>
      </c>
      <c r="M58" s="211">
        <f>L58</f>
        <v>20000</v>
      </c>
      <c r="N58" s="196">
        <v>20000</v>
      </c>
      <c r="O58" s="211">
        <f>N58</f>
        <v>20000</v>
      </c>
      <c r="P58" s="196">
        <v>20000</v>
      </c>
      <c r="Q58" s="196">
        <v>20000</v>
      </c>
      <c r="R58" s="196">
        <v>20000</v>
      </c>
      <c r="S58" s="211">
        <f>R58</f>
        <v>20000</v>
      </c>
      <c r="T58" s="196">
        <v>20000</v>
      </c>
      <c r="U58" s="211">
        <f>T58</f>
        <v>20000</v>
      </c>
      <c r="V58" s="196">
        <v>20000</v>
      </c>
      <c r="W58" s="211">
        <f>V58</f>
        <v>20000</v>
      </c>
      <c r="X58" s="196">
        <v>20000</v>
      </c>
      <c r="Y58" s="211">
        <f>X58</f>
        <v>20000</v>
      </c>
    </row>
    <row r="59" spans="1:25">
      <c r="A59" s="198" t="s">
        <v>599</v>
      </c>
      <c r="B59" s="215" t="s">
        <v>89</v>
      </c>
      <c r="C59" s="216">
        <v>11</v>
      </c>
      <c r="D59" s="217"/>
      <c r="E59" s="238">
        <v>42</v>
      </c>
      <c r="F59" s="218"/>
      <c r="G59" s="219"/>
      <c r="H59" s="220">
        <f t="shared" ref="H59:P59" si="163">H60+H66</f>
        <v>160000</v>
      </c>
      <c r="I59" s="220">
        <f t="shared" ref="I59" si="164">I60+I66</f>
        <v>160000</v>
      </c>
      <c r="J59" s="220">
        <f t="shared" si="163"/>
        <v>150000</v>
      </c>
      <c r="K59" s="220">
        <f t="shared" ref="K59:L59" si="165">K60+K66</f>
        <v>150000</v>
      </c>
      <c r="L59" s="220">
        <f t="shared" si="165"/>
        <v>150000</v>
      </c>
      <c r="M59" s="220">
        <f t="shared" ref="M59:N59" si="166">M60+M66</f>
        <v>150000</v>
      </c>
      <c r="N59" s="220">
        <f t="shared" si="166"/>
        <v>150000</v>
      </c>
      <c r="O59" s="220">
        <f t="shared" ref="O59" si="167">O60+O66</f>
        <v>150000</v>
      </c>
      <c r="P59" s="220">
        <f t="shared" si="163"/>
        <v>150000</v>
      </c>
      <c r="Q59" s="220">
        <f t="shared" ref="Q59:S59" si="168">Q60+Q66</f>
        <v>150000</v>
      </c>
      <c r="R59" s="220">
        <f t="shared" si="168"/>
        <v>150000</v>
      </c>
      <c r="S59" s="220">
        <f t="shared" si="168"/>
        <v>150000</v>
      </c>
      <c r="T59" s="220">
        <f t="shared" ref="T59:U59" si="169">T60+T66</f>
        <v>150000</v>
      </c>
      <c r="U59" s="220">
        <f t="shared" si="169"/>
        <v>150000</v>
      </c>
      <c r="V59" s="220">
        <f t="shared" ref="V59:W59" si="170">V60+V66</f>
        <v>150000</v>
      </c>
      <c r="W59" s="220">
        <f t="shared" si="170"/>
        <v>150000</v>
      </c>
      <c r="X59" s="220">
        <f t="shared" ref="X59:Y59" si="171">X60+X66</f>
        <v>150000</v>
      </c>
      <c r="Y59" s="220">
        <f t="shared" si="171"/>
        <v>150000</v>
      </c>
    </row>
    <row r="60" spans="1:25" s="148" customFormat="1" ht="15.6" customHeight="1">
      <c r="A60" s="198" t="s">
        <v>599</v>
      </c>
      <c r="B60" s="149" t="s">
        <v>89</v>
      </c>
      <c r="C60" s="150">
        <v>11</v>
      </c>
      <c r="D60" s="151"/>
      <c r="E60" s="152">
        <v>422</v>
      </c>
      <c r="F60" s="201"/>
      <c r="G60" s="153"/>
      <c r="H60" s="154">
        <f t="shared" ref="H60:P60" si="172">SUM(H61:H65)</f>
        <v>140000</v>
      </c>
      <c r="I60" s="154">
        <f t="shared" ref="I60" si="173">SUM(I61:I65)</f>
        <v>140000</v>
      </c>
      <c r="J60" s="154">
        <f t="shared" si="172"/>
        <v>130000</v>
      </c>
      <c r="K60" s="154">
        <f t="shared" ref="K60:L60" si="174">SUM(K61:K65)</f>
        <v>130000</v>
      </c>
      <c r="L60" s="154">
        <f t="shared" si="174"/>
        <v>130000</v>
      </c>
      <c r="M60" s="154">
        <f t="shared" ref="M60:N60" si="175">SUM(M61:M65)</f>
        <v>130000</v>
      </c>
      <c r="N60" s="154">
        <f t="shared" si="175"/>
        <v>130000</v>
      </c>
      <c r="O60" s="154">
        <f t="shared" ref="O60" si="176">SUM(O61:O65)</f>
        <v>130000</v>
      </c>
      <c r="P60" s="154">
        <f t="shared" si="172"/>
        <v>130000</v>
      </c>
      <c r="Q60" s="154">
        <f t="shared" ref="Q60:S60" si="177">SUM(Q61:Q65)</f>
        <v>130000</v>
      </c>
      <c r="R60" s="154">
        <f t="shared" si="177"/>
        <v>130000</v>
      </c>
      <c r="S60" s="154">
        <f t="shared" si="177"/>
        <v>130000</v>
      </c>
      <c r="T60" s="154">
        <f t="shared" ref="T60:U60" si="178">SUM(T61:T65)</f>
        <v>130000</v>
      </c>
      <c r="U60" s="154">
        <f t="shared" si="178"/>
        <v>130000</v>
      </c>
      <c r="V60" s="154">
        <f t="shared" ref="V60:W60" si="179">SUM(V61:V65)</f>
        <v>130000</v>
      </c>
      <c r="W60" s="154">
        <f t="shared" si="179"/>
        <v>130000</v>
      </c>
      <c r="X60" s="154">
        <f t="shared" ref="X60:Y60" si="180">SUM(X61:X65)</f>
        <v>130000</v>
      </c>
      <c r="Y60" s="154">
        <f t="shared" si="180"/>
        <v>130000</v>
      </c>
    </row>
    <row r="61" spans="1:25" ht="15" customHeight="1">
      <c r="A61" s="198" t="s">
        <v>599</v>
      </c>
      <c r="B61" s="156" t="s">
        <v>89</v>
      </c>
      <c r="C61" s="157">
        <v>11</v>
      </c>
      <c r="D61" s="158" t="s">
        <v>25</v>
      </c>
      <c r="E61" s="159">
        <v>4221</v>
      </c>
      <c r="F61" s="202" t="s">
        <v>129</v>
      </c>
      <c r="G61" s="160"/>
      <c r="H61" s="196">
        <v>50000</v>
      </c>
      <c r="I61" s="196">
        <v>50000</v>
      </c>
      <c r="J61" s="196">
        <v>30000</v>
      </c>
      <c r="K61" s="196">
        <v>30000</v>
      </c>
      <c r="L61" s="196">
        <v>30000</v>
      </c>
      <c r="M61" s="211">
        <f t="shared" ref="M61:M65" si="181">L61</f>
        <v>30000</v>
      </c>
      <c r="N61" s="196">
        <v>30000</v>
      </c>
      <c r="O61" s="211">
        <f t="shared" ref="O61:O65" si="182">N61</f>
        <v>30000</v>
      </c>
      <c r="P61" s="196">
        <v>30000</v>
      </c>
      <c r="Q61" s="196">
        <v>30000</v>
      </c>
      <c r="R61" s="196">
        <v>30000</v>
      </c>
      <c r="S61" s="211">
        <f t="shared" ref="S61:S65" si="183">R61</f>
        <v>30000</v>
      </c>
      <c r="T61" s="196">
        <v>30000</v>
      </c>
      <c r="U61" s="211">
        <f t="shared" ref="U61:U65" si="184">T61</f>
        <v>30000</v>
      </c>
      <c r="V61" s="196">
        <v>30000</v>
      </c>
      <c r="W61" s="211">
        <f t="shared" ref="W61:W65" si="185">V61</f>
        <v>30000</v>
      </c>
      <c r="X61" s="196">
        <v>30000</v>
      </c>
      <c r="Y61" s="211">
        <f t="shared" ref="Y61:Y65" si="186">X61</f>
        <v>30000</v>
      </c>
    </row>
    <row r="62" spans="1:25" s="148" customFormat="1" ht="15.6" customHeight="1">
      <c r="A62" s="198" t="s">
        <v>599</v>
      </c>
      <c r="B62" s="156" t="s">
        <v>89</v>
      </c>
      <c r="C62" s="157">
        <v>11</v>
      </c>
      <c r="D62" s="158" t="s">
        <v>25</v>
      </c>
      <c r="E62" s="159">
        <v>4222</v>
      </c>
      <c r="F62" s="202" t="s">
        <v>130</v>
      </c>
      <c r="G62" s="160"/>
      <c r="H62" s="196">
        <v>30000</v>
      </c>
      <c r="I62" s="196">
        <v>30000</v>
      </c>
      <c r="J62" s="196">
        <v>40000</v>
      </c>
      <c r="K62" s="196">
        <v>40000</v>
      </c>
      <c r="L62" s="196">
        <v>40000</v>
      </c>
      <c r="M62" s="211">
        <f t="shared" si="181"/>
        <v>40000</v>
      </c>
      <c r="N62" s="196">
        <v>40000</v>
      </c>
      <c r="O62" s="211">
        <f t="shared" si="182"/>
        <v>40000</v>
      </c>
      <c r="P62" s="196">
        <v>40000</v>
      </c>
      <c r="Q62" s="196">
        <v>40000</v>
      </c>
      <c r="R62" s="196">
        <v>40000</v>
      </c>
      <c r="S62" s="211">
        <f t="shared" si="183"/>
        <v>40000</v>
      </c>
      <c r="T62" s="196">
        <v>40000</v>
      </c>
      <c r="U62" s="211">
        <f t="shared" si="184"/>
        <v>40000</v>
      </c>
      <c r="V62" s="196">
        <v>40000</v>
      </c>
      <c r="W62" s="211">
        <f t="shared" si="185"/>
        <v>40000</v>
      </c>
      <c r="X62" s="196">
        <v>40000</v>
      </c>
      <c r="Y62" s="211">
        <f t="shared" si="186"/>
        <v>40000</v>
      </c>
    </row>
    <row r="63" spans="1:25" ht="15" customHeight="1">
      <c r="A63" s="198" t="s">
        <v>599</v>
      </c>
      <c r="B63" s="156" t="s">
        <v>89</v>
      </c>
      <c r="C63" s="157">
        <v>11</v>
      </c>
      <c r="D63" s="158" t="s">
        <v>25</v>
      </c>
      <c r="E63" s="159">
        <v>4223</v>
      </c>
      <c r="F63" s="202" t="s">
        <v>131</v>
      </c>
      <c r="G63" s="160"/>
      <c r="H63" s="196">
        <v>20000</v>
      </c>
      <c r="I63" s="196">
        <v>20000</v>
      </c>
      <c r="J63" s="196">
        <v>20000</v>
      </c>
      <c r="K63" s="196">
        <v>20000</v>
      </c>
      <c r="L63" s="196">
        <v>20000</v>
      </c>
      <c r="M63" s="211">
        <f t="shared" si="181"/>
        <v>20000</v>
      </c>
      <c r="N63" s="196">
        <v>20000</v>
      </c>
      <c r="O63" s="211">
        <f t="shared" si="182"/>
        <v>20000</v>
      </c>
      <c r="P63" s="196">
        <v>20000</v>
      </c>
      <c r="Q63" s="196">
        <v>20000</v>
      </c>
      <c r="R63" s="196">
        <v>20000</v>
      </c>
      <c r="S63" s="211">
        <f t="shared" si="183"/>
        <v>20000</v>
      </c>
      <c r="T63" s="196">
        <v>20000</v>
      </c>
      <c r="U63" s="211">
        <f t="shared" si="184"/>
        <v>20000</v>
      </c>
      <c r="V63" s="196">
        <v>20000</v>
      </c>
      <c r="W63" s="211">
        <f t="shared" si="185"/>
        <v>20000</v>
      </c>
      <c r="X63" s="196">
        <v>20000</v>
      </c>
      <c r="Y63" s="211">
        <f t="shared" si="186"/>
        <v>20000</v>
      </c>
    </row>
    <row r="64" spans="1:25" ht="15" customHeight="1">
      <c r="A64" s="198" t="s">
        <v>599</v>
      </c>
      <c r="B64" s="156" t="s">
        <v>89</v>
      </c>
      <c r="C64" s="157">
        <v>11</v>
      </c>
      <c r="D64" s="158" t="s">
        <v>25</v>
      </c>
      <c r="E64" s="159">
        <v>4225</v>
      </c>
      <c r="F64" s="202" t="s">
        <v>134</v>
      </c>
      <c r="G64" s="160"/>
      <c r="H64" s="196">
        <v>20000</v>
      </c>
      <c r="I64" s="196">
        <v>20000</v>
      </c>
      <c r="J64" s="196">
        <v>20000</v>
      </c>
      <c r="K64" s="196">
        <v>20000</v>
      </c>
      <c r="L64" s="196">
        <v>20000</v>
      </c>
      <c r="M64" s="211">
        <f t="shared" si="181"/>
        <v>20000</v>
      </c>
      <c r="N64" s="196">
        <v>20000</v>
      </c>
      <c r="O64" s="211">
        <f t="shared" si="182"/>
        <v>20000</v>
      </c>
      <c r="P64" s="196">
        <v>20000</v>
      </c>
      <c r="Q64" s="196">
        <v>20000</v>
      </c>
      <c r="R64" s="196">
        <v>20000</v>
      </c>
      <c r="S64" s="211">
        <f t="shared" si="183"/>
        <v>20000</v>
      </c>
      <c r="T64" s="196">
        <v>20000</v>
      </c>
      <c r="U64" s="211">
        <f t="shared" si="184"/>
        <v>20000</v>
      </c>
      <c r="V64" s="196">
        <v>20000</v>
      </c>
      <c r="W64" s="211">
        <f t="shared" si="185"/>
        <v>20000</v>
      </c>
      <c r="X64" s="196">
        <v>20000</v>
      </c>
      <c r="Y64" s="211">
        <f t="shared" si="186"/>
        <v>20000</v>
      </c>
    </row>
    <row r="65" spans="1:25" ht="15" customHeight="1">
      <c r="A65" s="198" t="s">
        <v>599</v>
      </c>
      <c r="B65" s="156" t="s">
        <v>89</v>
      </c>
      <c r="C65" s="157">
        <v>11</v>
      </c>
      <c r="D65" s="158" t="s">
        <v>25</v>
      </c>
      <c r="E65" s="159">
        <v>4227</v>
      </c>
      <c r="F65" s="202" t="s">
        <v>132</v>
      </c>
      <c r="G65" s="160"/>
      <c r="H65" s="196">
        <v>20000</v>
      </c>
      <c r="I65" s="196">
        <v>20000</v>
      </c>
      <c r="J65" s="196">
        <v>20000</v>
      </c>
      <c r="K65" s="196">
        <v>20000</v>
      </c>
      <c r="L65" s="196">
        <v>20000</v>
      </c>
      <c r="M65" s="211">
        <f t="shared" si="181"/>
        <v>20000</v>
      </c>
      <c r="N65" s="196">
        <v>20000</v>
      </c>
      <c r="O65" s="211">
        <f t="shared" si="182"/>
        <v>20000</v>
      </c>
      <c r="P65" s="196">
        <v>20000</v>
      </c>
      <c r="Q65" s="196">
        <v>20000</v>
      </c>
      <c r="R65" s="196">
        <v>20000</v>
      </c>
      <c r="S65" s="211">
        <f t="shared" si="183"/>
        <v>20000</v>
      </c>
      <c r="T65" s="196">
        <v>20000</v>
      </c>
      <c r="U65" s="211">
        <f t="shared" si="184"/>
        <v>20000</v>
      </c>
      <c r="V65" s="196">
        <v>20000</v>
      </c>
      <c r="W65" s="211">
        <f t="shared" si="185"/>
        <v>20000</v>
      </c>
      <c r="X65" s="196">
        <v>20000</v>
      </c>
      <c r="Y65" s="211">
        <f t="shared" si="186"/>
        <v>20000</v>
      </c>
    </row>
    <row r="66" spans="1:25" s="148" customFormat="1" ht="15.6" customHeight="1">
      <c r="A66" s="198" t="s">
        <v>599</v>
      </c>
      <c r="B66" s="149" t="s">
        <v>89</v>
      </c>
      <c r="C66" s="150">
        <v>11</v>
      </c>
      <c r="D66" s="151"/>
      <c r="E66" s="152">
        <v>426</v>
      </c>
      <c r="F66" s="201"/>
      <c r="G66" s="153"/>
      <c r="H66" s="154">
        <f t="shared" ref="H66:P66" si="187">SUM(H67)</f>
        <v>20000</v>
      </c>
      <c r="I66" s="154">
        <f t="shared" si="187"/>
        <v>20000</v>
      </c>
      <c r="J66" s="154">
        <f t="shared" si="187"/>
        <v>20000</v>
      </c>
      <c r="K66" s="154">
        <f t="shared" si="187"/>
        <v>20000</v>
      </c>
      <c r="L66" s="154">
        <f t="shared" si="187"/>
        <v>20000</v>
      </c>
      <c r="M66" s="154">
        <f t="shared" si="187"/>
        <v>20000</v>
      </c>
      <c r="N66" s="154">
        <f t="shared" si="187"/>
        <v>20000</v>
      </c>
      <c r="O66" s="154">
        <f t="shared" si="187"/>
        <v>20000</v>
      </c>
      <c r="P66" s="154">
        <f t="shared" si="187"/>
        <v>20000</v>
      </c>
      <c r="Q66" s="154">
        <f t="shared" ref="Q66:U66" si="188">SUM(Q67)</f>
        <v>20000</v>
      </c>
      <c r="R66" s="154">
        <f t="shared" si="188"/>
        <v>20000</v>
      </c>
      <c r="S66" s="154">
        <f t="shared" si="188"/>
        <v>20000</v>
      </c>
      <c r="T66" s="154">
        <f t="shared" si="188"/>
        <v>20000</v>
      </c>
      <c r="U66" s="154">
        <f t="shared" si="188"/>
        <v>20000</v>
      </c>
      <c r="V66" s="154">
        <f t="shared" ref="V66:Y66" si="189">SUM(V67)</f>
        <v>20000</v>
      </c>
      <c r="W66" s="154">
        <f t="shared" si="189"/>
        <v>20000</v>
      </c>
      <c r="X66" s="154">
        <f t="shared" si="189"/>
        <v>20000</v>
      </c>
      <c r="Y66" s="154">
        <f t="shared" si="189"/>
        <v>20000</v>
      </c>
    </row>
    <row r="67" spans="1:25" s="167" customFormat="1" ht="15.6" customHeight="1">
      <c r="A67" s="198" t="s">
        <v>599</v>
      </c>
      <c r="B67" s="156" t="s">
        <v>89</v>
      </c>
      <c r="C67" s="157">
        <v>11</v>
      </c>
      <c r="D67" s="158" t="s">
        <v>25</v>
      </c>
      <c r="E67" s="159">
        <v>4262</v>
      </c>
      <c r="F67" s="202" t="s">
        <v>135</v>
      </c>
      <c r="G67" s="160"/>
      <c r="H67" s="196">
        <v>20000</v>
      </c>
      <c r="I67" s="196">
        <v>20000</v>
      </c>
      <c r="J67" s="196">
        <v>20000</v>
      </c>
      <c r="K67" s="196">
        <v>20000</v>
      </c>
      <c r="L67" s="196">
        <v>20000</v>
      </c>
      <c r="M67" s="211">
        <f>L67</f>
        <v>20000</v>
      </c>
      <c r="N67" s="196">
        <v>20000</v>
      </c>
      <c r="O67" s="211">
        <f>N67</f>
        <v>20000</v>
      </c>
      <c r="P67" s="196">
        <v>20000</v>
      </c>
      <c r="Q67" s="196">
        <v>20000</v>
      </c>
      <c r="R67" s="196">
        <v>20000</v>
      </c>
      <c r="S67" s="211">
        <f>R67</f>
        <v>20000</v>
      </c>
      <c r="T67" s="196">
        <v>20000</v>
      </c>
      <c r="U67" s="211">
        <f>T67</f>
        <v>20000</v>
      </c>
      <c r="V67" s="196">
        <v>20000</v>
      </c>
      <c r="W67" s="211">
        <f>V67</f>
        <v>20000</v>
      </c>
      <c r="X67" s="196">
        <v>20000</v>
      </c>
      <c r="Y67" s="211">
        <f>X67</f>
        <v>20000</v>
      </c>
    </row>
    <row r="68" spans="1:25" s="167" customFormat="1" ht="15.6" customHeight="1">
      <c r="A68" s="198" t="s">
        <v>599</v>
      </c>
      <c r="B68" s="215" t="s">
        <v>89</v>
      </c>
      <c r="C68" s="216">
        <v>52</v>
      </c>
      <c r="D68" s="217"/>
      <c r="E68" s="238">
        <v>32</v>
      </c>
      <c r="F68" s="218"/>
      <c r="G68" s="219"/>
      <c r="H68" s="220">
        <f t="shared" ref="H68:P68" si="190">H69</f>
        <v>20000</v>
      </c>
      <c r="I68" s="220">
        <f t="shared" si="190"/>
        <v>0</v>
      </c>
      <c r="J68" s="220">
        <f t="shared" si="190"/>
        <v>20000</v>
      </c>
      <c r="K68" s="220">
        <f t="shared" si="190"/>
        <v>0</v>
      </c>
      <c r="L68" s="220">
        <f t="shared" si="190"/>
        <v>20000</v>
      </c>
      <c r="M68" s="220">
        <f t="shared" si="190"/>
        <v>0</v>
      </c>
      <c r="N68" s="220">
        <f t="shared" si="190"/>
        <v>0</v>
      </c>
      <c r="O68" s="220">
        <f t="shared" si="190"/>
        <v>0</v>
      </c>
      <c r="P68" s="220">
        <f t="shared" si="190"/>
        <v>20000</v>
      </c>
      <c r="Q68" s="220">
        <f t="shared" ref="Q68:U69" si="191">Q69</f>
        <v>0</v>
      </c>
      <c r="R68" s="220">
        <f t="shared" si="191"/>
        <v>20000</v>
      </c>
      <c r="S68" s="220">
        <f t="shared" si="191"/>
        <v>0</v>
      </c>
      <c r="T68" s="220">
        <f t="shared" si="191"/>
        <v>0</v>
      </c>
      <c r="U68" s="220">
        <f t="shared" si="191"/>
        <v>0</v>
      </c>
      <c r="V68" s="220">
        <f t="shared" ref="V68:Y69" si="192">V69</f>
        <v>20000</v>
      </c>
      <c r="W68" s="220">
        <f t="shared" si="192"/>
        <v>0</v>
      </c>
      <c r="X68" s="220">
        <f t="shared" si="192"/>
        <v>0</v>
      </c>
      <c r="Y68" s="220">
        <f t="shared" si="192"/>
        <v>0</v>
      </c>
    </row>
    <row r="69" spans="1:25" s="167" customFormat="1" ht="15.6" customHeight="1">
      <c r="A69" s="198" t="s">
        <v>599</v>
      </c>
      <c r="B69" s="149" t="s">
        <v>89</v>
      </c>
      <c r="C69" s="150">
        <v>52</v>
      </c>
      <c r="D69" s="151"/>
      <c r="E69" s="152">
        <v>324</v>
      </c>
      <c r="F69" s="201"/>
      <c r="G69" s="153"/>
      <c r="H69" s="154">
        <f t="shared" ref="H69:P69" si="193">H70</f>
        <v>20000</v>
      </c>
      <c r="I69" s="154">
        <f t="shared" si="193"/>
        <v>0</v>
      </c>
      <c r="J69" s="154">
        <f t="shared" si="193"/>
        <v>20000</v>
      </c>
      <c r="K69" s="154">
        <f t="shared" si="193"/>
        <v>0</v>
      </c>
      <c r="L69" s="154">
        <f t="shared" si="193"/>
        <v>20000</v>
      </c>
      <c r="M69" s="154">
        <f t="shared" si="193"/>
        <v>0</v>
      </c>
      <c r="N69" s="154">
        <f t="shared" si="193"/>
        <v>0</v>
      </c>
      <c r="O69" s="154">
        <f t="shared" si="193"/>
        <v>0</v>
      </c>
      <c r="P69" s="154">
        <f t="shared" si="193"/>
        <v>20000</v>
      </c>
      <c r="Q69" s="154">
        <f t="shared" si="191"/>
        <v>0</v>
      </c>
      <c r="R69" s="154">
        <f t="shared" si="191"/>
        <v>20000</v>
      </c>
      <c r="S69" s="154">
        <f t="shared" si="191"/>
        <v>0</v>
      </c>
      <c r="T69" s="154">
        <f t="shared" si="191"/>
        <v>0</v>
      </c>
      <c r="U69" s="154">
        <f t="shared" si="191"/>
        <v>0</v>
      </c>
      <c r="V69" s="154">
        <f t="shared" si="192"/>
        <v>20000</v>
      </c>
      <c r="W69" s="154">
        <f t="shared" si="192"/>
        <v>0</v>
      </c>
      <c r="X69" s="154">
        <f t="shared" si="192"/>
        <v>0</v>
      </c>
      <c r="Y69" s="154">
        <f t="shared" si="192"/>
        <v>0</v>
      </c>
    </row>
    <row r="70" spans="1:25" s="167" customFormat="1" ht="30" customHeight="1">
      <c r="A70" s="198" t="s">
        <v>599</v>
      </c>
      <c r="B70" s="156" t="s">
        <v>89</v>
      </c>
      <c r="C70" s="157">
        <v>52</v>
      </c>
      <c r="D70" s="158" t="s">
        <v>25</v>
      </c>
      <c r="E70" s="159">
        <v>3241</v>
      </c>
      <c r="F70" s="202" t="s">
        <v>238</v>
      </c>
      <c r="G70" s="160"/>
      <c r="H70" s="196">
        <v>20000</v>
      </c>
      <c r="I70" s="214"/>
      <c r="J70" s="196">
        <v>20000</v>
      </c>
      <c r="K70" s="214"/>
      <c r="L70" s="196">
        <v>20000</v>
      </c>
      <c r="M70" s="214"/>
      <c r="N70" s="196">
        <v>0</v>
      </c>
      <c r="O70" s="214"/>
      <c r="P70" s="196">
        <v>20000</v>
      </c>
      <c r="Q70" s="214"/>
      <c r="R70" s="196">
        <v>20000</v>
      </c>
      <c r="S70" s="214"/>
      <c r="T70" s="196">
        <v>0</v>
      </c>
      <c r="U70" s="214"/>
      <c r="V70" s="196">
        <v>20000</v>
      </c>
      <c r="W70" s="214"/>
      <c r="X70" s="196">
        <v>0</v>
      </c>
      <c r="Y70" s="214"/>
    </row>
    <row r="71" spans="1:25" s="180" customFormat="1" ht="33.75">
      <c r="A71" s="198" t="s">
        <v>599</v>
      </c>
      <c r="B71" s="222" t="s">
        <v>309</v>
      </c>
      <c r="C71" s="222"/>
      <c r="D71" s="223"/>
      <c r="E71" s="223"/>
      <c r="F71" s="224" t="s">
        <v>35</v>
      </c>
      <c r="G71" s="225" t="s">
        <v>607</v>
      </c>
      <c r="H71" s="226">
        <f t="shared" ref="H71:W71" si="194">H72+H79</f>
        <v>150000</v>
      </c>
      <c r="I71" s="226">
        <f t="shared" ref="I71" si="195">I72+I79</f>
        <v>150000</v>
      </c>
      <c r="J71" s="226">
        <f t="shared" si="194"/>
        <v>150000</v>
      </c>
      <c r="K71" s="226">
        <f t="shared" si="194"/>
        <v>150000</v>
      </c>
      <c r="L71" s="226">
        <f t="shared" si="194"/>
        <v>350000</v>
      </c>
      <c r="M71" s="226">
        <f t="shared" si="194"/>
        <v>350000</v>
      </c>
      <c r="N71" s="226">
        <f t="shared" ref="N71:O71" si="196">N72+N79</f>
        <v>350000</v>
      </c>
      <c r="O71" s="226">
        <f t="shared" si="196"/>
        <v>350000</v>
      </c>
      <c r="P71" s="226">
        <f t="shared" si="194"/>
        <v>160000</v>
      </c>
      <c r="Q71" s="226">
        <f t="shared" si="194"/>
        <v>160000</v>
      </c>
      <c r="R71" s="226">
        <f t="shared" si="194"/>
        <v>270000</v>
      </c>
      <c r="S71" s="226">
        <f t="shared" si="194"/>
        <v>270000</v>
      </c>
      <c r="T71" s="226">
        <f t="shared" ref="T71:U71" si="197">T72+T79</f>
        <v>270000</v>
      </c>
      <c r="U71" s="226">
        <f t="shared" si="197"/>
        <v>270000</v>
      </c>
      <c r="V71" s="226">
        <f t="shared" si="194"/>
        <v>250000</v>
      </c>
      <c r="W71" s="226">
        <f t="shared" si="194"/>
        <v>250000</v>
      </c>
      <c r="X71" s="226">
        <f t="shared" ref="X71:Y71" si="198">X72+X79</f>
        <v>250000</v>
      </c>
      <c r="Y71" s="226">
        <f t="shared" si="198"/>
        <v>250000</v>
      </c>
    </row>
    <row r="72" spans="1:25" s="180" customFormat="1">
      <c r="A72" s="198" t="s">
        <v>599</v>
      </c>
      <c r="B72" s="215" t="s">
        <v>309</v>
      </c>
      <c r="C72" s="216">
        <v>11</v>
      </c>
      <c r="D72" s="217"/>
      <c r="E72" s="238">
        <v>32</v>
      </c>
      <c r="F72" s="218"/>
      <c r="G72" s="219"/>
      <c r="H72" s="220">
        <f t="shared" ref="H72:W72" si="199">H73+H77</f>
        <v>150000</v>
      </c>
      <c r="I72" s="220">
        <f t="shared" ref="I72" si="200">I73+I77</f>
        <v>150000</v>
      </c>
      <c r="J72" s="220">
        <f t="shared" si="199"/>
        <v>150000</v>
      </c>
      <c r="K72" s="220">
        <f t="shared" si="199"/>
        <v>150000</v>
      </c>
      <c r="L72" s="220">
        <f t="shared" si="199"/>
        <v>150000</v>
      </c>
      <c r="M72" s="220">
        <f t="shared" si="199"/>
        <v>150000</v>
      </c>
      <c r="N72" s="220">
        <f t="shared" ref="N72:O72" si="201">N73+N77</f>
        <v>150000</v>
      </c>
      <c r="O72" s="220">
        <f t="shared" si="201"/>
        <v>150000</v>
      </c>
      <c r="P72" s="220">
        <f t="shared" si="199"/>
        <v>160000</v>
      </c>
      <c r="Q72" s="220">
        <f t="shared" si="199"/>
        <v>160000</v>
      </c>
      <c r="R72" s="220">
        <f t="shared" si="199"/>
        <v>70000</v>
      </c>
      <c r="S72" s="220">
        <f t="shared" si="199"/>
        <v>70000</v>
      </c>
      <c r="T72" s="220">
        <f t="shared" ref="T72:U72" si="202">T73+T77</f>
        <v>70000</v>
      </c>
      <c r="U72" s="220">
        <f t="shared" si="202"/>
        <v>70000</v>
      </c>
      <c r="V72" s="220">
        <f t="shared" si="199"/>
        <v>50000</v>
      </c>
      <c r="W72" s="220">
        <f t="shared" si="199"/>
        <v>50000</v>
      </c>
      <c r="X72" s="220">
        <f t="shared" ref="X72:Y72" si="203">X73+X77</f>
        <v>50000</v>
      </c>
      <c r="Y72" s="220">
        <f t="shared" si="203"/>
        <v>50000</v>
      </c>
    </row>
    <row r="73" spans="1:25" s="167" customFormat="1" ht="15.6" customHeight="1">
      <c r="A73" s="198" t="s">
        <v>599</v>
      </c>
      <c r="B73" s="149" t="s">
        <v>309</v>
      </c>
      <c r="C73" s="150">
        <v>11</v>
      </c>
      <c r="D73" s="149"/>
      <c r="E73" s="168">
        <v>323</v>
      </c>
      <c r="F73" s="201"/>
      <c r="G73" s="153"/>
      <c r="H73" s="154">
        <f t="shared" ref="H73:W73" si="204">SUM(H74:H76)</f>
        <v>140000</v>
      </c>
      <c r="I73" s="154">
        <f t="shared" ref="I73" si="205">SUM(I74:I76)</f>
        <v>140000</v>
      </c>
      <c r="J73" s="154">
        <f t="shared" si="204"/>
        <v>140000</v>
      </c>
      <c r="K73" s="154">
        <f t="shared" si="204"/>
        <v>140000</v>
      </c>
      <c r="L73" s="154">
        <f t="shared" si="204"/>
        <v>140000</v>
      </c>
      <c r="M73" s="154">
        <f t="shared" si="204"/>
        <v>140000</v>
      </c>
      <c r="N73" s="154">
        <f t="shared" ref="N73:O73" si="206">SUM(N74:N76)</f>
        <v>140000</v>
      </c>
      <c r="O73" s="154">
        <f t="shared" si="206"/>
        <v>140000</v>
      </c>
      <c r="P73" s="154">
        <f t="shared" si="204"/>
        <v>145000</v>
      </c>
      <c r="Q73" s="154">
        <f t="shared" si="204"/>
        <v>145000</v>
      </c>
      <c r="R73" s="154">
        <f t="shared" si="204"/>
        <v>45000</v>
      </c>
      <c r="S73" s="154">
        <f t="shared" si="204"/>
        <v>45000</v>
      </c>
      <c r="T73" s="154">
        <f t="shared" ref="T73:U73" si="207">SUM(T74:T76)</f>
        <v>45000</v>
      </c>
      <c r="U73" s="154">
        <f t="shared" si="207"/>
        <v>45000</v>
      </c>
      <c r="V73" s="154">
        <f t="shared" si="204"/>
        <v>25000</v>
      </c>
      <c r="W73" s="154">
        <f t="shared" si="204"/>
        <v>25000</v>
      </c>
      <c r="X73" s="154">
        <f t="shared" ref="X73:Y73" si="208">SUM(X74:X76)</f>
        <v>25000</v>
      </c>
      <c r="Y73" s="154">
        <f t="shared" si="208"/>
        <v>25000</v>
      </c>
    </row>
    <row r="74" spans="1:25" ht="15" customHeight="1">
      <c r="A74" s="198" t="s">
        <v>599</v>
      </c>
      <c r="B74" s="156" t="s">
        <v>309</v>
      </c>
      <c r="C74" s="157">
        <v>11</v>
      </c>
      <c r="D74" s="156" t="s">
        <v>25</v>
      </c>
      <c r="E74" s="171">
        <v>3232</v>
      </c>
      <c r="F74" s="202" t="s">
        <v>118</v>
      </c>
      <c r="G74" s="160"/>
      <c r="H74" s="196">
        <v>10000</v>
      </c>
      <c r="I74" s="196">
        <v>10000</v>
      </c>
      <c r="J74" s="196">
        <v>10000</v>
      </c>
      <c r="K74" s="196">
        <v>10000</v>
      </c>
      <c r="L74" s="196">
        <v>10000</v>
      </c>
      <c r="M74" s="211">
        <f t="shared" ref="M74:M76" si="209">L74</f>
        <v>10000</v>
      </c>
      <c r="N74" s="196">
        <v>10000</v>
      </c>
      <c r="O74" s="211">
        <f t="shared" ref="O74:O76" si="210">N74</f>
        <v>10000</v>
      </c>
      <c r="P74" s="196">
        <v>10000</v>
      </c>
      <c r="Q74" s="196">
        <v>10000</v>
      </c>
      <c r="R74" s="196">
        <v>10000</v>
      </c>
      <c r="S74" s="211">
        <f t="shared" ref="S74:S76" si="211">R74</f>
        <v>10000</v>
      </c>
      <c r="T74" s="196">
        <v>10000</v>
      </c>
      <c r="U74" s="211">
        <f t="shared" ref="U74:U76" si="212">T74</f>
        <v>10000</v>
      </c>
      <c r="V74" s="196">
        <v>10000</v>
      </c>
      <c r="W74" s="211">
        <f t="shared" ref="W74:W76" si="213">V74</f>
        <v>10000</v>
      </c>
      <c r="X74" s="196">
        <v>10000</v>
      </c>
      <c r="Y74" s="211">
        <f t="shared" ref="Y74:Y76" si="214">X74</f>
        <v>10000</v>
      </c>
    </row>
    <row r="75" spans="1:25" ht="15" customHeight="1">
      <c r="A75" s="198" t="s">
        <v>599</v>
      </c>
      <c r="B75" s="156" t="s">
        <v>309</v>
      </c>
      <c r="C75" s="157">
        <v>11</v>
      </c>
      <c r="D75" s="156" t="s">
        <v>25</v>
      </c>
      <c r="E75" s="171">
        <v>3235</v>
      </c>
      <c r="F75" s="202" t="s">
        <v>42</v>
      </c>
      <c r="G75" s="160"/>
      <c r="H75" s="196">
        <v>120000</v>
      </c>
      <c r="I75" s="196">
        <v>120000</v>
      </c>
      <c r="J75" s="196">
        <v>120000</v>
      </c>
      <c r="K75" s="196">
        <v>120000</v>
      </c>
      <c r="L75" s="196">
        <v>120000</v>
      </c>
      <c r="M75" s="211">
        <f t="shared" si="209"/>
        <v>120000</v>
      </c>
      <c r="N75" s="196">
        <v>120000</v>
      </c>
      <c r="O75" s="211">
        <f t="shared" si="210"/>
        <v>120000</v>
      </c>
      <c r="P75" s="196">
        <v>120000</v>
      </c>
      <c r="Q75" s="196">
        <v>120000</v>
      </c>
      <c r="R75" s="196">
        <v>20000</v>
      </c>
      <c r="S75" s="211">
        <f t="shared" si="211"/>
        <v>20000</v>
      </c>
      <c r="T75" s="196">
        <v>20000</v>
      </c>
      <c r="U75" s="211">
        <f t="shared" si="212"/>
        <v>20000</v>
      </c>
      <c r="V75" s="196">
        <v>0</v>
      </c>
      <c r="W75" s="211">
        <f t="shared" si="213"/>
        <v>0</v>
      </c>
      <c r="X75" s="196">
        <v>0</v>
      </c>
      <c r="Y75" s="211">
        <f t="shared" si="214"/>
        <v>0</v>
      </c>
    </row>
    <row r="76" spans="1:25" ht="15" customHeight="1">
      <c r="A76" s="198" t="s">
        <v>599</v>
      </c>
      <c r="B76" s="156" t="s">
        <v>309</v>
      </c>
      <c r="C76" s="157">
        <v>11</v>
      </c>
      <c r="D76" s="156" t="s">
        <v>25</v>
      </c>
      <c r="E76" s="171">
        <v>3239</v>
      </c>
      <c r="F76" s="202" t="s">
        <v>41</v>
      </c>
      <c r="G76" s="160"/>
      <c r="H76" s="196">
        <v>10000</v>
      </c>
      <c r="I76" s="196">
        <v>10000</v>
      </c>
      <c r="J76" s="196">
        <v>10000</v>
      </c>
      <c r="K76" s="196">
        <v>10000</v>
      </c>
      <c r="L76" s="196">
        <v>10000</v>
      </c>
      <c r="M76" s="211">
        <f t="shared" si="209"/>
        <v>10000</v>
      </c>
      <c r="N76" s="196">
        <v>10000</v>
      </c>
      <c r="O76" s="211">
        <f t="shared" si="210"/>
        <v>10000</v>
      </c>
      <c r="P76" s="196">
        <v>15000</v>
      </c>
      <c r="Q76" s="196">
        <v>15000</v>
      </c>
      <c r="R76" s="196">
        <v>15000</v>
      </c>
      <c r="S76" s="211">
        <f t="shared" si="211"/>
        <v>15000</v>
      </c>
      <c r="T76" s="196">
        <v>15000</v>
      </c>
      <c r="U76" s="211">
        <f t="shared" si="212"/>
        <v>15000</v>
      </c>
      <c r="V76" s="196">
        <v>15000</v>
      </c>
      <c r="W76" s="211">
        <f t="shared" si="213"/>
        <v>15000</v>
      </c>
      <c r="X76" s="196">
        <v>15000</v>
      </c>
      <c r="Y76" s="211">
        <f t="shared" si="214"/>
        <v>15000</v>
      </c>
    </row>
    <row r="77" spans="1:25" s="148" customFormat="1" ht="15.6" customHeight="1">
      <c r="A77" s="198" t="s">
        <v>599</v>
      </c>
      <c r="B77" s="149" t="s">
        <v>309</v>
      </c>
      <c r="C77" s="150">
        <v>11</v>
      </c>
      <c r="D77" s="149"/>
      <c r="E77" s="168">
        <v>329</v>
      </c>
      <c r="F77" s="201"/>
      <c r="G77" s="153"/>
      <c r="H77" s="154">
        <f t="shared" ref="H77:Y77" si="215">SUM(H78)</f>
        <v>10000</v>
      </c>
      <c r="I77" s="154">
        <f t="shared" si="215"/>
        <v>10000</v>
      </c>
      <c r="J77" s="154">
        <f t="shared" si="215"/>
        <v>10000</v>
      </c>
      <c r="K77" s="154">
        <f t="shared" si="215"/>
        <v>10000</v>
      </c>
      <c r="L77" s="154">
        <f t="shared" si="215"/>
        <v>10000</v>
      </c>
      <c r="M77" s="154">
        <f t="shared" si="215"/>
        <v>10000</v>
      </c>
      <c r="N77" s="154">
        <f t="shared" si="215"/>
        <v>10000</v>
      </c>
      <c r="O77" s="154">
        <f t="shared" si="215"/>
        <v>10000</v>
      </c>
      <c r="P77" s="154">
        <f t="shared" si="215"/>
        <v>15000</v>
      </c>
      <c r="Q77" s="154">
        <f t="shared" si="215"/>
        <v>15000</v>
      </c>
      <c r="R77" s="154">
        <f t="shared" si="215"/>
        <v>25000</v>
      </c>
      <c r="S77" s="154">
        <f t="shared" si="215"/>
        <v>25000</v>
      </c>
      <c r="T77" s="154">
        <f t="shared" si="215"/>
        <v>25000</v>
      </c>
      <c r="U77" s="154">
        <f t="shared" si="215"/>
        <v>25000</v>
      </c>
      <c r="V77" s="154">
        <f t="shared" si="215"/>
        <v>25000</v>
      </c>
      <c r="W77" s="154">
        <f t="shared" si="215"/>
        <v>25000</v>
      </c>
      <c r="X77" s="154">
        <f t="shared" si="215"/>
        <v>25000</v>
      </c>
      <c r="Y77" s="154">
        <f t="shared" si="215"/>
        <v>25000</v>
      </c>
    </row>
    <row r="78" spans="1:25" ht="15" customHeight="1">
      <c r="A78" s="198" t="s">
        <v>599</v>
      </c>
      <c r="B78" s="156" t="s">
        <v>309</v>
      </c>
      <c r="C78" s="157">
        <v>11</v>
      </c>
      <c r="D78" s="156" t="s">
        <v>25</v>
      </c>
      <c r="E78" s="159">
        <v>3292</v>
      </c>
      <c r="F78" s="202" t="s">
        <v>123</v>
      </c>
      <c r="G78" s="160"/>
      <c r="H78" s="196">
        <v>10000</v>
      </c>
      <c r="I78" s="196">
        <v>10000</v>
      </c>
      <c r="J78" s="196">
        <v>10000</v>
      </c>
      <c r="K78" s="196">
        <v>10000</v>
      </c>
      <c r="L78" s="196">
        <v>10000</v>
      </c>
      <c r="M78" s="211">
        <f>L78</f>
        <v>10000</v>
      </c>
      <c r="N78" s="196">
        <v>10000</v>
      </c>
      <c r="O78" s="211">
        <f>N78</f>
        <v>10000</v>
      </c>
      <c r="P78" s="196">
        <v>15000</v>
      </c>
      <c r="Q78" s="196">
        <v>15000</v>
      </c>
      <c r="R78" s="196">
        <v>25000</v>
      </c>
      <c r="S78" s="211">
        <f>R78</f>
        <v>25000</v>
      </c>
      <c r="T78" s="196">
        <v>25000</v>
      </c>
      <c r="U78" s="211">
        <f>T78</f>
        <v>25000</v>
      </c>
      <c r="V78" s="196">
        <v>25000</v>
      </c>
      <c r="W78" s="211">
        <f>V78</f>
        <v>25000</v>
      </c>
      <c r="X78" s="196">
        <v>25000</v>
      </c>
      <c r="Y78" s="211">
        <f>X78</f>
        <v>25000</v>
      </c>
    </row>
    <row r="79" spans="1:25">
      <c r="A79" s="198" t="s">
        <v>599</v>
      </c>
      <c r="B79" s="215" t="s">
        <v>309</v>
      </c>
      <c r="C79" s="216">
        <v>11</v>
      </c>
      <c r="D79" s="217"/>
      <c r="E79" s="238">
        <v>42</v>
      </c>
      <c r="F79" s="218"/>
      <c r="G79" s="219"/>
      <c r="H79" s="220">
        <f t="shared" ref="H79:Y79" si="216">H80</f>
        <v>0</v>
      </c>
      <c r="I79" s="220">
        <f t="shared" si="216"/>
        <v>0</v>
      </c>
      <c r="J79" s="220">
        <f t="shared" si="216"/>
        <v>0</v>
      </c>
      <c r="K79" s="220">
        <f t="shared" si="216"/>
        <v>0</v>
      </c>
      <c r="L79" s="220">
        <f t="shared" si="216"/>
        <v>200000</v>
      </c>
      <c r="M79" s="220">
        <f t="shared" si="216"/>
        <v>200000</v>
      </c>
      <c r="N79" s="220">
        <f t="shared" si="216"/>
        <v>200000</v>
      </c>
      <c r="O79" s="220">
        <f t="shared" si="216"/>
        <v>200000</v>
      </c>
      <c r="P79" s="220">
        <f t="shared" si="216"/>
        <v>0</v>
      </c>
      <c r="Q79" s="220">
        <f t="shared" si="216"/>
        <v>0</v>
      </c>
      <c r="R79" s="220">
        <f t="shared" si="216"/>
        <v>200000</v>
      </c>
      <c r="S79" s="220">
        <f t="shared" si="216"/>
        <v>200000</v>
      </c>
      <c r="T79" s="220">
        <f t="shared" si="216"/>
        <v>200000</v>
      </c>
      <c r="U79" s="220">
        <f t="shared" si="216"/>
        <v>200000</v>
      </c>
      <c r="V79" s="220">
        <f t="shared" si="216"/>
        <v>200000</v>
      </c>
      <c r="W79" s="220">
        <f t="shared" si="216"/>
        <v>200000</v>
      </c>
      <c r="X79" s="220">
        <f t="shared" si="216"/>
        <v>200000</v>
      </c>
      <c r="Y79" s="220">
        <f t="shared" si="216"/>
        <v>200000</v>
      </c>
    </row>
    <row r="80" spans="1:25" s="148" customFormat="1" ht="15.6" customHeight="1">
      <c r="A80" s="198" t="s">
        <v>599</v>
      </c>
      <c r="B80" s="149" t="s">
        <v>309</v>
      </c>
      <c r="C80" s="150">
        <v>11</v>
      </c>
      <c r="D80" s="169"/>
      <c r="E80" s="168">
        <v>423</v>
      </c>
      <c r="F80" s="201"/>
      <c r="G80" s="153"/>
      <c r="H80" s="154">
        <f t="shared" ref="H80:Y80" si="217">SUM(H81)</f>
        <v>0</v>
      </c>
      <c r="I80" s="154">
        <f t="shared" si="217"/>
        <v>0</v>
      </c>
      <c r="J80" s="154">
        <f t="shared" si="217"/>
        <v>0</v>
      </c>
      <c r="K80" s="154">
        <f t="shared" si="217"/>
        <v>0</v>
      </c>
      <c r="L80" s="154">
        <f t="shared" si="217"/>
        <v>200000</v>
      </c>
      <c r="M80" s="154">
        <f t="shared" si="217"/>
        <v>200000</v>
      </c>
      <c r="N80" s="154">
        <f t="shared" si="217"/>
        <v>200000</v>
      </c>
      <c r="O80" s="154">
        <f t="shared" si="217"/>
        <v>200000</v>
      </c>
      <c r="P80" s="154">
        <f t="shared" si="217"/>
        <v>0</v>
      </c>
      <c r="Q80" s="154">
        <f t="shared" si="217"/>
        <v>0</v>
      </c>
      <c r="R80" s="154">
        <f t="shared" si="217"/>
        <v>200000</v>
      </c>
      <c r="S80" s="154">
        <f t="shared" si="217"/>
        <v>200000</v>
      </c>
      <c r="T80" s="154">
        <f t="shared" si="217"/>
        <v>200000</v>
      </c>
      <c r="U80" s="154">
        <f t="shared" si="217"/>
        <v>200000</v>
      </c>
      <c r="V80" s="154">
        <f t="shared" si="217"/>
        <v>200000</v>
      </c>
      <c r="W80" s="154">
        <f t="shared" si="217"/>
        <v>200000</v>
      </c>
      <c r="X80" s="154">
        <f t="shared" si="217"/>
        <v>200000</v>
      </c>
      <c r="Y80" s="154">
        <f t="shared" si="217"/>
        <v>200000</v>
      </c>
    </row>
    <row r="81" spans="1:25" ht="30" customHeight="1">
      <c r="A81" s="198" t="s">
        <v>599</v>
      </c>
      <c r="B81" s="156" t="s">
        <v>309</v>
      </c>
      <c r="C81" s="157">
        <v>11</v>
      </c>
      <c r="D81" s="170" t="s">
        <v>25</v>
      </c>
      <c r="E81" s="159">
        <v>4231</v>
      </c>
      <c r="F81" s="202" t="s">
        <v>128</v>
      </c>
      <c r="G81" s="160"/>
      <c r="H81" s="196">
        <v>0</v>
      </c>
      <c r="I81" s="196">
        <v>0</v>
      </c>
      <c r="J81" s="196">
        <v>0</v>
      </c>
      <c r="K81" s="196">
        <v>0</v>
      </c>
      <c r="L81" s="196">
        <v>200000</v>
      </c>
      <c r="M81" s="211">
        <f>L81</f>
        <v>200000</v>
      </c>
      <c r="N81" s="196">
        <v>200000</v>
      </c>
      <c r="O81" s="211">
        <f>N81</f>
        <v>200000</v>
      </c>
      <c r="P81" s="196">
        <v>0</v>
      </c>
      <c r="Q81" s="196">
        <v>0</v>
      </c>
      <c r="R81" s="196">
        <v>200000</v>
      </c>
      <c r="S81" s="211">
        <f>R81</f>
        <v>200000</v>
      </c>
      <c r="T81" s="196">
        <v>200000</v>
      </c>
      <c r="U81" s="211">
        <f>T81</f>
        <v>200000</v>
      </c>
      <c r="V81" s="196">
        <v>200000</v>
      </c>
      <c r="W81" s="211">
        <f>V81</f>
        <v>200000</v>
      </c>
      <c r="X81" s="196">
        <v>200000</v>
      </c>
      <c r="Y81" s="211">
        <f>X81</f>
        <v>200000</v>
      </c>
    </row>
    <row r="82" spans="1:25" ht="33.75">
      <c r="A82" s="198" t="s">
        <v>599</v>
      </c>
      <c r="B82" s="222" t="s">
        <v>291</v>
      </c>
      <c r="C82" s="222"/>
      <c r="D82" s="223"/>
      <c r="E82" s="223"/>
      <c r="F82" s="224" t="s">
        <v>292</v>
      </c>
      <c r="G82" s="225" t="s">
        <v>607</v>
      </c>
      <c r="H82" s="226">
        <f t="shared" ref="H82:P82" si="218">H83</f>
        <v>300000</v>
      </c>
      <c r="I82" s="226">
        <f t="shared" si="218"/>
        <v>300000</v>
      </c>
      <c r="J82" s="226">
        <f t="shared" si="218"/>
        <v>300000</v>
      </c>
      <c r="K82" s="226">
        <f t="shared" si="218"/>
        <v>300000</v>
      </c>
      <c r="L82" s="226">
        <f t="shared" si="218"/>
        <v>300000</v>
      </c>
      <c r="M82" s="226">
        <f t="shared" si="218"/>
        <v>300000</v>
      </c>
      <c r="N82" s="226">
        <f t="shared" si="218"/>
        <v>300000</v>
      </c>
      <c r="O82" s="226">
        <f t="shared" si="218"/>
        <v>300000</v>
      </c>
      <c r="P82" s="226">
        <f t="shared" si="218"/>
        <v>300000</v>
      </c>
      <c r="Q82" s="226">
        <f t="shared" ref="Q82:U83" si="219">Q83</f>
        <v>300000</v>
      </c>
      <c r="R82" s="226">
        <f t="shared" si="219"/>
        <v>300000</v>
      </c>
      <c r="S82" s="226">
        <f t="shared" si="219"/>
        <v>300000</v>
      </c>
      <c r="T82" s="226">
        <f t="shared" si="219"/>
        <v>300000</v>
      </c>
      <c r="U82" s="226">
        <f t="shared" si="219"/>
        <v>300000</v>
      </c>
      <c r="V82" s="226">
        <f t="shared" ref="V82:Y83" si="220">V83</f>
        <v>300000</v>
      </c>
      <c r="W82" s="226">
        <f t="shared" si="220"/>
        <v>300000</v>
      </c>
      <c r="X82" s="226">
        <f t="shared" si="220"/>
        <v>300000</v>
      </c>
      <c r="Y82" s="226">
        <f t="shared" si="220"/>
        <v>300000</v>
      </c>
    </row>
    <row r="83" spans="1:25">
      <c r="A83" s="198" t="s">
        <v>599</v>
      </c>
      <c r="B83" s="215" t="s">
        <v>291</v>
      </c>
      <c r="C83" s="216">
        <v>11</v>
      </c>
      <c r="D83" s="217"/>
      <c r="E83" s="238">
        <v>42</v>
      </c>
      <c r="F83" s="218"/>
      <c r="G83" s="219"/>
      <c r="H83" s="220">
        <f t="shared" ref="H83:P83" si="221">H84</f>
        <v>300000</v>
      </c>
      <c r="I83" s="220">
        <f t="shared" si="221"/>
        <v>300000</v>
      </c>
      <c r="J83" s="220">
        <f t="shared" si="221"/>
        <v>300000</v>
      </c>
      <c r="K83" s="220">
        <f t="shared" si="221"/>
        <v>300000</v>
      </c>
      <c r="L83" s="220">
        <f t="shared" si="221"/>
        <v>300000</v>
      </c>
      <c r="M83" s="220">
        <f t="shared" si="221"/>
        <v>300000</v>
      </c>
      <c r="N83" s="220">
        <f t="shared" si="221"/>
        <v>300000</v>
      </c>
      <c r="O83" s="220">
        <f t="shared" si="221"/>
        <v>300000</v>
      </c>
      <c r="P83" s="220">
        <f t="shared" si="221"/>
        <v>300000</v>
      </c>
      <c r="Q83" s="220">
        <f t="shared" si="219"/>
        <v>300000</v>
      </c>
      <c r="R83" s="220">
        <f t="shared" si="219"/>
        <v>300000</v>
      </c>
      <c r="S83" s="220">
        <f t="shared" si="219"/>
        <v>300000</v>
      </c>
      <c r="T83" s="220">
        <f t="shared" si="219"/>
        <v>300000</v>
      </c>
      <c r="U83" s="220">
        <f t="shared" si="219"/>
        <v>300000</v>
      </c>
      <c r="V83" s="220">
        <f t="shared" si="220"/>
        <v>300000</v>
      </c>
      <c r="W83" s="220">
        <f t="shared" si="220"/>
        <v>300000</v>
      </c>
      <c r="X83" s="220">
        <f t="shared" si="220"/>
        <v>300000</v>
      </c>
      <c r="Y83" s="220">
        <f t="shared" si="220"/>
        <v>300000</v>
      </c>
    </row>
    <row r="84" spans="1:25" s="148" customFormat="1" ht="15.6" customHeight="1">
      <c r="A84" s="198" t="s">
        <v>599</v>
      </c>
      <c r="B84" s="149" t="s">
        <v>291</v>
      </c>
      <c r="C84" s="150">
        <v>11</v>
      </c>
      <c r="D84" s="169"/>
      <c r="E84" s="168">
        <v>423</v>
      </c>
      <c r="F84" s="201"/>
      <c r="G84" s="153"/>
      <c r="H84" s="154">
        <f t="shared" ref="H84:P84" si="222">SUM(H85)</f>
        <v>300000</v>
      </c>
      <c r="I84" s="154">
        <f t="shared" si="222"/>
        <v>300000</v>
      </c>
      <c r="J84" s="154">
        <f t="shared" si="222"/>
        <v>300000</v>
      </c>
      <c r="K84" s="154">
        <f t="shared" si="222"/>
        <v>300000</v>
      </c>
      <c r="L84" s="154">
        <f t="shared" si="222"/>
        <v>300000</v>
      </c>
      <c r="M84" s="154">
        <f t="shared" si="222"/>
        <v>300000</v>
      </c>
      <c r="N84" s="154">
        <f t="shared" si="222"/>
        <v>300000</v>
      </c>
      <c r="O84" s="154">
        <f t="shared" si="222"/>
        <v>300000</v>
      </c>
      <c r="P84" s="154">
        <f t="shared" si="222"/>
        <v>300000</v>
      </c>
      <c r="Q84" s="154">
        <f t="shared" ref="Q84:U84" si="223">SUM(Q85)</f>
        <v>300000</v>
      </c>
      <c r="R84" s="154">
        <f t="shared" si="223"/>
        <v>300000</v>
      </c>
      <c r="S84" s="154">
        <f t="shared" si="223"/>
        <v>300000</v>
      </c>
      <c r="T84" s="154">
        <f t="shared" si="223"/>
        <v>300000</v>
      </c>
      <c r="U84" s="154">
        <f t="shared" si="223"/>
        <v>300000</v>
      </c>
      <c r="V84" s="154">
        <f t="shared" ref="V84:Y84" si="224">SUM(V85)</f>
        <v>300000</v>
      </c>
      <c r="W84" s="154">
        <f t="shared" si="224"/>
        <v>300000</v>
      </c>
      <c r="X84" s="154">
        <f t="shared" si="224"/>
        <v>300000</v>
      </c>
      <c r="Y84" s="154">
        <f t="shared" si="224"/>
        <v>300000</v>
      </c>
    </row>
    <row r="85" spans="1:25" ht="30" customHeight="1">
      <c r="A85" s="198" t="s">
        <v>599</v>
      </c>
      <c r="B85" s="156" t="s">
        <v>291</v>
      </c>
      <c r="C85" s="157">
        <v>11</v>
      </c>
      <c r="D85" s="170" t="s">
        <v>25</v>
      </c>
      <c r="E85" s="159">
        <v>4233</v>
      </c>
      <c r="F85" s="202" t="s">
        <v>142</v>
      </c>
      <c r="G85" s="160"/>
      <c r="H85" s="196">
        <v>300000</v>
      </c>
      <c r="I85" s="196">
        <v>300000</v>
      </c>
      <c r="J85" s="196">
        <v>300000</v>
      </c>
      <c r="K85" s="196">
        <v>300000</v>
      </c>
      <c r="L85" s="196">
        <v>300000</v>
      </c>
      <c r="M85" s="211">
        <f>L85</f>
        <v>300000</v>
      </c>
      <c r="N85" s="196">
        <v>300000</v>
      </c>
      <c r="O85" s="211">
        <f>N85</f>
        <v>300000</v>
      </c>
      <c r="P85" s="196">
        <v>300000</v>
      </c>
      <c r="Q85" s="196">
        <v>300000</v>
      </c>
      <c r="R85" s="196">
        <v>300000</v>
      </c>
      <c r="S85" s="211">
        <f>R85</f>
        <v>300000</v>
      </c>
      <c r="T85" s="196">
        <v>300000</v>
      </c>
      <c r="U85" s="211">
        <f>T85</f>
        <v>300000</v>
      </c>
      <c r="V85" s="196">
        <v>300000</v>
      </c>
      <c r="W85" s="211">
        <f>V85</f>
        <v>300000</v>
      </c>
      <c r="X85" s="196">
        <v>300000</v>
      </c>
      <c r="Y85" s="211">
        <f>X85</f>
        <v>300000</v>
      </c>
    </row>
    <row r="86" spans="1:25" ht="33.75">
      <c r="A86" s="198" t="s">
        <v>599</v>
      </c>
      <c r="B86" s="222" t="s">
        <v>75</v>
      </c>
      <c r="C86" s="222"/>
      <c r="D86" s="223"/>
      <c r="E86" s="223"/>
      <c r="F86" s="224" t="s">
        <v>92</v>
      </c>
      <c r="G86" s="225" t="s">
        <v>607</v>
      </c>
      <c r="H86" s="226">
        <f t="shared" ref="H86:W86" si="225">H87+H96+H100+H103+H107+H112+H117+H120</f>
        <v>13700000</v>
      </c>
      <c r="I86" s="226">
        <f t="shared" ref="I86" si="226">I87+I96+I100+I103+I107+I112+I117+I120</f>
        <v>13600000</v>
      </c>
      <c r="J86" s="226">
        <f t="shared" si="225"/>
        <v>14780000</v>
      </c>
      <c r="K86" s="226">
        <f t="shared" si="225"/>
        <v>14680000</v>
      </c>
      <c r="L86" s="226">
        <f t="shared" si="225"/>
        <v>14280000</v>
      </c>
      <c r="M86" s="226">
        <f t="shared" si="225"/>
        <v>14180000</v>
      </c>
      <c r="N86" s="226">
        <f t="shared" ref="N86:O86" si="227">N87+N96+N100+N103+N107+N112+N117+N120</f>
        <v>14180000</v>
      </c>
      <c r="O86" s="226">
        <f t="shared" si="227"/>
        <v>14180000</v>
      </c>
      <c r="P86" s="226">
        <f t="shared" si="225"/>
        <v>24080000</v>
      </c>
      <c r="Q86" s="226">
        <f t="shared" si="225"/>
        <v>24080000</v>
      </c>
      <c r="R86" s="226">
        <f t="shared" si="225"/>
        <v>23850000</v>
      </c>
      <c r="S86" s="226">
        <f t="shared" si="225"/>
        <v>23850000</v>
      </c>
      <c r="T86" s="226">
        <f t="shared" ref="T86:U86" si="228">T87+T96+T100+T103+T107+T112+T117+T120</f>
        <v>23850000</v>
      </c>
      <c r="U86" s="226">
        <f t="shared" si="228"/>
        <v>23850000</v>
      </c>
      <c r="V86" s="226">
        <f t="shared" si="225"/>
        <v>20080000</v>
      </c>
      <c r="W86" s="226">
        <f t="shared" si="225"/>
        <v>20080000</v>
      </c>
      <c r="X86" s="226">
        <f t="shared" ref="X86:Y86" si="229">X87+X96+X100+X103+X107+X112+X117+X120</f>
        <v>20080000</v>
      </c>
      <c r="Y86" s="226">
        <f t="shared" si="229"/>
        <v>20080000</v>
      </c>
    </row>
    <row r="87" spans="1:25">
      <c r="A87" s="198" t="s">
        <v>599</v>
      </c>
      <c r="B87" s="215" t="s">
        <v>75</v>
      </c>
      <c r="C87" s="216">
        <v>11</v>
      </c>
      <c r="D87" s="217"/>
      <c r="E87" s="238">
        <v>32</v>
      </c>
      <c r="F87" s="218"/>
      <c r="G87" s="219"/>
      <c r="H87" s="220">
        <f t="shared" ref="H87:P87" si="230">H88+H90</f>
        <v>10390000</v>
      </c>
      <c r="I87" s="220">
        <f t="shared" ref="I87" si="231">I88+I90</f>
        <v>10390000</v>
      </c>
      <c r="J87" s="220">
        <f t="shared" si="230"/>
        <v>11370000</v>
      </c>
      <c r="K87" s="220">
        <f t="shared" ref="K87:L87" si="232">K88+K90</f>
        <v>11370000</v>
      </c>
      <c r="L87" s="220">
        <f t="shared" si="232"/>
        <v>10870000</v>
      </c>
      <c r="M87" s="220">
        <f t="shared" ref="M87:N87" si="233">M88+M90</f>
        <v>10870000</v>
      </c>
      <c r="N87" s="220">
        <f t="shared" si="233"/>
        <v>10870000</v>
      </c>
      <c r="O87" s="220">
        <f t="shared" ref="O87" si="234">O88+O90</f>
        <v>10870000</v>
      </c>
      <c r="P87" s="220">
        <f t="shared" si="230"/>
        <v>11770000</v>
      </c>
      <c r="Q87" s="220">
        <f t="shared" ref="Q87:S87" si="235">Q88+Q90</f>
        <v>11770000</v>
      </c>
      <c r="R87" s="220">
        <f t="shared" si="235"/>
        <v>11540000</v>
      </c>
      <c r="S87" s="220">
        <f t="shared" si="235"/>
        <v>11540000</v>
      </c>
      <c r="T87" s="220">
        <f t="shared" ref="T87:U87" si="236">T88+T90</f>
        <v>11540000</v>
      </c>
      <c r="U87" s="220">
        <f t="shared" si="236"/>
        <v>11540000</v>
      </c>
      <c r="V87" s="220">
        <f t="shared" ref="V87:W87" si="237">V88+V90</f>
        <v>11770000</v>
      </c>
      <c r="W87" s="220">
        <f t="shared" si="237"/>
        <v>11770000</v>
      </c>
      <c r="X87" s="220">
        <f t="shared" ref="X87:Y87" si="238">X88+X90</f>
        <v>11770000</v>
      </c>
      <c r="Y87" s="220">
        <f t="shared" si="238"/>
        <v>11770000</v>
      </c>
    </row>
    <row r="88" spans="1:25" s="240" customFormat="1" ht="15.6" customHeight="1">
      <c r="A88" s="198" t="s">
        <v>599</v>
      </c>
      <c r="B88" s="149" t="s">
        <v>75</v>
      </c>
      <c r="C88" s="150">
        <v>11</v>
      </c>
      <c r="D88" s="169"/>
      <c r="E88" s="152">
        <v>321</v>
      </c>
      <c r="F88" s="201"/>
      <c r="G88" s="153"/>
      <c r="H88" s="154">
        <f t="shared" ref="H88:P88" si="239">H89</f>
        <v>70000</v>
      </c>
      <c r="I88" s="154">
        <f t="shared" si="239"/>
        <v>70000</v>
      </c>
      <c r="J88" s="154">
        <f t="shared" si="239"/>
        <v>50000</v>
      </c>
      <c r="K88" s="154">
        <f t="shared" si="239"/>
        <v>50000</v>
      </c>
      <c r="L88" s="154">
        <f t="shared" si="239"/>
        <v>50000</v>
      </c>
      <c r="M88" s="154">
        <f t="shared" si="239"/>
        <v>50000</v>
      </c>
      <c r="N88" s="154">
        <f t="shared" si="239"/>
        <v>50000</v>
      </c>
      <c r="O88" s="154">
        <f t="shared" si="239"/>
        <v>50000</v>
      </c>
      <c r="P88" s="154">
        <f t="shared" si="239"/>
        <v>50000</v>
      </c>
      <c r="Q88" s="154">
        <f t="shared" ref="Q88:U88" si="240">Q89</f>
        <v>50000</v>
      </c>
      <c r="R88" s="154">
        <f t="shared" si="240"/>
        <v>50000</v>
      </c>
      <c r="S88" s="154">
        <f t="shared" si="240"/>
        <v>50000</v>
      </c>
      <c r="T88" s="154">
        <f t="shared" si="240"/>
        <v>50000</v>
      </c>
      <c r="U88" s="154">
        <f t="shared" si="240"/>
        <v>50000</v>
      </c>
      <c r="V88" s="154">
        <f t="shared" ref="V88:Y88" si="241">V89</f>
        <v>50000</v>
      </c>
      <c r="W88" s="154">
        <f t="shared" si="241"/>
        <v>50000</v>
      </c>
      <c r="X88" s="154">
        <f t="shared" si="241"/>
        <v>50000</v>
      </c>
      <c r="Y88" s="154">
        <f t="shared" si="241"/>
        <v>50000</v>
      </c>
    </row>
    <row r="89" spans="1:25" s="239" customFormat="1" ht="15" customHeight="1">
      <c r="A89" s="198" t="s">
        <v>599</v>
      </c>
      <c r="B89" s="156" t="s">
        <v>75</v>
      </c>
      <c r="C89" s="157">
        <v>11</v>
      </c>
      <c r="D89" s="170" t="s">
        <v>25</v>
      </c>
      <c r="E89" s="159">
        <v>3213</v>
      </c>
      <c r="F89" s="202" t="s">
        <v>112</v>
      </c>
      <c r="G89" s="160"/>
      <c r="H89" s="196">
        <v>70000</v>
      </c>
      <c r="I89" s="196">
        <v>70000</v>
      </c>
      <c r="J89" s="196">
        <v>50000</v>
      </c>
      <c r="K89" s="196">
        <v>50000</v>
      </c>
      <c r="L89" s="196">
        <v>50000</v>
      </c>
      <c r="M89" s="211">
        <f>L89</f>
        <v>50000</v>
      </c>
      <c r="N89" s="196">
        <v>50000</v>
      </c>
      <c r="O89" s="211">
        <f>N89</f>
        <v>50000</v>
      </c>
      <c r="P89" s="196">
        <v>50000</v>
      </c>
      <c r="Q89" s="196">
        <v>50000</v>
      </c>
      <c r="R89" s="196">
        <v>50000</v>
      </c>
      <c r="S89" s="211">
        <f>R89</f>
        <v>50000</v>
      </c>
      <c r="T89" s="196">
        <v>50000</v>
      </c>
      <c r="U89" s="211">
        <f>T89</f>
        <v>50000</v>
      </c>
      <c r="V89" s="196">
        <v>50000</v>
      </c>
      <c r="W89" s="211">
        <f>V89</f>
        <v>50000</v>
      </c>
      <c r="X89" s="196">
        <v>50000</v>
      </c>
      <c r="Y89" s="211">
        <f>X89</f>
        <v>50000</v>
      </c>
    </row>
    <row r="90" spans="1:25" s="148" customFormat="1" ht="15.6" customHeight="1">
      <c r="A90" s="198" t="s">
        <v>599</v>
      </c>
      <c r="B90" s="149" t="s">
        <v>75</v>
      </c>
      <c r="C90" s="150">
        <v>11</v>
      </c>
      <c r="D90" s="169"/>
      <c r="E90" s="152">
        <v>323</v>
      </c>
      <c r="F90" s="201"/>
      <c r="G90" s="153"/>
      <c r="H90" s="154">
        <f t="shared" ref="H90:P90" si="242">SUM(H91:H95)</f>
        <v>10320000</v>
      </c>
      <c r="I90" s="154">
        <f t="shared" ref="I90" si="243">SUM(I91:I95)</f>
        <v>10320000</v>
      </c>
      <c r="J90" s="154">
        <f t="shared" si="242"/>
        <v>11320000</v>
      </c>
      <c r="K90" s="154">
        <f t="shared" ref="K90:L90" si="244">SUM(K91:K95)</f>
        <v>11320000</v>
      </c>
      <c r="L90" s="154">
        <f t="shared" si="244"/>
        <v>10820000</v>
      </c>
      <c r="M90" s="154">
        <f t="shared" ref="M90:N90" si="245">SUM(M91:M95)</f>
        <v>10820000</v>
      </c>
      <c r="N90" s="154">
        <f t="shared" si="245"/>
        <v>10820000</v>
      </c>
      <c r="O90" s="154">
        <f t="shared" ref="O90" si="246">SUM(O91:O95)</f>
        <v>10820000</v>
      </c>
      <c r="P90" s="154">
        <f t="shared" si="242"/>
        <v>11720000</v>
      </c>
      <c r="Q90" s="154">
        <f t="shared" ref="Q90:S90" si="247">SUM(Q91:Q95)</f>
        <v>11720000</v>
      </c>
      <c r="R90" s="154">
        <f t="shared" si="247"/>
        <v>11490000</v>
      </c>
      <c r="S90" s="154">
        <f t="shared" si="247"/>
        <v>11490000</v>
      </c>
      <c r="T90" s="154">
        <f t="shared" ref="T90:U90" si="248">SUM(T91:T95)</f>
        <v>11490000</v>
      </c>
      <c r="U90" s="154">
        <f t="shared" si="248"/>
        <v>11490000</v>
      </c>
      <c r="V90" s="154">
        <f t="shared" ref="V90:W90" si="249">SUM(V91:V95)</f>
        <v>11720000</v>
      </c>
      <c r="W90" s="154">
        <f t="shared" si="249"/>
        <v>11720000</v>
      </c>
      <c r="X90" s="154">
        <f t="shared" ref="X90:Y90" si="250">SUM(X91:X95)</f>
        <v>11720000</v>
      </c>
      <c r="Y90" s="154">
        <f t="shared" si="250"/>
        <v>11720000</v>
      </c>
    </row>
    <row r="91" spans="1:25" ht="15" customHeight="1">
      <c r="A91" s="198" t="s">
        <v>599</v>
      </c>
      <c r="B91" s="156" t="s">
        <v>75</v>
      </c>
      <c r="C91" s="157">
        <v>11</v>
      </c>
      <c r="D91" s="170" t="s">
        <v>25</v>
      </c>
      <c r="E91" s="159">
        <v>3231</v>
      </c>
      <c r="F91" s="202" t="s">
        <v>117</v>
      </c>
      <c r="G91" s="160"/>
      <c r="H91" s="196">
        <v>120000</v>
      </c>
      <c r="I91" s="196">
        <v>120000</v>
      </c>
      <c r="J91" s="196">
        <v>120000</v>
      </c>
      <c r="K91" s="196">
        <v>120000</v>
      </c>
      <c r="L91" s="196">
        <v>120000</v>
      </c>
      <c r="M91" s="211">
        <f t="shared" ref="M91:M95" si="251">L91</f>
        <v>120000</v>
      </c>
      <c r="N91" s="196">
        <v>120000</v>
      </c>
      <c r="O91" s="211">
        <f t="shared" ref="O91:O95" si="252">N91</f>
        <v>120000</v>
      </c>
      <c r="P91" s="196">
        <v>120000</v>
      </c>
      <c r="Q91" s="196">
        <v>120000</v>
      </c>
      <c r="R91" s="196">
        <v>120000</v>
      </c>
      <c r="S91" s="211">
        <f t="shared" ref="S91:S95" si="253">R91</f>
        <v>120000</v>
      </c>
      <c r="T91" s="196">
        <v>120000</v>
      </c>
      <c r="U91" s="211">
        <f t="shared" ref="U91:U95" si="254">T91</f>
        <v>120000</v>
      </c>
      <c r="V91" s="196">
        <v>120000</v>
      </c>
      <c r="W91" s="211">
        <f t="shared" ref="W91:W95" si="255">V91</f>
        <v>120000</v>
      </c>
      <c r="X91" s="196">
        <v>120000</v>
      </c>
      <c r="Y91" s="211">
        <f t="shared" ref="Y91:Y95" si="256">X91</f>
        <v>120000</v>
      </c>
    </row>
    <row r="92" spans="1:25" ht="15" customHeight="1">
      <c r="A92" s="198" t="s">
        <v>599</v>
      </c>
      <c r="B92" s="156" t="s">
        <v>75</v>
      </c>
      <c r="C92" s="157">
        <v>11</v>
      </c>
      <c r="D92" s="170" t="s">
        <v>25</v>
      </c>
      <c r="E92" s="159">
        <v>3232</v>
      </c>
      <c r="F92" s="202" t="s">
        <v>118</v>
      </c>
      <c r="G92" s="160"/>
      <c r="H92" s="196">
        <v>9000000</v>
      </c>
      <c r="I92" s="196">
        <v>9000000</v>
      </c>
      <c r="J92" s="196">
        <v>10000000</v>
      </c>
      <c r="K92" s="196">
        <v>10000000</v>
      </c>
      <c r="L92" s="196">
        <v>9500000</v>
      </c>
      <c r="M92" s="211">
        <f t="shared" si="251"/>
        <v>9500000</v>
      </c>
      <c r="N92" s="196">
        <v>9500000</v>
      </c>
      <c r="O92" s="211">
        <f t="shared" si="252"/>
        <v>9500000</v>
      </c>
      <c r="P92" s="196">
        <v>10000000</v>
      </c>
      <c r="Q92" s="196">
        <v>10000000</v>
      </c>
      <c r="R92" s="196">
        <v>9800000</v>
      </c>
      <c r="S92" s="211">
        <f t="shared" si="253"/>
        <v>9800000</v>
      </c>
      <c r="T92" s="196">
        <v>9800000</v>
      </c>
      <c r="U92" s="211">
        <f t="shared" si="254"/>
        <v>9800000</v>
      </c>
      <c r="V92" s="196">
        <v>10000000</v>
      </c>
      <c r="W92" s="211">
        <f t="shared" si="255"/>
        <v>10000000</v>
      </c>
      <c r="X92" s="196">
        <v>10000000</v>
      </c>
      <c r="Y92" s="211">
        <f t="shared" si="256"/>
        <v>10000000</v>
      </c>
    </row>
    <row r="93" spans="1:25" ht="15" customHeight="1">
      <c r="A93" s="198" t="s">
        <v>599</v>
      </c>
      <c r="B93" s="156" t="s">
        <v>75</v>
      </c>
      <c r="C93" s="157">
        <v>11</v>
      </c>
      <c r="D93" s="170" t="s">
        <v>25</v>
      </c>
      <c r="E93" s="159">
        <v>3235</v>
      </c>
      <c r="F93" s="202" t="s">
        <v>42</v>
      </c>
      <c r="G93" s="160"/>
      <c r="H93" s="196">
        <v>500000</v>
      </c>
      <c r="I93" s="196">
        <v>500000</v>
      </c>
      <c r="J93" s="196">
        <v>500000</v>
      </c>
      <c r="K93" s="196">
        <v>500000</v>
      </c>
      <c r="L93" s="196">
        <v>500000</v>
      </c>
      <c r="M93" s="211">
        <f t="shared" si="251"/>
        <v>500000</v>
      </c>
      <c r="N93" s="196">
        <v>500000</v>
      </c>
      <c r="O93" s="211">
        <f t="shared" si="252"/>
        <v>500000</v>
      </c>
      <c r="P93" s="196">
        <v>500000</v>
      </c>
      <c r="Q93" s="196">
        <v>500000</v>
      </c>
      <c r="R93" s="196">
        <v>500000</v>
      </c>
      <c r="S93" s="211">
        <f t="shared" si="253"/>
        <v>500000</v>
      </c>
      <c r="T93" s="196">
        <v>500000</v>
      </c>
      <c r="U93" s="211">
        <f t="shared" si="254"/>
        <v>500000</v>
      </c>
      <c r="V93" s="196">
        <v>500000</v>
      </c>
      <c r="W93" s="211">
        <f t="shared" si="255"/>
        <v>500000</v>
      </c>
      <c r="X93" s="196">
        <v>500000</v>
      </c>
      <c r="Y93" s="211">
        <f t="shared" si="256"/>
        <v>500000</v>
      </c>
    </row>
    <row r="94" spans="1:25" s="239" customFormat="1" ht="15" customHeight="1">
      <c r="A94" s="198" t="s">
        <v>599</v>
      </c>
      <c r="B94" s="156" t="s">
        <v>75</v>
      </c>
      <c r="C94" s="157">
        <v>11</v>
      </c>
      <c r="D94" s="170" t="s">
        <v>25</v>
      </c>
      <c r="E94" s="159">
        <v>3237</v>
      </c>
      <c r="F94" s="202" t="s">
        <v>36</v>
      </c>
      <c r="G94" s="160"/>
      <c r="H94" s="196">
        <v>400000</v>
      </c>
      <c r="I94" s="196">
        <v>400000</v>
      </c>
      <c r="J94" s="196">
        <v>400000</v>
      </c>
      <c r="K94" s="196">
        <v>400000</v>
      </c>
      <c r="L94" s="196">
        <v>400000</v>
      </c>
      <c r="M94" s="211">
        <f t="shared" si="251"/>
        <v>400000</v>
      </c>
      <c r="N94" s="196">
        <v>400000</v>
      </c>
      <c r="O94" s="211">
        <f t="shared" si="252"/>
        <v>400000</v>
      </c>
      <c r="P94" s="196">
        <v>1000000</v>
      </c>
      <c r="Q94" s="196">
        <v>1000000</v>
      </c>
      <c r="R94" s="196">
        <v>1000000</v>
      </c>
      <c r="S94" s="211">
        <f t="shared" si="253"/>
        <v>1000000</v>
      </c>
      <c r="T94" s="196">
        <v>1000000</v>
      </c>
      <c r="U94" s="211">
        <f t="shared" si="254"/>
        <v>1000000</v>
      </c>
      <c r="V94" s="196">
        <v>1000000</v>
      </c>
      <c r="W94" s="211">
        <f t="shared" si="255"/>
        <v>1000000</v>
      </c>
      <c r="X94" s="196">
        <v>1000000</v>
      </c>
      <c r="Y94" s="211">
        <f t="shared" si="256"/>
        <v>1000000</v>
      </c>
    </row>
    <row r="95" spans="1:25" s="239" customFormat="1" ht="15" customHeight="1">
      <c r="A95" s="198" t="s">
        <v>599</v>
      </c>
      <c r="B95" s="156" t="s">
        <v>75</v>
      </c>
      <c r="C95" s="157">
        <v>11</v>
      </c>
      <c r="D95" s="170" t="s">
        <v>25</v>
      </c>
      <c r="E95" s="159">
        <v>3238</v>
      </c>
      <c r="F95" s="202" t="s">
        <v>122</v>
      </c>
      <c r="G95" s="160"/>
      <c r="H95" s="196">
        <v>300000</v>
      </c>
      <c r="I95" s="196">
        <v>300000</v>
      </c>
      <c r="J95" s="196">
        <v>300000</v>
      </c>
      <c r="K95" s="196">
        <v>300000</v>
      </c>
      <c r="L95" s="196">
        <v>300000</v>
      </c>
      <c r="M95" s="211">
        <f t="shared" si="251"/>
        <v>300000</v>
      </c>
      <c r="N95" s="196">
        <v>300000</v>
      </c>
      <c r="O95" s="211">
        <f t="shared" si="252"/>
        <v>300000</v>
      </c>
      <c r="P95" s="196">
        <v>100000</v>
      </c>
      <c r="Q95" s="196">
        <v>100000</v>
      </c>
      <c r="R95" s="196">
        <v>70000</v>
      </c>
      <c r="S95" s="211">
        <f t="shared" si="253"/>
        <v>70000</v>
      </c>
      <c r="T95" s="196">
        <v>70000</v>
      </c>
      <c r="U95" s="211">
        <f t="shared" si="254"/>
        <v>70000</v>
      </c>
      <c r="V95" s="196">
        <v>100000</v>
      </c>
      <c r="W95" s="211">
        <f t="shared" si="255"/>
        <v>100000</v>
      </c>
      <c r="X95" s="196">
        <v>100000</v>
      </c>
      <c r="Y95" s="211">
        <f t="shared" si="256"/>
        <v>100000</v>
      </c>
    </row>
    <row r="96" spans="1:25">
      <c r="A96" s="198" t="s">
        <v>599</v>
      </c>
      <c r="B96" s="215" t="s">
        <v>75</v>
      </c>
      <c r="C96" s="216">
        <v>11</v>
      </c>
      <c r="D96" s="217"/>
      <c r="E96" s="238">
        <v>36</v>
      </c>
      <c r="F96" s="218"/>
      <c r="G96" s="219"/>
      <c r="H96" s="220">
        <f t="shared" ref="H96:P96" si="257">H97</f>
        <v>10000</v>
      </c>
      <c r="I96" s="220">
        <f t="shared" si="257"/>
        <v>10000</v>
      </c>
      <c r="J96" s="220">
        <f t="shared" si="257"/>
        <v>10000</v>
      </c>
      <c r="K96" s="220">
        <f t="shared" si="257"/>
        <v>10000</v>
      </c>
      <c r="L96" s="220">
        <f t="shared" si="257"/>
        <v>10000</v>
      </c>
      <c r="M96" s="220">
        <f t="shared" si="257"/>
        <v>10000</v>
      </c>
      <c r="N96" s="220">
        <f t="shared" si="257"/>
        <v>10000</v>
      </c>
      <c r="O96" s="220">
        <f t="shared" si="257"/>
        <v>10000</v>
      </c>
      <c r="P96" s="220">
        <f t="shared" si="257"/>
        <v>10000</v>
      </c>
      <c r="Q96" s="220">
        <f t="shared" ref="Q96:U96" si="258">Q97</f>
        <v>10000</v>
      </c>
      <c r="R96" s="220">
        <f t="shared" si="258"/>
        <v>10000</v>
      </c>
      <c r="S96" s="220">
        <f t="shared" si="258"/>
        <v>10000</v>
      </c>
      <c r="T96" s="220">
        <f t="shared" si="258"/>
        <v>10000</v>
      </c>
      <c r="U96" s="220">
        <f t="shared" si="258"/>
        <v>10000</v>
      </c>
      <c r="V96" s="220">
        <f t="shared" ref="V96:Y96" si="259">V97</f>
        <v>10000</v>
      </c>
      <c r="W96" s="220">
        <f t="shared" si="259"/>
        <v>10000</v>
      </c>
      <c r="X96" s="220">
        <f t="shared" si="259"/>
        <v>10000</v>
      </c>
      <c r="Y96" s="220">
        <f t="shared" si="259"/>
        <v>10000</v>
      </c>
    </row>
    <row r="97" spans="1:25" s="148" customFormat="1" ht="15.6" customHeight="1">
      <c r="A97" s="198" t="s">
        <v>599</v>
      </c>
      <c r="B97" s="149" t="s">
        <v>75</v>
      </c>
      <c r="C97" s="150">
        <v>11</v>
      </c>
      <c r="D97" s="169"/>
      <c r="E97" s="152">
        <v>363</v>
      </c>
      <c r="F97" s="201"/>
      <c r="G97" s="153"/>
      <c r="H97" s="172">
        <f t="shared" ref="H97:P97" si="260">SUM(H98:H99)</f>
        <v>10000</v>
      </c>
      <c r="I97" s="172">
        <f t="shared" ref="I97" si="261">SUM(I98:I99)</f>
        <v>10000</v>
      </c>
      <c r="J97" s="172">
        <f t="shared" si="260"/>
        <v>10000</v>
      </c>
      <c r="K97" s="172">
        <f t="shared" ref="K97:L97" si="262">SUM(K98:K99)</f>
        <v>10000</v>
      </c>
      <c r="L97" s="172">
        <f t="shared" si="262"/>
        <v>10000</v>
      </c>
      <c r="M97" s="172">
        <f t="shared" ref="M97:N97" si="263">SUM(M98:M99)</f>
        <v>10000</v>
      </c>
      <c r="N97" s="172">
        <f t="shared" si="263"/>
        <v>10000</v>
      </c>
      <c r="O97" s="172">
        <f t="shared" ref="O97" si="264">SUM(O98:O99)</f>
        <v>10000</v>
      </c>
      <c r="P97" s="172">
        <f t="shared" si="260"/>
        <v>10000</v>
      </c>
      <c r="Q97" s="172">
        <f t="shared" ref="Q97:S97" si="265">SUM(Q98:Q99)</f>
        <v>10000</v>
      </c>
      <c r="R97" s="172">
        <f t="shared" si="265"/>
        <v>10000</v>
      </c>
      <c r="S97" s="172">
        <f t="shared" si="265"/>
        <v>10000</v>
      </c>
      <c r="T97" s="172">
        <f t="shared" ref="T97:U97" si="266">SUM(T98:T99)</f>
        <v>10000</v>
      </c>
      <c r="U97" s="172">
        <f t="shared" si="266"/>
        <v>10000</v>
      </c>
      <c r="V97" s="172">
        <f t="shared" ref="V97:W97" si="267">SUM(V98:V99)</f>
        <v>10000</v>
      </c>
      <c r="W97" s="172">
        <f t="shared" si="267"/>
        <v>10000</v>
      </c>
      <c r="X97" s="172">
        <f t="shared" ref="X97:Y97" si="268">SUM(X98:X99)</f>
        <v>10000</v>
      </c>
      <c r="Y97" s="172">
        <f t="shared" si="268"/>
        <v>10000</v>
      </c>
    </row>
    <row r="98" spans="1:25" ht="30" customHeight="1">
      <c r="A98" s="198" t="s">
        <v>599</v>
      </c>
      <c r="B98" s="156" t="s">
        <v>75</v>
      </c>
      <c r="C98" s="157">
        <v>11</v>
      </c>
      <c r="D98" s="170" t="s">
        <v>25</v>
      </c>
      <c r="E98" s="159">
        <v>3631</v>
      </c>
      <c r="F98" s="202" t="s">
        <v>404</v>
      </c>
      <c r="G98" s="160"/>
      <c r="H98" s="196">
        <v>5000</v>
      </c>
      <c r="I98" s="196">
        <v>5000</v>
      </c>
      <c r="J98" s="196">
        <v>5000</v>
      </c>
      <c r="K98" s="196">
        <v>5000</v>
      </c>
      <c r="L98" s="196">
        <v>5000</v>
      </c>
      <c r="M98" s="211">
        <f t="shared" ref="M98:M99" si="269">L98</f>
        <v>5000</v>
      </c>
      <c r="N98" s="196">
        <v>5000</v>
      </c>
      <c r="O98" s="211">
        <f t="shared" ref="O98:O99" si="270">N98</f>
        <v>5000</v>
      </c>
      <c r="P98" s="196">
        <v>5000</v>
      </c>
      <c r="Q98" s="196">
        <v>5000</v>
      </c>
      <c r="R98" s="196">
        <v>5000</v>
      </c>
      <c r="S98" s="211">
        <f t="shared" ref="S98:S99" si="271">R98</f>
        <v>5000</v>
      </c>
      <c r="T98" s="196">
        <v>5000</v>
      </c>
      <c r="U98" s="211">
        <f t="shared" ref="U98:U99" si="272">T98</f>
        <v>5000</v>
      </c>
      <c r="V98" s="196">
        <v>5000</v>
      </c>
      <c r="W98" s="211">
        <f t="shared" ref="W98:W99" si="273">V98</f>
        <v>5000</v>
      </c>
      <c r="X98" s="196">
        <v>5000</v>
      </c>
      <c r="Y98" s="211">
        <f t="shared" ref="Y98:Y99" si="274">X98</f>
        <v>5000</v>
      </c>
    </row>
    <row r="99" spans="1:25" ht="30" customHeight="1">
      <c r="A99" s="198" t="s">
        <v>599</v>
      </c>
      <c r="B99" s="156" t="s">
        <v>75</v>
      </c>
      <c r="C99" s="157">
        <v>11</v>
      </c>
      <c r="D99" s="170" t="s">
        <v>25</v>
      </c>
      <c r="E99" s="159">
        <v>3632</v>
      </c>
      <c r="F99" s="202" t="s">
        <v>310</v>
      </c>
      <c r="G99" s="160"/>
      <c r="H99" s="196">
        <v>5000</v>
      </c>
      <c r="I99" s="196">
        <v>5000</v>
      </c>
      <c r="J99" s="196">
        <v>5000</v>
      </c>
      <c r="K99" s="196">
        <v>5000</v>
      </c>
      <c r="L99" s="196">
        <v>5000</v>
      </c>
      <c r="M99" s="211">
        <f t="shared" si="269"/>
        <v>5000</v>
      </c>
      <c r="N99" s="196">
        <v>5000</v>
      </c>
      <c r="O99" s="211">
        <f t="shared" si="270"/>
        <v>5000</v>
      </c>
      <c r="P99" s="196">
        <v>5000</v>
      </c>
      <c r="Q99" s="196">
        <v>5000</v>
      </c>
      <c r="R99" s="196">
        <v>5000</v>
      </c>
      <c r="S99" s="211">
        <f t="shared" si="271"/>
        <v>5000</v>
      </c>
      <c r="T99" s="196">
        <v>5000</v>
      </c>
      <c r="U99" s="211">
        <f t="shared" si="272"/>
        <v>5000</v>
      </c>
      <c r="V99" s="196">
        <v>5000</v>
      </c>
      <c r="W99" s="211">
        <f t="shared" si="273"/>
        <v>5000</v>
      </c>
      <c r="X99" s="196">
        <v>5000</v>
      </c>
      <c r="Y99" s="211">
        <f t="shared" si="274"/>
        <v>5000</v>
      </c>
    </row>
    <row r="100" spans="1:25">
      <c r="A100" s="198" t="s">
        <v>599</v>
      </c>
      <c r="B100" s="215" t="s">
        <v>75</v>
      </c>
      <c r="C100" s="216">
        <v>11</v>
      </c>
      <c r="D100" s="217"/>
      <c r="E100" s="238">
        <v>38</v>
      </c>
      <c r="F100" s="218"/>
      <c r="G100" s="219"/>
      <c r="H100" s="220">
        <f t="shared" ref="H100:Y100" si="275">H101</f>
        <v>0</v>
      </c>
      <c r="I100" s="220">
        <f t="shared" si="275"/>
        <v>0</v>
      </c>
      <c r="J100" s="220">
        <f t="shared" si="275"/>
        <v>0</v>
      </c>
      <c r="K100" s="220">
        <f t="shared" si="275"/>
        <v>0</v>
      </c>
      <c r="L100" s="220">
        <f t="shared" si="275"/>
        <v>1600000</v>
      </c>
      <c r="M100" s="220">
        <f t="shared" si="275"/>
        <v>1600000</v>
      </c>
      <c r="N100" s="220">
        <f t="shared" si="275"/>
        <v>1600000</v>
      </c>
      <c r="O100" s="220">
        <f t="shared" si="275"/>
        <v>1600000</v>
      </c>
      <c r="P100" s="220">
        <f t="shared" si="275"/>
        <v>0</v>
      </c>
      <c r="Q100" s="220">
        <f t="shared" si="275"/>
        <v>0</v>
      </c>
      <c r="R100" s="220">
        <f t="shared" si="275"/>
        <v>0</v>
      </c>
      <c r="S100" s="220">
        <f t="shared" si="275"/>
        <v>0</v>
      </c>
      <c r="T100" s="220">
        <f t="shared" si="275"/>
        <v>0</v>
      </c>
      <c r="U100" s="220">
        <f t="shared" si="275"/>
        <v>0</v>
      </c>
      <c r="V100" s="220">
        <f t="shared" si="275"/>
        <v>0</v>
      </c>
      <c r="W100" s="220">
        <f t="shared" si="275"/>
        <v>0</v>
      </c>
      <c r="X100" s="220">
        <f t="shared" si="275"/>
        <v>0</v>
      </c>
      <c r="Y100" s="220">
        <f t="shared" si="275"/>
        <v>0</v>
      </c>
    </row>
    <row r="101" spans="1:25" s="148" customFormat="1" ht="15.6" customHeight="1">
      <c r="A101" s="198" t="s">
        <v>599</v>
      </c>
      <c r="B101" s="149" t="s">
        <v>75</v>
      </c>
      <c r="C101" s="150">
        <v>11</v>
      </c>
      <c r="D101" s="169"/>
      <c r="E101" s="168">
        <v>382</v>
      </c>
      <c r="F101" s="201"/>
      <c r="G101" s="153"/>
      <c r="H101" s="154">
        <f t="shared" ref="H101:Y101" si="276">SUM(H102)</f>
        <v>0</v>
      </c>
      <c r="I101" s="154">
        <f t="shared" si="276"/>
        <v>0</v>
      </c>
      <c r="J101" s="154">
        <f t="shared" si="276"/>
        <v>0</v>
      </c>
      <c r="K101" s="154">
        <f t="shared" si="276"/>
        <v>0</v>
      </c>
      <c r="L101" s="154">
        <f t="shared" si="276"/>
        <v>1600000</v>
      </c>
      <c r="M101" s="154">
        <f t="shared" si="276"/>
        <v>1600000</v>
      </c>
      <c r="N101" s="154">
        <f t="shared" si="276"/>
        <v>1600000</v>
      </c>
      <c r="O101" s="154">
        <f t="shared" si="276"/>
        <v>1600000</v>
      </c>
      <c r="P101" s="154">
        <f t="shared" si="276"/>
        <v>0</v>
      </c>
      <c r="Q101" s="154">
        <f t="shared" si="276"/>
        <v>0</v>
      </c>
      <c r="R101" s="154">
        <f t="shared" si="276"/>
        <v>0</v>
      </c>
      <c r="S101" s="154">
        <f t="shared" si="276"/>
        <v>0</v>
      </c>
      <c r="T101" s="154">
        <f t="shared" si="276"/>
        <v>0</v>
      </c>
      <c r="U101" s="154">
        <f t="shared" si="276"/>
        <v>0</v>
      </c>
      <c r="V101" s="154">
        <f t="shared" si="276"/>
        <v>0</v>
      </c>
      <c r="W101" s="154">
        <f t="shared" si="276"/>
        <v>0</v>
      </c>
      <c r="X101" s="154">
        <f t="shared" si="276"/>
        <v>0</v>
      </c>
      <c r="Y101" s="154">
        <f t="shared" si="276"/>
        <v>0</v>
      </c>
    </row>
    <row r="102" spans="1:25" ht="45">
      <c r="A102" s="198" t="s">
        <v>599</v>
      </c>
      <c r="B102" s="156" t="s">
        <v>75</v>
      </c>
      <c r="C102" s="157">
        <v>11</v>
      </c>
      <c r="D102" s="170" t="s">
        <v>25</v>
      </c>
      <c r="E102" s="159">
        <v>3821</v>
      </c>
      <c r="F102" s="202" t="s">
        <v>615</v>
      </c>
      <c r="G102" s="160"/>
      <c r="H102" s="196">
        <v>0</v>
      </c>
      <c r="I102" s="196">
        <v>0</v>
      </c>
      <c r="J102" s="196">
        <v>0</v>
      </c>
      <c r="K102" s="196">
        <v>0</v>
      </c>
      <c r="L102" s="196">
        <v>1600000</v>
      </c>
      <c r="M102" s="211">
        <f>L102</f>
        <v>1600000</v>
      </c>
      <c r="N102" s="196">
        <v>1600000</v>
      </c>
      <c r="O102" s="211">
        <f>N102</f>
        <v>1600000</v>
      </c>
      <c r="P102" s="196">
        <v>0</v>
      </c>
      <c r="Q102" s="196">
        <v>0</v>
      </c>
      <c r="R102" s="196">
        <v>0</v>
      </c>
      <c r="S102" s="211">
        <f>R102</f>
        <v>0</v>
      </c>
      <c r="T102" s="196">
        <v>0</v>
      </c>
      <c r="U102" s="211">
        <f>T102</f>
        <v>0</v>
      </c>
      <c r="V102" s="196">
        <v>0</v>
      </c>
      <c r="W102" s="211">
        <f>V102</f>
        <v>0</v>
      </c>
      <c r="X102" s="196">
        <v>0</v>
      </c>
      <c r="Y102" s="211">
        <f>X102</f>
        <v>0</v>
      </c>
    </row>
    <row r="103" spans="1:25">
      <c r="A103" s="198" t="s">
        <v>599</v>
      </c>
      <c r="B103" s="215" t="s">
        <v>75</v>
      </c>
      <c r="C103" s="216">
        <v>11</v>
      </c>
      <c r="D103" s="217"/>
      <c r="E103" s="238">
        <v>41</v>
      </c>
      <c r="F103" s="218"/>
      <c r="G103" s="219"/>
      <c r="H103" s="220">
        <f t="shared" ref="H103:P103" si="277">H104</f>
        <v>1550000</v>
      </c>
      <c r="I103" s="220">
        <f t="shared" si="277"/>
        <v>1550000</v>
      </c>
      <c r="J103" s="220">
        <f t="shared" si="277"/>
        <v>1650000</v>
      </c>
      <c r="K103" s="220">
        <f t="shared" si="277"/>
        <v>1650000</v>
      </c>
      <c r="L103" s="220">
        <f t="shared" si="277"/>
        <v>650000</v>
      </c>
      <c r="M103" s="220">
        <f t="shared" si="277"/>
        <v>650000</v>
      </c>
      <c r="N103" s="220">
        <f t="shared" si="277"/>
        <v>650000</v>
      </c>
      <c r="O103" s="220">
        <f t="shared" si="277"/>
        <v>650000</v>
      </c>
      <c r="P103" s="220">
        <f t="shared" si="277"/>
        <v>4050000</v>
      </c>
      <c r="Q103" s="220">
        <f t="shared" ref="Q103:U103" si="278">Q104</f>
        <v>4050000</v>
      </c>
      <c r="R103" s="220">
        <f t="shared" si="278"/>
        <v>4050000</v>
      </c>
      <c r="S103" s="220">
        <f t="shared" si="278"/>
        <v>4050000</v>
      </c>
      <c r="T103" s="220">
        <f t="shared" si="278"/>
        <v>4050000</v>
      </c>
      <c r="U103" s="220">
        <f t="shared" si="278"/>
        <v>4050000</v>
      </c>
      <c r="V103" s="220">
        <f t="shared" ref="V103:Y103" si="279">V104</f>
        <v>50000</v>
      </c>
      <c r="W103" s="220">
        <f t="shared" si="279"/>
        <v>50000</v>
      </c>
      <c r="X103" s="220">
        <f t="shared" si="279"/>
        <v>50000</v>
      </c>
      <c r="Y103" s="220">
        <f t="shared" si="279"/>
        <v>50000</v>
      </c>
    </row>
    <row r="104" spans="1:25" s="148" customFormat="1" ht="15.6" customHeight="1">
      <c r="A104" s="198" t="s">
        <v>599</v>
      </c>
      <c r="B104" s="149" t="s">
        <v>75</v>
      </c>
      <c r="C104" s="150">
        <v>11</v>
      </c>
      <c r="D104" s="169"/>
      <c r="E104" s="152">
        <v>412</v>
      </c>
      <c r="F104" s="201"/>
      <c r="G104" s="153"/>
      <c r="H104" s="172">
        <f t="shared" ref="H104:P104" si="280">SUM(H105:H106)</f>
        <v>1550000</v>
      </c>
      <c r="I104" s="172">
        <f t="shared" ref="I104" si="281">SUM(I105:I106)</f>
        <v>1550000</v>
      </c>
      <c r="J104" s="172">
        <f t="shared" si="280"/>
        <v>1650000</v>
      </c>
      <c r="K104" s="172">
        <f t="shared" ref="K104:L104" si="282">SUM(K105:K106)</f>
        <v>1650000</v>
      </c>
      <c r="L104" s="172">
        <f t="shared" si="282"/>
        <v>650000</v>
      </c>
      <c r="M104" s="172">
        <f t="shared" ref="M104:N104" si="283">SUM(M105:M106)</f>
        <v>650000</v>
      </c>
      <c r="N104" s="172">
        <f t="shared" si="283"/>
        <v>650000</v>
      </c>
      <c r="O104" s="172">
        <f t="shared" ref="O104" si="284">SUM(O105:O106)</f>
        <v>650000</v>
      </c>
      <c r="P104" s="172">
        <f t="shared" si="280"/>
        <v>4050000</v>
      </c>
      <c r="Q104" s="172">
        <f t="shared" ref="Q104:S104" si="285">SUM(Q105:Q106)</f>
        <v>4050000</v>
      </c>
      <c r="R104" s="172">
        <f t="shared" si="285"/>
        <v>4050000</v>
      </c>
      <c r="S104" s="172">
        <f t="shared" si="285"/>
        <v>4050000</v>
      </c>
      <c r="T104" s="172">
        <f t="shared" ref="T104:U104" si="286">SUM(T105:T106)</f>
        <v>4050000</v>
      </c>
      <c r="U104" s="172">
        <f t="shared" si="286"/>
        <v>4050000</v>
      </c>
      <c r="V104" s="172">
        <f t="shared" ref="V104:W104" si="287">SUM(V105:V106)</f>
        <v>50000</v>
      </c>
      <c r="W104" s="172">
        <f t="shared" si="287"/>
        <v>50000</v>
      </c>
      <c r="X104" s="172">
        <f t="shared" ref="X104:Y104" si="288">SUM(X105:X106)</f>
        <v>50000</v>
      </c>
      <c r="Y104" s="172">
        <f t="shared" si="288"/>
        <v>50000</v>
      </c>
    </row>
    <row r="105" spans="1:25" s="239" customFormat="1" ht="15" customHeight="1">
      <c r="A105" s="198" t="s">
        <v>599</v>
      </c>
      <c r="B105" s="156" t="s">
        <v>75</v>
      </c>
      <c r="C105" s="157">
        <v>11</v>
      </c>
      <c r="D105" s="170" t="s">
        <v>25</v>
      </c>
      <c r="E105" s="159">
        <v>4123</v>
      </c>
      <c r="F105" s="202" t="s">
        <v>133</v>
      </c>
      <c r="G105" s="160"/>
      <c r="H105" s="196">
        <v>50000</v>
      </c>
      <c r="I105" s="196">
        <v>50000</v>
      </c>
      <c r="J105" s="196">
        <v>50000</v>
      </c>
      <c r="K105" s="196">
        <v>50000</v>
      </c>
      <c r="L105" s="196">
        <v>50000</v>
      </c>
      <c r="M105" s="211">
        <f t="shared" ref="M105:M106" si="289">L105</f>
        <v>50000</v>
      </c>
      <c r="N105" s="196">
        <v>50000</v>
      </c>
      <c r="O105" s="211">
        <f t="shared" ref="O105:O106" si="290">N105</f>
        <v>50000</v>
      </c>
      <c r="P105" s="196">
        <v>50000</v>
      </c>
      <c r="Q105" s="196">
        <v>50000</v>
      </c>
      <c r="R105" s="196">
        <v>50000</v>
      </c>
      <c r="S105" s="211">
        <f t="shared" ref="S105:S106" si="291">R105</f>
        <v>50000</v>
      </c>
      <c r="T105" s="196">
        <v>50000</v>
      </c>
      <c r="U105" s="211">
        <f t="shared" ref="U105:U106" si="292">T105</f>
        <v>50000</v>
      </c>
      <c r="V105" s="196">
        <v>50000</v>
      </c>
      <c r="W105" s="211">
        <f t="shared" ref="W105:W106" si="293">V105</f>
        <v>50000</v>
      </c>
      <c r="X105" s="196">
        <v>50000</v>
      </c>
      <c r="Y105" s="211">
        <f t="shared" ref="Y105:Y106" si="294">X105</f>
        <v>50000</v>
      </c>
    </row>
    <row r="106" spans="1:25" ht="15" customHeight="1">
      <c r="A106" s="198" t="s">
        <v>599</v>
      </c>
      <c r="B106" s="156" t="s">
        <v>75</v>
      </c>
      <c r="C106" s="157">
        <v>11</v>
      </c>
      <c r="D106" s="170" t="s">
        <v>25</v>
      </c>
      <c r="E106" s="159">
        <v>4126</v>
      </c>
      <c r="F106" s="202" t="s">
        <v>4</v>
      </c>
      <c r="G106" s="160"/>
      <c r="H106" s="196">
        <v>1500000</v>
      </c>
      <c r="I106" s="196">
        <v>1500000</v>
      </c>
      <c r="J106" s="196">
        <v>1600000</v>
      </c>
      <c r="K106" s="196">
        <v>1600000</v>
      </c>
      <c r="L106" s="196">
        <v>600000</v>
      </c>
      <c r="M106" s="211">
        <f t="shared" si="289"/>
        <v>600000</v>
      </c>
      <c r="N106" s="196">
        <v>600000</v>
      </c>
      <c r="O106" s="211">
        <f t="shared" si="290"/>
        <v>600000</v>
      </c>
      <c r="P106" s="196">
        <v>4000000</v>
      </c>
      <c r="Q106" s="196">
        <v>4000000</v>
      </c>
      <c r="R106" s="196">
        <v>4000000</v>
      </c>
      <c r="S106" s="211">
        <f t="shared" si="291"/>
        <v>4000000</v>
      </c>
      <c r="T106" s="196">
        <v>4000000</v>
      </c>
      <c r="U106" s="211">
        <f t="shared" si="292"/>
        <v>4000000</v>
      </c>
      <c r="V106" s="196">
        <v>0</v>
      </c>
      <c r="W106" s="211">
        <f t="shared" si="293"/>
        <v>0</v>
      </c>
      <c r="X106" s="196">
        <v>0</v>
      </c>
      <c r="Y106" s="211">
        <f t="shared" si="294"/>
        <v>0</v>
      </c>
    </row>
    <row r="107" spans="1:25">
      <c r="A107" s="198" t="s">
        <v>599</v>
      </c>
      <c r="B107" s="215" t="s">
        <v>75</v>
      </c>
      <c r="C107" s="216">
        <v>11</v>
      </c>
      <c r="D107" s="217"/>
      <c r="E107" s="238">
        <v>42</v>
      </c>
      <c r="F107" s="218"/>
      <c r="G107" s="219"/>
      <c r="H107" s="220">
        <f t="shared" ref="H107:P107" si="295">H108+H110</f>
        <v>1450000</v>
      </c>
      <c r="I107" s="220">
        <f t="shared" ref="I107" si="296">I108+I110</f>
        <v>1450000</v>
      </c>
      <c r="J107" s="220">
        <f t="shared" si="295"/>
        <v>1450000</v>
      </c>
      <c r="K107" s="220">
        <f t="shared" ref="K107:L107" si="297">K108+K110</f>
        <v>1450000</v>
      </c>
      <c r="L107" s="220">
        <f t="shared" si="297"/>
        <v>850000</v>
      </c>
      <c r="M107" s="220">
        <f t="shared" ref="M107:N107" si="298">M108+M110</f>
        <v>850000</v>
      </c>
      <c r="N107" s="220">
        <f t="shared" si="298"/>
        <v>850000</v>
      </c>
      <c r="O107" s="220">
        <f t="shared" ref="O107" si="299">O108+O110</f>
        <v>850000</v>
      </c>
      <c r="P107" s="220">
        <f t="shared" si="295"/>
        <v>8050000</v>
      </c>
      <c r="Q107" s="220">
        <f t="shared" ref="Q107:S107" si="300">Q108+Q110</f>
        <v>8050000</v>
      </c>
      <c r="R107" s="220">
        <f t="shared" si="300"/>
        <v>8050000</v>
      </c>
      <c r="S107" s="220">
        <f t="shared" si="300"/>
        <v>8050000</v>
      </c>
      <c r="T107" s="220">
        <f t="shared" ref="T107:U107" si="301">T108+T110</f>
        <v>8050000</v>
      </c>
      <c r="U107" s="220">
        <f t="shared" si="301"/>
        <v>8050000</v>
      </c>
      <c r="V107" s="220">
        <f t="shared" ref="V107:W107" si="302">V108+V110</f>
        <v>8050000</v>
      </c>
      <c r="W107" s="220">
        <f t="shared" si="302"/>
        <v>8050000</v>
      </c>
      <c r="X107" s="220">
        <f t="shared" ref="X107:Y107" si="303">X108+X110</f>
        <v>8050000</v>
      </c>
      <c r="Y107" s="220">
        <f t="shared" si="303"/>
        <v>8050000</v>
      </c>
    </row>
    <row r="108" spans="1:25" s="148" customFormat="1" ht="15.6" customHeight="1">
      <c r="A108" s="198" t="s">
        <v>599</v>
      </c>
      <c r="B108" s="163" t="s">
        <v>75</v>
      </c>
      <c r="C108" s="164">
        <v>11</v>
      </c>
      <c r="D108" s="173"/>
      <c r="E108" s="165">
        <v>421</v>
      </c>
      <c r="F108" s="204"/>
      <c r="G108" s="178"/>
      <c r="H108" s="181">
        <f t="shared" ref="H108:P110" si="304">SUM(H109)</f>
        <v>1350000</v>
      </c>
      <c r="I108" s="181">
        <f t="shared" si="304"/>
        <v>1350000</v>
      </c>
      <c r="J108" s="181">
        <f t="shared" si="304"/>
        <v>1400000</v>
      </c>
      <c r="K108" s="181">
        <f t="shared" si="304"/>
        <v>1400000</v>
      </c>
      <c r="L108" s="181">
        <f t="shared" si="304"/>
        <v>800000</v>
      </c>
      <c r="M108" s="181">
        <f t="shared" si="304"/>
        <v>800000</v>
      </c>
      <c r="N108" s="181">
        <f t="shared" si="304"/>
        <v>800000</v>
      </c>
      <c r="O108" s="181">
        <f t="shared" si="304"/>
        <v>800000</v>
      </c>
      <c r="P108" s="181">
        <f t="shared" si="304"/>
        <v>8000000</v>
      </c>
      <c r="Q108" s="181">
        <f t="shared" ref="Q108:U110" si="305">SUM(Q109)</f>
        <v>8000000</v>
      </c>
      <c r="R108" s="181">
        <f t="shared" si="305"/>
        <v>8000000</v>
      </c>
      <c r="S108" s="181">
        <f t="shared" si="305"/>
        <v>8000000</v>
      </c>
      <c r="T108" s="181">
        <f t="shared" si="305"/>
        <v>8000000</v>
      </c>
      <c r="U108" s="181">
        <f t="shared" si="305"/>
        <v>8000000</v>
      </c>
      <c r="V108" s="181">
        <f t="shared" ref="V108:Y110" si="306">SUM(V109)</f>
        <v>8000000</v>
      </c>
      <c r="W108" s="181">
        <f t="shared" si="306"/>
        <v>8000000</v>
      </c>
      <c r="X108" s="181">
        <f t="shared" si="306"/>
        <v>8000000</v>
      </c>
      <c r="Y108" s="181">
        <f t="shared" si="306"/>
        <v>8000000</v>
      </c>
    </row>
    <row r="109" spans="1:25" ht="15" customHeight="1">
      <c r="A109" s="198" t="s">
        <v>599</v>
      </c>
      <c r="B109" s="144" t="s">
        <v>75</v>
      </c>
      <c r="C109" s="145">
        <v>11</v>
      </c>
      <c r="D109" s="146" t="s">
        <v>25</v>
      </c>
      <c r="E109" s="166">
        <v>4214</v>
      </c>
      <c r="F109" s="203" t="s">
        <v>154</v>
      </c>
      <c r="G109" s="176"/>
      <c r="H109" s="196">
        <v>1350000</v>
      </c>
      <c r="I109" s="196">
        <v>1350000</v>
      </c>
      <c r="J109" s="196">
        <v>1400000</v>
      </c>
      <c r="K109" s="196">
        <v>1400000</v>
      </c>
      <c r="L109" s="196">
        <v>800000</v>
      </c>
      <c r="M109" s="211">
        <f>L109</f>
        <v>800000</v>
      </c>
      <c r="N109" s="196">
        <v>800000</v>
      </c>
      <c r="O109" s="211">
        <f>N109</f>
        <v>800000</v>
      </c>
      <c r="P109" s="196">
        <v>8000000</v>
      </c>
      <c r="Q109" s="196">
        <v>8000000</v>
      </c>
      <c r="R109" s="196">
        <v>8000000</v>
      </c>
      <c r="S109" s="211">
        <f>R109</f>
        <v>8000000</v>
      </c>
      <c r="T109" s="196">
        <v>8000000</v>
      </c>
      <c r="U109" s="211">
        <f>T109</f>
        <v>8000000</v>
      </c>
      <c r="V109" s="196">
        <v>8000000</v>
      </c>
      <c r="W109" s="211">
        <f>V109</f>
        <v>8000000</v>
      </c>
      <c r="X109" s="196">
        <v>8000000</v>
      </c>
      <c r="Y109" s="211">
        <f>X109</f>
        <v>8000000</v>
      </c>
    </row>
    <row r="110" spans="1:25" s="240" customFormat="1" ht="15.6" customHeight="1">
      <c r="A110" s="198" t="s">
        <v>599</v>
      </c>
      <c r="B110" s="163" t="s">
        <v>75</v>
      </c>
      <c r="C110" s="164">
        <v>11</v>
      </c>
      <c r="D110" s="173"/>
      <c r="E110" s="165">
        <v>426</v>
      </c>
      <c r="F110" s="204"/>
      <c r="G110" s="178"/>
      <c r="H110" s="181">
        <f t="shared" si="304"/>
        <v>100000</v>
      </c>
      <c r="I110" s="181">
        <f t="shared" si="304"/>
        <v>100000</v>
      </c>
      <c r="J110" s="181">
        <f t="shared" si="304"/>
        <v>50000</v>
      </c>
      <c r="K110" s="181">
        <f t="shared" si="304"/>
        <v>50000</v>
      </c>
      <c r="L110" s="181">
        <f t="shared" si="304"/>
        <v>50000</v>
      </c>
      <c r="M110" s="181">
        <f t="shared" si="304"/>
        <v>50000</v>
      </c>
      <c r="N110" s="181">
        <f t="shared" si="304"/>
        <v>50000</v>
      </c>
      <c r="O110" s="181">
        <f t="shared" si="304"/>
        <v>50000</v>
      </c>
      <c r="P110" s="181">
        <f t="shared" si="304"/>
        <v>50000</v>
      </c>
      <c r="Q110" s="181">
        <f t="shared" si="305"/>
        <v>50000</v>
      </c>
      <c r="R110" s="181">
        <f t="shared" si="305"/>
        <v>50000</v>
      </c>
      <c r="S110" s="181">
        <f t="shared" si="305"/>
        <v>50000</v>
      </c>
      <c r="T110" s="181">
        <f t="shared" si="305"/>
        <v>50000</v>
      </c>
      <c r="U110" s="181">
        <f t="shared" si="305"/>
        <v>50000</v>
      </c>
      <c r="V110" s="181">
        <f t="shared" si="306"/>
        <v>50000</v>
      </c>
      <c r="W110" s="181">
        <f t="shared" si="306"/>
        <v>50000</v>
      </c>
      <c r="X110" s="181">
        <f t="shared" si="306"/>
        <v>50000</v>
      </c>
      <c r="Y110" s="181">
        <f t="shared" si="306"/>
        <v>50000</v>
      </c>
    </row>
    <row r="111" spans="1:25" s="239" customFormat="1" ht="15" customHeight="1">
      <c r="A111" s="198" t="s">
        <v>599</v>
      </c>
      <c r="B111" s="144" t="s">
        <v>75</v>
      </c>
      <c r="C111" s="145">
        <v>11</v>
      </c>
      <c r="D111" s="146" t="s">
        <v>25</v>
      </c>
      <c r="E111" s="166">
        <v>4262</v>
      </c>
      <c r="F111" s="203" t="s">
        <v>135</v>
      </c>
      <c r="G111" s="176"/>
      <c r="H111" s="196">
        <v>100000</v>
      </c>
      <c r="I111" s="196">
        <v>100000</v>
      </c>
      <c r="J111" s="196">
        <v>50000</v>
      </c>
      <c r="K111" s="196">
        <v>50000</v>
      </c>
      <c r="L111" s="196">
        <v>50000</v>
      </c>
      <c r="M111" s="211">
        <f>L111</f>
        <v>50000</v>
      </c>
      <c r="N111" s="196">
        <v>50000</v>
      </c>
      <c r="O111" s="211">
        <f>N111</f>
        <v>50000</v>
      </c>
      <c r="P111" s="196">
        <v>50000</v>
      </c>
      <c r="Q111" s="196">
        <v>50000</v>
      </c>
      <c r="R111" s="196">
        <v>50000</v>
      </c>
      <c r="S111" s="211">
        <f>R111</f>
        <v>50000</v>
      </c>
      <c r="T111" s="196">
        <v>50000</v>
      </c>
      <c r="U111" s="211">
        <f>T111</f>
        <v>50000</v>
      </c>
      <c r="V111" s="196">
        <v>50000</v>
      </c>
      <c r="W111" s="211">
        <f>V111</f>
        <v>50000</v>
      </c>
      <c r="X111" s="196">
        <v>50000</v>
      </c>
      <c r="Y111" s="211">
        <f>X111</f>
        <v>50000</v>
      </c>
    </row>
    <row r="112" spans="1:25">
      <c r="A112" s="198" t="s">
        <v>599</v>
      </c>
      <c r="B112" s="215" t="s">
        <v>75</v>
      </c>
      <c r="C112" s="216">
        <v>11</v>
      </c>
      <c r="D112" s="217"/>
      <c r="E112" s="238">
        <v>45</v>
      </c>
      <c r="F112" s="218"/>
      <c r="G112" s="219"/>
      <c r="H112" s="220">
        <f t="shared" ref="H112:P112" si="307">H113+H115</f>
        <v>200000</v>
      </c>
      <c r="I112" s="220">
        <f t="shared" ref="I112" si="308">I113+I115</f>
        <v>200000</v>
      </c>
      <c r="J112" s="220">
        <f t="shared" si="307"/>
        <v>200000</v>
      </c>
      <c r="K112" s="220">
        <f t="shared" ref="K112:L112" si="309">K113+K115</f>
        <v>200000</v>
      </c>
      <c r="L112" s="220">
        <f t="shared" si="309"/>
        <v>200000</v>
      </c>
      <c r="M112" s="220">
        <f t="shared" ref="M112:N112" si="310">M113+M115</f>
        <v>200000</v>
      </c>
      <c r="N112" s="220">
        <f t="shared" si="310"/>
        <v>200000</v>
      </c>
      <c r="O112" s="220">
        <f t="shared" ref="O112" si="311">O113+O115</f>
        <v>200000</v>
      </c>
      <c r="P112" s="220">
        <f t="shared" si="307"/>
        <v>200000</v>
      </c>
      <c r="Q112" s="220">
        <f t="shared" ref="Q112:S112" si="312">Q113+Q115</f>
        <v>200000</v>
      </c>
      <c r="R112" s="220">
        <f t="shared" si="312"/>
        <v>200000</v>
      </c>
      <c r="S112" s="220">
        <f t="shared" si="312"/>
        <v>200000</v>
      </c>
      <c r="T112" s="220">
        <f t="shared" ref="T112:U112" si="313">T113+T115</f>
        <v>200000</v>
      </c>
      <c r="U112" s="220">
        <f t="shared" si="313"/>
        <v>200000</v>
      </c>
      <c r="V112" s="220">
        <f t="shared" ref="V112:W112" si="314">V113+V115</f>
        <v>200000</v>
      </c>
      <c r="W112" s="220">
        <f t="shared" si="314"/>
        <v>200000</v>
      </c>
      <c r="X112" s="220">
        <f t="shared" ref="X112:Y112" si="315">X113+X115</f>
        <v>200000</v>
      </c>
      <c r="Y112" s="220">
        <f t="shared" si="315"/>
        <v>200000</v>
      </c>
    </row>
    <row r="113" spans="1:34" s="148" customFormat="1" ht="15.6" customHeight="1">
      <c r="A113" s="198" t="s">
        <v>599</v>
      </c>
      <c r="B113" s="149" t="s">
        <v>75</v>
      </c>
      <c r="C113" s="150">
        <v>11</v>
      </c>
      <c r="D113" s="169"/>
      <c r="E113" s="152">
        <v>451</v>
      </c>
      <c r="F113" s="201"/>
      <c r="G113" s="153"/>
      <c r="H113" s="154">
        <f t="shared" ref="H113:P113" si="316">SUM(H114)</f>
        <v>0</v>
      </c>
      <c r="I113" s="154">
        <f t="shared" si="316"/>
        <v>0</v>
      </c>
      <c r="J113" s="154">
        <f t="shared" si="316"/>
        <v>0</v>
      </c>
      <c r="K113" s="154">
        <f t="shared" si="316"/>
        <v>0</v>
      </c>
      <c r="L113" s="154">
        <f t="shared" si="316"/>
        <v>0</v>
      </c>
      <c r="M113" s="154">
        <f t="shared" si="316"/>
        <v>0</v>
      </c>
      <c r="N113" s="154">
        <f t="shared" si="316"/>
        <v>0</v>
      </c>
      <c r="O113" s="154">
        <f t="shared" si="316"/>
        <v>0</v>
      </c>
      <c r="P113" s="154">
        <f t="shared" si="316"/>
        <v>0</v>
      </c>
      <c r="Q113" s="154">
        <f t="shared" ref="Q113:U113" si="317">SUM(Q114)</f>
        <v>0</v>
      </c>
      <c r="R113" s="154">
        <f t="shared" si="317"/>
        <v>0</v>
      </c>
      <c r="S113" s="154">
        <f t="shared" si="317"/>
        <v>0</v>
      </c>
      <c r="T113" s="154">
        <f t="shared" si="317"/>
        <v>0</v>
      </c>
      <c r="U113" s="154">
        <f t="shared" si="317"/>
        <v>0</v>
      </c>
      <c r="V113" s="154">
        <f t="shared" ref="V113:Y113" si="318">SUM(V114)</f>
        <v>0</v>
      </c>
      <c r="W113" s="154">
        <f t="shared" si="318"/>
        <v>0</v>
      </c>
      <c r="X113" s="154">
        <f t="shared" si="318"/>
        <v>0</v>
      </c>
      <c r="Y113" s="154">
        <f t="shared" si="318"/>
        <v>0</v>
      </c>
    </row>
    <row r="114" spans="1:34" s="148" customFormat="1" ht="29.45" customHeight="1">
      <c r="A114" s="198" t="s">
        <v>599</v>
      </c>
      <c r="B114" s="156" t="s">
        <v>75</v>
      </c>
      <c r="C114" s="157">
        <v>11</v>
      </c>
      <c r="D114" s="170" t="s">
        <v>25</v>
      </c>
      <c r="E114" s="159">
        <v>4511</v>
      </c>
      <c r="F114" s="202" t="s">
        <v>136</v>
      </c>
      <c r="G114" s="160"/>
      <c r="H114" s="196">
        <v>0</v>
      </c>
      <c r="I114" s="196">
        <v>0</v>
      </c>
      <c r="J114" s="196">
        <v>0</v>
      </c>
      <c r="K114" s="196">
        <v>0</v>
      </c>
      <c r="L114" s="196">
        <v>0</v>
      </c>
      <c r="M114" s="211">
        <f>L114</f>
        <v>0</v>
      </c>
      <c r="N114" s="196">
        <v>0</v>
      </c>
      <c r="O114" s="211">
        <f>N114</f>
        <v>0</v>
      </c>
      <c r="P114" s="196">
        <v>0</v>
      </c>
      <c r="Q114" s="196">
        <v>0</v>
      </c>
      <c r="R114" s="196">
        <v>0</v>
      </c>
      <c r="S114" s="211">
        <f>R114</f>
        <v>0</v>
      </c>
      <c r="T114" s="196">
        <v>0</v>
      </c>
      <c r="U114" s="211">
        <f>T114</f>
        <v>0</v>
      </c>
      <c r="V114" s="196">
        <v>0</v>
      </c>
      <c r="W114" s="211">
        <f>V114</f>
        <v>0</v>
      </c>
      <c r="X114" s="196">
        <v>0</v>
      </c>
      <c r="Y114" s="211">
        <f>X114</f>
        <v>0</v>
      </c>
    </row>
    <row r="115" spans="1:34" s="148" customFormat="1" ht="15.6" customHeight="1">
      <c r="A115" s="198" t="s">
        <v>599</v>
      </c>
      <c r="B115" s="149" t="s">
        <v>75</v>
      </c>
      <c r="C115" s="150">
        <v>11</v>
      </c>
      <c r="D115" s="169"/>
      <c r="E115" s="152">
        <v>454</v>
      </c>
      <c r="F115" s="201"/>
      <c r="G115" s="153"/>
      <c r="H115" s="154">
        <f t="shared" ref="H115:P115" si="319">SUM(H116)</f>
        <v>200000</v>
      </c>
      <c r="I115" s="154">
        <f t="shared" si="319"/>
        <v>200000</v>
      </c>
      <c r="J115" s="154">
        <f t="shared" si="319"/>
        <v>200000</v>
      </c>
      <c r="K115" s="154">
        <f t="shared" si="319"/>
        <v>200000</v>
      </c>
      <c r="L115" s="154">
        <f t="shared" si="319"/>
        <v>200000</v>
      </c>
      <c r="M115" s="154">
        <f t="shared" si="319"/>
        <v>200000</v>
      </c>
      <c r="N115" s="154">
        <f t="shared" si="319"/>
        <v>200000</v>
      </c>
      <c r="O115" s="154">
        <f t="shared" si="319"/>
        <v>200000</v>
      </c>
      <c r="P115" s="154">
        <f t="shared" si="319"/>
        <v>200000</v>
      </c>
      <c r="Q115" s="154">
        <f t="shared" ref="Q115:U115" si="320">SUM(Q116)</f>
        <v>200000</v>
      </c>
      <c r="R115" s="154">
        <f t="shared" si="320"/>
        <v>200000</v>
      </c>
      <c r="S115" s="154">
        <f t="shared" si="320"/>
        <v>200000</v>
      </c>
      <c r="T115" s="154">
        <f t="shared" si="320"/>
        <v>200000</v>
      </c>
      <c r="U115" s="154">
        <f t="shared" si="320"/>
        <v>200000</v>
      </c>
      <c r="V115" s="154">
        <f t="shared" ref="V115:Y115" si="321">SUM(V116)</f>
        <v>200000</v>
      </c>
      <c r="W115" s="154">
        <f t="shared" si="321"/>
        <v>200000</v>
      </c>
      <c r="X115" s="154">
        <f t="shared" si="321"/>
        <v>200000</v>
      </c>
      <c r="Y115" s="154">
        <f t="shared" si="321"/>
        <v>200000</v>
      </c>
    </row>
    <row r="116" spans="1:34" ht="30" customHeight="1">
      <c r="A116" s="198" t="s">
        <v>599</v>
      </c>
      <c r="B116" s="156" t="s">
        <v>75</v>
      </c>
      <c r="C116" s="157">
        <v>11</v>
      </c>
      <c r="D116" s="170" t="s">
        <v>25</v>
      </c>
      <c r="E116" s="171">
        <v>4541</v>
      </c>
      <c r="F116" s="202" t="s">
        <v>155</v>
      </c>
      <c r="G116" s="160"/>
      <c r="H116" s="196">
        <v>200000</v>
      </c>
      <c r="I116" s="196">
        <v>200000</v>
      </c>
      <c r="J116" s="196">
        <v>200000</v>
      </c>
      <c r="K116" s="196">
        <v>200000</v>
      </c>
      <c r="L116" s="196">
        <v>200000</v>
      </c>
      <c r="M116" s="211">
        <f>L116</f>
        <v>200000</v>
      </c>
      <c r="N116" s="196">
        <v>200000</v>
      </c>
      <c r="O116" s="211">
        <f>N116</f>
        <v>200000</v>
      </c>
      <c r="P116" s="196">
        <v>200000</v>
      </c>
      <c r="Q116" s="196">
        <v>200000</v>
      </c>
      <c r="R116" s="196">
        <v>200000</v>
      </c>
      <c r="S116" s="211">
        <f>R116</f>
        <v>200000</v>
      </c>
      <c r="T116" s="196">
        <v>200000</v>
      </c>
      <c r="U116" s="211">
        <f>T116</f>
        <v>200000</v>
      </c>
      <c r="V116" s="196">
        <v>200000</v>
      </c>
      <c r="W116" s="211">
        <f>V116</f>
        <v>200000</v>
      </c>
      <c r="X116" s="196">
        <v>200000</v>
      </c>
      <c r="Y116" s="211">
        <f>X116</f>
        <v>200000</v>
      </c>
    </row>
    <row r="117" spans="1:34">
      <c r="A117" s="198" t="s">
        <v>599</v>
      </c>
      <c r="B117" s="215" t="s">
        <v>75</v>
      </c>
      <c r="C117" s="216">
        <v>52</v>
      </c>
      <c r="D117" s="217"/>
      <c r="E117" s="238">
        <v>32</v>
      </c>
      <c r="F117" s="218"/>
      <c r="G117" s="219"/>
      <c r="H117" s="220">
        <f t="shared" ref="H117:P117" si="322">H118</f>
        <v>50000</v>
      </c>
      <c r="I117" s="220">
        <f t="shared" si="322"/>
        <v>0</v>
      </c>
      <c r="J117" s="220">
        <f t="shared" si="322"/>
        <v>50000</v>
      </c>
      <c r="K117" s="220">
        <f t="shared" si="322"/>
        <v>0</v>
      </c>
      <c r="L117" s="220">
        <f t="shared" si="322"/>
        <v>50000</v>
      </c>
      <c r="M117" s="220">
        <f t="shared" si="322"/>
        <v>0</v>
      </c>
      <c r="N117" s="220">
        <f t="shared" si="322"/>
        <v>0</v>
      </c>
      <c r="O117" s="220">
        <f t="shared" si="322"/>
        <v>0</v>
      </c>
      <c r="P117" s="220">
        <f t="shared" si="322"/>
        <v>0</v>
      </c>
      <c r="Q117" s="220">
        <f t="shared" ref="Q117:U118" si="323">Q118</f>
        <v>0</v>
      </c>
      <c r="R117" s="220">
        <f t="shared" si="323"/>
        <v>0</v>
      </c>
      <c r="S117" s="220">
        <f t="shared" si="323"/>
        <v>0</v>
      </c>
      <c r="T117" s="220">
        <f t="shared" si="323"/>
        <v>0</v>
      </c>
      <c r="U117" s="220">
        <f t="shared" si="323"/>
        <v>0</v>
      </c>
      <c r="V117" s="220">
        <f t="shared" ref="V117:Y118" si="324">V118</f>
        <v>0</v>
      </c>
      <c r="W117" s="220">
        <f t="shared" si="324"/>
        <v>0</v>
      </c>
      <c r="X117" s="220">
        <f t="shared" si="324"/>
        <v>0</v>
      </c>
      <c r="Y117" s="220">
        <f t="shared" si="324"/>
        <v>0</v>
      </c>
    </row>
    <row r="118" spans="1:34" s="148" customFormat="1" ht="15.6" customHeight="1">
      <c r="A118" s="198" t="s">
        <v>599</v>
      </c>
      <c r="B118" s="149" t="s">
        <v>75</v>
      </c>
      <c r="C118" s="150">
        <v>52</v>
      </c>
      <c r="D118" s="169"/>
      <c r="E118" s="168">
        <v>323</v>
      </c>
      <c r="F118" s="201"/>
      <c r="G118" s="153"/>
      <c r="H118" s="172">
        <f t="shared" ref="H118:P118" si="325">H119</f>
        <v>50000</v>
      </c>
      <c r="I118" s="172">
        <f t="shared" si="325"/>
        <v>0</v>
      </c>
      <c r="J118" s="172">
        <f t="shared" si="325"/>
        <v>50000</v>
      </c>
      <c r="K118" s="172">
        <f t="shared" si="325"/>
        <v>0</v>
      </c>
      <c r="L118" s="172">
        <f t="shared" si="325"/>
        <v>50000</v>
      </c>
      <c r="M118" s="172">
        <f t="shared" si="325"/>
        <v>0</v>
      </c>
      <c r="N118" s="172">
        <f t="shared" si="325"/>
        <v>0</v>
      </c>
      <c r="O118" s="172">
        <f t="shared" si="325"/>
        <v>0</v>
      </c>
      <c r="P118" s="172">
        <f t="shared" si="325"/>
        <v>0</v>
      </c>
      <c r="Q118" s="172">
        <f t="shared" si="323"/>
        <v>0</v>
      </c>
      <c r="R118" s="172">
        <f t="shared" si="323"/>
        <v>0</v>
      </c>
      <c r="S118" s="172">
        <f t="shared" si="323"/>
        <v>0</v>
      </c>
      <c r="T118" s="172">
        <f t="shared" si="323"/>
        <v>0</v>
      </c>
      <c r="U118" s="172">
        <f t="shared" si="323"/>
        <v>0</v>
      </c>
      <c r="V118" s="172">
        <f t="shared" si="324"/>
        <v>0</v>
      </c>
      <c r="W118" s="172">
        <f t="shared" si="324"/>
        <v>0</v>
      </c>
      <c r="X118" s="172">
        <f t="shared" si="324"/>
        <v>0</v>
      </c>
      <c r="Y118" s="172">
        <f t="shared" si="324"/>
        <v>0</v>
      </c>
    </row>
    <row r="119" spans="1:34" ht="15" customHeight="1">
      <c r="A119" s="198" t="s">
        <v>599</v>
      </c>
      <c r="B119" s="156" t="s">
        <v>75</v>
      </c>
      <c r="C119" s="157">
        <v>52</v>
      </c>
      <c r="D119" s="170" t="s">
        <v>25</v>
      </c>
      <c r="E119" s="171">
        <v>3232</v>
      </c>
      <c r="F119" s="202" t="s">
        <v>118</v>
      </c>
      <c r="G119" s="160"/>
      <c r="H119" s="196">
        <v>50000</v>
      </c>
      <c r="I119" s="214"/>
      <c r="J119" s="196">
        <v>50000</v>
      </c>
      <c r="K119" s="214"/>
      <c r="L119" s="196">
        <v>50000</v>
      </c>
      <c r="M119" s="214"/>
      <c r="N119" s="196">
        <v>0</v>
      </c>
      <c r="O119" s="214"/>
      <c r="P119" s="196"/>
      <c r="Q119" s="214"/>
      <c r="R119" s="196"/>
      <c r="S119" s="214"/>
      <c r="T119" s="196">
        <v>0</v>
      </c>
      <c r="U119" s="214"/>
      <c r="V119" s="196"/>
      <c r="W119" s="214"/>
      <c r="X119" s="196">
        <v>0</v>
      </c>
      <c r="Y119" s="214"/>
    </row>
    <row r="120" spans="1:34">
      <c r="A120" s="198" t="s">
        <v>599</v>
      </c>
      <c r="B120" s="215" t="s">
        <v>75</v>
      </c>
      <c r="C120" s="216">
        <v>52</v>
      </c>
      <c r="D120" s="217"/>
      <c r="E120" s="238">
        <v>41</v>
      </c>
      <c r="F120" s="218"/>
      <c r="G120" s="219"/>
      <c r="H120" s="220">
        <f t="shared" ref="H120:P120" si="326">H121</f>
        <v>50000</v>
      </c>
      <c r="I120" s="220">
        <f t="shared" si="326"/>
        <v>0</v>
      </c>
      <c r="J120" s="220">
        <f t="shared" si="326"/>
        <v>50000</v>
      </c>
      <c r="K120" s="220">
        <f t="shared" si="326"/>
        <v>0</v>
      </c>
      <c r="L120" s="220">
        <f t="shared" si="326"/>
        <v>50000</v>
      </c>
      <c r="M120" s="220">
        <f t="shared" si="326"/>
        <v>0</v>
      </c>
      <c r="N120" s="220">
        <f t="shared" si="326"/>
        <v>0</v>
      </c>
      <c r="O120" s="220">
        <f t="shared" si="326"/>
        <v>0</v>
      </c>
      <c r="P120" s="220">
        <f t="shared" si="326"/>
        <v>0</v>
      </c>
      <c r="Q120" s="220">
        <f t="shared" ref="Q120:U120" si="327">Q121</f>
        <v>0</v>
      </c>
      <c r="R120" s="220">
        <f t="shared" si="327"/>
        <v>0</v>
      </c>
      <c r="S120" s="220">
        <f t="shared" si="327"/>
        <v>0</v>
      </c>
      <c r="T120" s="220">
        <f t="shared" si="327"/>
        <v>0</v>
      </c>
      <c r="U120" s="220">
        <f t="shared" si="327"/>
        <v>0</v>
      </c>
      <c r="V120" s="220">
        <f t="shared" ref="V120:Y120" si="328">V121</f>
        <v>0</v>
      </c>
      <c r="W120" s="220">
        <f t="shared" si="328"/>
        <v>0</v>
      </c>
      <c r="X120" s="220">
        <f t="shared" si="328"/>
        <v>0</v>
      </c>
      <c r="Y120" s="220">
        <f t="shared" si="328"/>
        <v>0</v>
      </c>
    </row>
    <row r="121" spans="1:34" s="148" customFormat="1" ht="15.6" customHeight="1">
      <c r="A121" s="198" t="s">
        <v>599</v>
      </c>
      <c r="B121" s="149" t="s">
        <v>75</v>
      </c>
      <c r="C121" s="150">
        <v>52</v>
      </c>
      <c r="D121" s="169"/>
      <c r="E121" s="168">
        <v>412</v>
      </c>
      <c r="F121" s="201"/>
      <c r="G121" s="153"/>
      <c r="H121" s="172">
        <f t="shared" ref="H121:P121" si="329">SUM(H122)</f>
        <v>50000</v>
      </c>
      <c r="I121" s="172">
        <f t="shared" si="329"/>
        <v>0</v>
      </c>
      <c r="J121" s="172">
        <f t="shared" si="329"/>
        <v>50000</v>
      </c>
      <c r="K121" s="172">
        <f t="shared" si="329"/>
        <v>0</v>
      </c>
      <c r="L121" s="172">
        <f t="shared" si="329"/>
        <v>50000</v>
      </c>
      <c r="M121" s="172">
        <f t="shared" si="329"/>
        <v>0</v>
      </c>
      <c r="N121" s="172">
        <f t="shared" si="329"/>
        <v>0</v>
      </c>
      <c r="O121" s="172">
        <f t="shared" si="329"/>
        <v>0</v>
      </c>
      <c r="P121" s="172">
        <f t="shared" si="329"/>
        <v>0</v>
      </c>
      <c r="Q121" s="172">
        <f t="shared" ref="Q121:U121" si="330">SUM(Q122)</f>
        <v>0</v>
      </c>
      <c r="R121" s="172">
        <f t="shared" si="330"/>
        <v>0</v>
      </c>
      <c r="S121" s="172">
        <f t="shared" si="330"/>
        <v>0</v>
      </c>
      <c r="T121" s="172">
        <f t="shared" si="330"/>
        <v>0</v>
      </c>
      <c r="U121" s="172">
        <f t="shared" si="330"/>
        <v>0</v>
      </c>
      <c r="V121" s="172">
        <f t="shared" ref="V121:Y121" si="331">SUM(V122)</f>
        <v>0</v>
      </c>
      <c r="W121" s="172">
        <f t="shared" si="331"/>
        <v>0</v>
      </c>
      <c r="X121" s="172">
        <f t="shared" si="331"/>
        <v>0</v>
      </c>
      <c r="Y121" s="172">
        <f t="shared" si="331"/>
        <v>0</v>
      </c>
    </row>
    <row r="122" spans="1:34" ht="15" customHeight="1">
      <c r="A122" s="198" t="s">
        <v>599</v>
      </c>
      <c r="B122" s="156" t="s">
        <v>75</v>
      </c>
      <c r="C122" s="157">
        <v>52</v>
      </c>
      <c r="D122" s="170" t="s">
        <v>25</v>
      </c>
      <c r="E122" s="171">
        <v>4126</v>
      </c>
      <c r="F122" s="202" t="s">
        <v>4</v>
      </c>
      <c r="G122" s="160"/>
      <c r="H122" s="196">
        <v>50000</v>
      </c>
      <c r="I122" s="214"/>
      <c r="J122" s="196">
        <v>50000</v>
      </c>
      <c r="K122" s="214"/>
      <c r="L122" s="196">
        <v>50000</v>
      </c>
      <c r="M122" s="214"/>
      <c r="N122" s="196">
        <v>0</v>
      </c>
      <c r="O122" s="214"/>
      <c r="P122" s="196"/>
      <c r="Q122" s="214"/>
      <c r="R122" s="196"/>
      <c r="S122" s="214"/>
      <c r="T122" s="196">
        <v>0</v>
      </c>
      <c r="U122" s="214"/>
      <c r="V122" s="196"/>
      <c r="W122" s="214"/>
      <c r="X122" s="196">
        <v>0</v>
      </c>
      <c r="Y122" s="214"/>
    </row>
    <row r="123" spans="1:34" ht="33.75">
      <c r="A123" s="198" t="s">
        <v>599</v>
      </c>
      <c r="B123" s="231" t="s">
        <v>97</v>
      </c>
      <c r="C123" s="231"/>
      <c r="D123" s="232"/>
      <c r="E123" s="232"/>
      <c r="F123" s="229" t="s">
        <v>94</v>
      </c>
      <c r="G123" s="225" t="s">
        <v>607</v>
      </c>
      <c r="H123" s="228">
        <f t="shared" ref="H123:P123" si="332">H124</f>
        <v>3000000</v>
      </c>
      <c r="I123" s="228">
        <f t="shared" si="332"/>
        <v>3000000</v>
      </c>
      <c r="J123" s="228">
        <f t="shared" si="332"/>
        <v>4000000</v>
      </c>
      <c r="K123" s="228">
        <f t="shared" si="332"/>
        <v>4000000</v>
      </c>
      <c r="L123" s="228">
        <f t="shared" si="332"/>
        <v>4000000</v>
      </c>
      <c r="M123" s="228">
        <f t="shared" si="332"/>
        <v>4000000</v>
      </c>
      <c r="N123" s="228">
        <f t="shared" si="332"/>
        <v>4000000</v>
      </c>
      <c r="O123" s="228">
        <f t="shared" si="332"/>
        <v>4000000</v>
      </c>
      <c r="P123" s="228">
        <f t="shared" si="332"/>
        <v>5000000</v>
      </c>
      <c r="Q123" s="228">
        <f t="shared" ref="Q123:U125" si="333">Q124</f>
        <v>5000000</v>
      </c>
      <c r="R123" s="228">
        <f t="shared" si="333"/>
        <v>5000000</v>
      </c>
      <c r="S123" s="228">
        <f t="shared" si="333"/>
        <v>5000000</v>
      </c>
      <c r="T123" s="228">
        <f t="shared" si="333"/>
        <v>5000000</v>
      </c>
      <c r="U123" s="228">
        <f t="shared" si="333"/>
        <v>5000000</v>
      </c>
      <c r="V123" s="228">
        <f t="shared" ref="V123:Y125" si="334">V124</f>
        <v>5000000</v>
      </c>
      <c r="W123" s="228">
        <f t="shared" si="334"/>
        <v>5000000</v>
      </c>
      <c r="X123" s="228">
        <f t="shared" si="334"/>
        <v>5000000</v>
      </c>
      <c r="Y123" s="228">
        <f t="shared" si="334"/>
        <v>5000000</v>
      </c>
    </row>
    <row r="124" spans="1:34">
      <c r="A124" s="198" t="s">
        <v>599</v>
      </c>
      <c r="B124" s="215" t="s">
        <v>97</v>
      </c>
      <c r="C124" s="216">
        <v>11</v>
      </c>
      <c r="D124" s="217"/>
      <c r="E124" s="238">
        <v>41</v>
      </c>
      <c r="F124" s="218"/>
      <c r="G124" s="219"/>
      <c r="H124" s="220">
        <f t="shared" ref="H124:P124" si="335">H125</f>
        <v>3000000</v>
      </c>
      <c r="I124" s="220">
        <f t="shared" si="335"/>
        <v>3000000</v>
      </c>
      <c r="J124" s="220">
        <f t="shared" si="335"/>
        <v>4000000</v>
      </c>
      <c r="K124" s="220">
        <f t="shared" si="335"/>
        <v>4000000</v>
      </c>
      <c r="L124" s="220">
        <f t="shared" si="335"/>
        <v>4000000</v>
      </c>
      <c r="M124" s="220">
        <f t="shared" si="335"/>
        <v>4000000</v>
      </c>
      <c r="N124" s="220">
        <f t="shared" si="335"/>
        <v>4000000</v>
      </c>
      <c r="O124" s="220">
        <f t="shared" si="335"/>
        <v>4000000</v>
      </c>
      <c r="P124" s="220">
        <f t="shared" si="335"/>
        <v>5000000</v>
      </c>
      <c r="Q124" s="220">
        <f t="shared" si="333"/>
        <v>5000000</v>
      </c>
      <c r="R124" s="220">
        <f t="shared" si="333"/>
        <v>5000000</v>
      </c>
      <c r="S124" s="220">
        <f t="shared" si="333"/>
        <v>5000000</v>
      </c>
      <c r="T124" s="220">
        <f t="shared" si="333"/>
        <v>5000000</v>
      </c>
      <c r="U124" s="220">
        <f t="shared" si="333"/>
        <v>5000000</v>
      </c>
      <c r="V124" s="220">
        <f t="shared" si="334"/>
        <v>5000000</v>
      </c>
      <c r="W124" s="220">
        <f t="shared" si="334"/>
        <v>5000000</v>
      </c>
      <c r="X124" s="220">
        <f t="shared" si="334"/>
        <v>5000000</v>
      </c>
      <c r="Y124" s="220">
        <f t="shared" si="334"/>
        <v>5000000</v>
      </c>
    </row>
    <row r="125" spans="1:34" ht="15.6" customHeight="1">
      <c r="A125" s="198" t="s">
        <v>599</v>
      </c>
      <c r="B125" s="163" t="s">
        <v>97</v>
      </c>
      <c r="C125" s="164">
        <v>11</v>
      </c>
      <c r="D125" s="173"/>
      <c r="E125" s="174">
        <v>412</v>
      </c>
      <c r="F125" s="204"/>
      <c r="G125" s="178"/>
      <c r="H125" s="172">
        <f t="shared" ref="H125:P125" si="336">H126</f>
        <v>3000000</v>
      </c>
      <c r="I125" s="172">
        <f t="shared" si="336"/>
        <v>3000000</v>
      </c>
      <c r="J125" s="172">
        <f t="shared" si="336"/>
        <v>4000000</v>
      </c>
      <c r="K125" s="172">
        <f t="shared" si="336"/>
        <v>4000000</v>
      </c>
      <c r="L125" s="172">
        <f t="shared" si="336"/>
        <v>4000000</v>
      </c>
      <c r="M125" s="172">
        <f t="shared" si="336"/>
        <v>4000000</v>
      </c>
      <c r="N125" s="172">
        <f t="shared" si="336"/>
        <v>4000000</v>
      </c>
      <c r="O125" s="172">
        <f t="shared" si="336"/>
        <v>4000000</v>
      </c>
      <c r="P125" s="172">
        <f t="shared" si="336"/>
        <v>5000000</v>
      </c>
      <c r="Q125" s="172">
        <f t="shared" si="333"/>
        <v>5000000</v>
      </c>
      <c r="R125" s="172">
        <f t="shared" si="333"/>
        <v>5000000</v>
      </c>
      <c r="S125" s="172">
        <f t="shared" si="333"/>
        <v>5000000</v>
      </c>
      <c r="T125" s="172">
        <f t="shared" si="333"/>
        <v>5000000</v>
      </c>
      <c r="U125" s="172">
        <f t="shared" si="333"/>
        <v>5000000</v>
      </c>
      <c r="V125" s="172">
        <f t="shared" si="334"/>
        <v>5000000</v>
      </c>
      <c r="W125" s="172">
        <f t="shared" si="334"/>
        <v>5000000</v>
      </c>
      <c r="X125" s="172">
        <f t="shared" si="334"/>
        <v>5000000</v>
      </c>
      <c r="Y125" s="172">
        <f t="shared" si="334"/>
        <v>5000000</v>
      </c>
    </row>
    <row r="126" spans="1:34" ht="15" customHeight="1">
      <c r="A126" s="198" t="s">
        <v>599</v>
      </c>
      <c r="B126" s="144" t="s">
        <v>97</v>
      </c>
      <c r="C126" s="145">
        <v>11</v>
      </c>
      <c r="D126" s="146" t="s">
        <v>25</v>
      </c>
      <c r="E126" s="175">
        <v>4126</v>
      </c>
      <c r="F126" s="203" t="s">
        <v>4</v>
      </c>
      <c r="G126" s="176"/>
      <c r="H126" s="196">
        <v>3000000</v>
      </c>
      <c r="I126" s="196">
        <v>3000000</v>
      </c>
      <c r="J126" s="196">
        <v>4000000</v>
      </c>
      <c r="K126" s="196">
        <v>4000000</v>
      </c>
      <c r="L126" s="196">
        <v>4000000</v>
      </c>
      <c r="M126" s="211">
        <f>L126</f>
        <v>4000000</v>
      </c>
      <c r="N126" s="196">
        <v>4000000</v>
      </c>
      <c r="O126" s="211">
        <f>N126</f>
        <v>4000000</v>
      </c>
      <c r="P126" s="196">
        <v>5000000</v>
      </c>
      <c r="Q126" s="196">
        <v>5000000</v>
      </c>
      <c r="R126" s="196">
        <v>5000000</v>
      </c>
      <c r="S126" s="211">
        <f>R126</f>
        <v>5000000</v>
      </c>
      <c r="T126" s="196">
        <v>5000000</v>
      </c>
      <c r="U126" s="211">
        <f>T126</f>
        <v>5000000</v>
      </c>
      <c r="V126" s="196">
        <v>5000000</v>
      </c>
      <c r="W126" s="211">
        <f>V126</f>
        <v>5000000</v>
      </c>
      <c r="X126" s="196">
        <v>5000000</v>
      </c>
      <c r="Y126" s="211">
        <f>X126</f>
        <v>5000000</v>
      </c>
    </row>
    <row r="127" spans="1:34" ht="63">
      <c r="A127" s="198" t="s">
        <v>599</v>
      </c>
      <c r="B127" s="221" t="s">
        <v>594</v>
      </c>
      <c r="C127" s="221"/>
      <c r="D127" s="227"/>
      <c r="E127" s="227"/>
      <c r="F127" s="224" t="s">
        <v>593</v>
      </c>
      <c r="G127" s="225" t="s">
        <v>597</v>
      </c>
      <c r="H127" s="233">
        <f t="shared" ref="H127:M127" si="337">H128+H133+H136+H142+H156+H188+H194+H208</f>
        <v>3686949</v>
      </c>
      <c r="I127" s="233">
        <f t="shared" si="337"/>
        <v>566131</v>
      </c>
      <c r="J127" s="233">
        <f t="shared" si="337"/>
        <v>1559450</v>
      </c>
      <c r="K127" s="233">
        <f t="shared" si="337"/>
        <v>251450</v>
      </c>
      <c r="L127" s="233">
        <f t="shared" si="337"/>
        <v>2576600</v>
      </c>
      <c r="M127" s="233">
        <f t="shared" si="337"/>
        <v>403800</v>
      </c>
      <c r="N127" s="233">
        <f>N128+N133+N136+N142+N156+N162+N168+N182+N188+N194+N208</f>
        <v>2868400</v>
      </c>
      <c r="O127" s="233">
        <f>O128+O133+O136+O142+O156+O162+O168+O182+O188+O194+O208</f>
        <v>418100</v>
      </c>
      <c r="P127" s="233">
        <f>P128+P133+P136+P142+P156+P188+P194+P208</f>
        <v>215000</v>
      </c>
      <c r="Q127" s="233">
        <f>Q128+Q133+Q136+Q142+Q156+Q188+Q194+Q208</f>
        <v>61000</v>
      </c>
      <c r="R127" s="233">
        <f>R128+R133+R136+R142+R156+R188+R194+R208</f>
        <v>790100</v>
      </c>
      <c r="S127" s="233">
        <f>S128+S133+S136+S142+S156+S188+S194+S208</f>
        <v>135800</v>
      </c>
      <c r="T127" s="233">
        <f>T128+T133+T136+T142+T156+T162+T168+T182+T188+T194+T208</f>
        <v>1059900</v>
      </c>
      <c r="U127" s="233">
        <f>U128+U133+U136+U142+U156+U162+U168+U182+U188+U194+U208</f>
        <v>150100</v>
      </c>
      <c r="V127" s="233">
        <f>V128+V133+V136+V142+V156+V188+V194+V208</f>
        <v>0</v>
      </c>
      <c r="W127" s="233">
        <f>W128+W133+W136+W142+W156+W188+W194+W208</f>
        <v>0</v>
      </c>
      <c r="X127" s="233">
        <f>X128+X133+X136+X142+X156+X162+X168+X182+X188+X194+X208</f>
        <v>0</v>
      </c>
      <c r="Y127" s="233">
        <f>Y128+Y133+Y136+Y142+Y156+Y162+Y168+Y182+Y188+Y194+Y208</f>
        <v>0</v>
      </c>
      <c r="Z127" s="208"/>
      <c r="AA127" s="208"/>
      <c r="AB127" s="208"/>
      <c r="AC127" s="208"/>
      <c r="AD127" s="208"/>
      <c r="AE127" s="208"/>
      <c r="AF127" s="208"/>
      <c r="AG127" s="208"/>
      <c r="AH127" s="197"/>
    </row>
    <row r="128" spans="1:34">
      <c r="A128" s="198" t="s">
        <v>599</v>
      </c>
      <c r="B128" s="215" t="s">
        <v>594</v>
      </c>
      <c r="C128" s="216">
        <v>11</v>
      </c>
      <c r="D128" s="217"/>
      <c r="E128" s="238">
        <v>32</v>
      </c>
      <c r="F128" s="218"/>
      <c r="G128" s="219"/>
      <c r="H128" s="220">
        <f t="shared" ref="H128:P128" si="338">H129+H131</f>
        <v>20000</v>
      </c>
      <c r="I128" s="220">
        <f t="shared" ref="I128" si="339">I129+I131</f>
        <v>20000</v>
      </c>
      <c r="J128" s="220">
        <f t="shared" si="338"/>
        <v>20000</v>
      </c>
      <c r="K128" s="220">
        <f t="shared" ref="K128:L128" si="340">K129+K131</f>
        <v>20000</v>
      </c>
      <c r="L128" s="220">
        <f t="shared" si="340"/>
        <v>20000</v>
      </c>
      <c r="M128" s="220">
        <f t="shared" ref="M128:N128" si="341">M129+M131</f>
        <v>20000</v>
      </c>
      <c r="N128" s="220">
        <f t="shared" si="341"/>
        <v>20000</v>
      </c>
      <c r="O128" s="220">
        <f t="shared" ref="O128" si="342">O129+O131</f>
        <v>20000</v>
      </c>
      <c r="P128" s="220">
        <f t="shared" si="338"/>
        <v>20000</v>
      </c>
      <c r="Q128" s="220">
        <f t="shared" ref="Q128:S128" si="343">Q129+Q131</f>
        <v>20000</v>
      </c>
      <c r="R128" s="220">
        <f t="shared" si="343"/>
        <v>20000</v>
      </c>
      <c r="S128" s="220">
        <f t="shared" si="343"/>
        <v>20000</v>
      </c>
      <c r="T128" s="220">
        <f t="shared" ref="T128:U128" si="344">T129+T131</f>
        <v>20000</v>
      </c>
      <c r="U128" s="220">
        <f t="shared" si="344"/>
        <v>20000</v>
      </c>
      <c r="V128" s="220">
        <f t="shared" ref="V128:W128" si="345">V129+V131</f>
        <v>0</v>
      </c>
      <c r="W128" s="220">
        <f t="shared" si="345"/>
        <v>0</v>
      </c>
      <c r="X128" s="220">
        <f t="shared" ref="X128:Y128" si="346">X129+X131</f>
        <v>0</v>
      </c>
      <c r="Y128" s="220">
        <f t="shared" si="346"/>
        <v>0</v>
      </c>
    </row>
    <row r="129" spans="1:28" s="162" customFormat="1" ht="15.6" customHeight="1">
      <c r="A129" s="198" t="s">
        <v>599</v>
      </c>
      <c r="B129" s="163" t="s">
        <v>594</v>
      </c>
      <c r="C129" s="164">
        <v>11</v>
      </c>
      <c r="D129" s="173"/>
      <c r="E129" s="174">
        <v>321</v>
      </c>
      <c r="F129" s="204"/>
      <c r="G129" s="178"/>
      <c r="H129" s="155">
        <f t="shared" ref="H129:P129" si="347">H130</f>
        <v>10000</v>
      </c>
      <c r="I129" s="155">
        <f t="shared" si="347"/>
        <v>10000</v>
      </c>
      <c r="J129" s="155">
        <f t="shared" si="347"/>
        <v>10000</v>
      </c>
      <c r="K129" s="155">
        <f t="shared" si="347"/>
        <v>10000</v>
      </c>
      <c r="L129" s="155">
        <f t="shared" si="347"/>
        <v>10000</v>
      </c>
      <c r="M129" s="155">
        <f t="shared" si="347"/>
        <v>10000</v>
      </c>
      <c r="N129" s="155">
        <f t="shared" si="347"/>
        <v>10000</v>
      </c>
      <c r="O129" s="155">
        <f t="shared" si="347"/>
        <v>10000</v>
      </c>
      <c r="P129" s="155">
        <f t="shared" si="347"/>
        <v>10000</v>
      </c>
      <c r="Q129" s="155">
        <f t="shared" ref="Q129:U129" si="348">Q130</f>
        <v>10000</v>
      </c>
      <c r="R129" s="155">
        <f t="shared" si="348"/>
        <v>10000</v>
      </c>
      <c r="S129" s="155">
        <f t="shared" si="348"/>
        <v>10000</v>
      </c>
      <c r="T129" s="155">
        <f t="shared" si="348"/>
        <v>10000</v>
      </c>
      <c r="U129" s="155">
        <f t="shared" si="348"/>
        <v>10000</v>
      </c>
      <c r="V129" s="155">
        <f t="shared" ref="V129:Y129" si="349">V130</f>
        <v>0</v>
      </c>
      <c r="W129" s="155">
        <f t="shared" si="349"/>
        <v>0</v>
      </c>
      <c r="X129" s="155">
        <f t="shared" si="349"/>
        <v>0</v>
      </c>
      <c r="Y129" s="155">
        <f t="shared" si="349"/>
        <v>0</v>
      </c>
      <c r="AB129" s="286"/>
    </row>
    <row r="130" spans="1:28" s="162" customFormat="1" ht="15" customHeight="1">
      <c r="A130" s="198" t="s">
        <v>599</v>
      </c>
      <c r="B130" s="144" t="s">
        <v>594</v>
      </c>
      <c r="C130" s="145">
        <v>11</v>
      </c>
      <c r="D130" s="146" t="s">
        <v>25</v>
      </c>
      <c r="E130" s="175">
        <v>3211</v>
      </c>
      <c r="F130" s="203" t="s">
        <v>110</v>
      </c>
      <c r="G130" s="176"/>
      <c r="H130" s="196">
        <v>10000</v>
      </c>
      <c r="I130" s="196">
        <v>10000</v>
      </c>
      <c r="J130" s="196">
        <v>10000</v>
      </c>
      <c r="K130" s="196">
        <v>10000</v>
      </c>
      <c r="L130" s="196">
        <v>10000</v>
      </c>
      <c r="M130" s="211">
        <f>L130</f>
        <v>10000</v>
      </c>
      <c r="N130" s="196">
        <v>10000</v>
      </c>
      <c r="O130" s="211">
        <f>N130</f>
        <v>10000</v>
      </c>
      <c r="P130" s="196">
        <v>10000</v>
      </c>
      <c r="Q130" s="196">
        <v>10000</v>
      </c>
      <c r="R130" s="196">
        <v>10000</v>
      </c>
      <c r="S130" s="211">
        <f>R130</f>
        <v>10000</v>
      </c>
      <c r="T130" s="196">
        <v>10000</v>
      </c>
      <c r="U130" s="211">
        <f>T130</f>
        <v>10000</v>
      </c>
      <c r="V130" s="196">
        <v>0</v>
      </c>
      <c r="W130" s="211">
        <f>V130</f>
        <v>0</v>
      </c>
      <c r="X130" s="196">
        <v>0</v>
      </c>
      <c r="Y130" s="211">
        <f>X130</f>
        <v>0</v>
      </c>
      <c r="AB130" s="286"/>
    </row>
    <row r="131" spans="1:28" s="162" customFormat="1" ht="15.6" customHeight="1">
      <c r="A131" s="198" t="s">
        <v>599</v>
      </c>
      <c r="B131" s="163" t="s">
        <v>594</v>
      </c>
      <c r="C131" s="164">
        <v>11</v>
      </c>
      <c r="D131" s="173"/>
      <c r="E131" s="174">
        <v>323</v>
      </c>
      <c r="F131" s="204"/>
      <c r="G131" s="178"/>
      <c r="H131" s="155">
        <f t="shared" ref="H131:P131" si="350">H132</f>
        <v>10000</v>
      </c>
      <c r="I131" s="155">
        <f t="shared" si="350"/>
        <v>10000</v>
      </c>
      <c r="J131" s="155">
        <f t="shared" si="350"/>
        <v>10000</v>
      </c>
      <c r="K131" s="155">
        <f t="shared" si="350"/>
        <v>10000</v>
      </c>
      <c r="L131" s="155">
        <f t="shared" si="350"/>
        <v>10000</v>
      </c>
      <c r="M131" s="155">
        <f t="shared" si="350"/>
        <v>10000</v>
      </c>
      <c r="N131" s="155">
        <f t="shared" si="350"/>
        <v>10000</v>
      </c>
      <c r="O131" s="155">
        <f t="shared" si="350"/>
        <v>10000</v>
      </c>
      <c r="P131" s="155">
        <f t="shared" si="350"/>
        <v>10000</v>
      </c>
      <c r="Q131" s="155">
        <f t="shared" ref="Q131:U131" si="351">Q132</f>
        <v>10000</v>
      </c>
      <c r="R131" s="155">
        <f t="shared" si="351"/>
        <v>10000</v>
      </c>
      <c r="S131" s="155">
        <f t="shared" si="351"/>
        <v>10000</v>
      </c>
      <c r="T131" s="155">
        <f t="shared" si="351"/>
        <v>10000</v>
      </c>
      <c r="U131" s="155">
        <f t="shared" si="351"/>
        <v>10000</v>
      </c>
      <c r="V131" s="155">
        <f t="shared" ref="V131:Y131" si="352">V132</f>
        <v>0</v>
      </c>
      <c r="W131" s="155">
        <f t="shared" si="352"/>
        <v>0</v>
      </c>
      <c r="X131" s="155">
        <f t="shared" si="352"/>
        <v>0</v>
      </c>
      <c r="Y131" s="155">
        <f t="shared" si="352"/>
        <v>0</v>
      </c>
      <c r="AB131" s="286"/>
    </row>
    <row r="132" spans="1:28" s="162" customFormat="1" ht="15" customHeight="1">
      <c r="A132" s="198" t="s">
        <v>599</v>
      </c>
      <c r="B132" s="144" t="s">
        <v>594</v>
      </c>
      <c r="C132" s="145">
        <v>11</v>
      </c>
      <c r="D132" s="146" t="s">
        <v>25</v>
      </c>
      <c r="E132" s="175">
        <v>3237</v>
      </c>
      <c r="F132" s="203" t="s">
        <v>36</v>
      </c>
      <c r="G132" s="176"/>
      <c r="H132" s="196">
        <v>10000</v>
      </c>
      <c r="I132" s="196">
        <v>10000</v>
      </c>
      <c r="J132" s="196">
        <v>10000</v>
      </c>
      <c r="K132" s="196">
        <v>10000</v>
      </c>
      <c r="L132" s="196">
        <v>10000</v>
      </c>
      <c r="M132" s="211">
        <f>L132</f>
        <v>10000</v>
      </c>
      <c r="N132" s="196">
        <v>10000</v>
      </c>
      <c r="O132" s="211">
        <f>N132</f>
        <v>10000</v>
      </c>
      <c r="P132" s="196">
        <v>10000</v>
      </c>
      <c r="Q132" s="196">
        <v>10000</v>
      </c>
      <c r="R132" s="196">
        <v>10000</v>
      </c>
      <c r="S132" s="211">
        <f>R132</f>
        <v>10000</v>
      </c>
      <c r="T132" s="196">
        <v>10000</v>
      </c>
      <c r="U132" s="211">
        <f>T132</f>
        <v>10000</v>
      </c>
      <c r="V132" s="196">
        <v>0</v>
      </c>
      <c r="W132" s="211">
        <f>V132</f>
        <v>0</v>
      </c>
      <c r="X132" s="196"/>
      <c r="Y132" s="211">
        <f>X132</f>
        <v>0</v>
      </c>
      <c r="AA132" s="285"/>
      <c r="AB132" s="286"/>
    </row>
    <row r="133" spans="1:28" s="162" customFormat="1">
      <c r="A133" s="198" t="s">
        <v>599</v>
      </c>
      <c r="B133" s="215" t="s">
        <v>594</v>
      </c>
      <c r="C133" s="216">
        <v>11</v>
      </c>
      <c r="D133" s="217"/>
      <c r="E133" s="238">
        <v>42</v>
      </c>
      <c r="F133" s="218"/>
      <c r="G133" s="219"/>
      <c r="H133" s="220">
        <f t="shared" ref="H133:P133" si="353">H134</f>
        <v>0</v>
      </c>
      <c r="I133" s="220">
        <f t="shared" si="353"/>
        <v>0</v>
      </c>
      <c r="J133" s="220">
        <f t="shared" si="353"/>
        <v>0</v>
      </c>
      <c r="K133" s="220">
        <f t="shared" si="353"/>
        <v>0</v>
      </c>
      <c r="L133" s="220">
        <f t="shared" si="353"/>
        <v>0</v>
      </c>
      <c r="M133" s="220">
        <f t="shared" si="353"/>
        <v>0</v>
      </c>
      <c r="N133" s="220">
        <f t="shared" si="353"/>
        <v>0</v>
      </c>
      <c r="O133" s="220">
        <f t="shared" si="353"/>
        <v>0</v>
      </c>
      <c r="P133" s="220">
        <f t="shared" si="353"/>
        <v>0</v>
      </c>
      <c r="Q133" s="220">
        <f t="shared" ref="Q133:U134" si="354">Q134</f>
        <v>0</v>
      </c>
      <c r="R133" s="220">
        <f t="shared" si="354"/>
        <v>0</v>
      </c>
      <c r="S133" s="220">
        <f t="shared" si="354"/>
        <v>0</v>
      </c>
      <c r="T133" s="220">
        <f t="shared" si="354"/>
        <v>0</v>
      </c>
      <c r="U133" s="220">
        <f t="shared" si="354"/>
        <v>0</v>
      </c>
      <c r="V133" s="220">
        <f t="shared" ref="V133:Y134" si="355">V134</f>
        <v>0</v>
      </c>
      <c r="W133" s="220">
        <f t="shared" si="355"/>
        <v>0</v>
      </c>
      <c r="X133" s="220">
        <f t="shared" si="355"/>
        <v>0</v>
      </c>
      <c r="Y133" s="220">
        <f t="shared" si="355"/>
        <v>0</v>
      </c>
    </row>
    <row r="134" spans="1:28" s="162" customFormat="1" ht="15.6" customHeight="1">
      <c r="A134" s="198" t="s">
        <v>599</v>
      </c>
      <c r="B134" s="163" t="s">
        <v>594</v>
      </c>
      <c r="C134" s="164">
        <v>11</v>
      </c>
      <c r="D134" s="173"/>
      <c r="E134" s="174">
        <v>422</v>
      </c>
      <c r="F134" s="204"/>
      <c r="G134" s="178"/>
      <c r="H134" s="155">
        <f t="shared" ref="H134:P134" si="356">H135</f>
        <v>0</v>
      </c>
      <c r="I134" s="155">
        <f t="shared" si="356"/>
        <v>0</v>
      </c>
      <c r="J134" s="155">
        <f t="shared" si="356"/>
        <v>0</v>
      </c>
      <c r="K134" s="155">
        <f t="shared" si="356"/>
        <v>0</v>
      </c>
      <c r="L134" s="155">
        <f t="shared" si="356"/>
        <v>0</v>
      </c>
      <c r="M134" s="155">
        <f t="shared" si="356"/>
        <v>0</v>
      </c>
      <c r="N134" s="155">
        <f t="shared" si="356"/>
        <v>0</v>
      </c>
      <c r="O134" s="155">
        <f t="shared" si="356"/>
        <v>0</v>
      </c>
      <c r="P134" s="155">
        <f t="shared" si="356"/>
        <v>0</v>
      </c>
      <c r="Q134" s="155">
        <f t="shared" si="354"/>
        <v>0</v>
      </c>
      <c r="R134" s="155">
        <f t="shared" si="354"/>
        <v>0</v>
      </c>
      <c r="S134" s="155">
        <f t="shared" si="354"/>
        <v>0</v>
      </c>
      <c r="T134" s="155">
        <f t="shared" si="354"/>
        <v>0</v>
      </c>
      <c r="U134" s="155">
        <f t="shared" si="354"/>
        <v>0</v>
      </c>
      <c r="V134" s="155">
        <f t="shared" si="355"/>
        <v>0</v>
      </c>
      <c r="W134" s="155">
        <f t="shared" si="355"/>
        <v>0</v>
      </c>
      <c r="X134" s="155">
        <f t="shared" si="355"/>
        <v>0</v>
      </c>
      <c r="Y134" s="155">
        <f t="shared" si="355"/>
        <v>0</v>
      </c>
    </row>
    <row r="135" spans="1:28" s="162" customFormat="1" ht="15" customHeight="1">
      <c r="A135" s="198" t="s">
        <v>599</v>
      </c>
      <c r="B135" s="144" t="s">
        <v>594</v>
      </c>
      <c r="C135" s="145">
        <v>11</v>
      </c>
      <c r="D135" s="146" t="s">
        <v>25</v>
      </c>
      <c r="E135" s="175">
        <v>4225</v>
      </c>
      <c r="F135" s="203" t="s">
        <v>134</v>
      </c>
      <c r="G135" s="176"/>
      <c r="H135" s="196">
        <v>0</v>
      </c>
      <c r="I135" s="196">
        <v>0</v>
      </c>
      <c r="J135" s="196">
        <v>0</v>
      </c>
      <c r="K135" s="196">
        <v>0</v>
      </c>
      <c r="L135" s="196">
        <v>0</v>
      </c>
      <c r="M135" s="211">
        <f>L135</f>
        <v>0</v>
      </c>
      <c r="N135" s="196">
        <v>0</v>
      </c>
      <c r="O135" s="211">
        <f>N135</f>
        <v>0</v>
      </c>
      <c r="P135" s="196">
        <v>0</v>
      </c>
      <c r="Q135" s="196">
        <v>0</v>
      </c>
      <c r="R135" s="196">
        <v>0</v>
      </c>
      <c r="S135" s="211">
        <f>R135</f>
        <v>0</v>
      </c>
      <c r="T135" s="196"/>
      <c r="U135" s="211">
        <f>T135</f>
        <v>0</v>
      </c>
      <c r="V135" s="196">
        <v>0</v>
      </c>
      <c r="W135" s="211">
        <f>V135</f>
        <v>0</v>
      </c>
      <c r="X135" s="196"/>
      <c r="Y135" s="211">
        <f>X135</f>
        <v>0</v>
      </c>
    </row>
    <row r="136" spans="1:28" s="162" customFormat="1">
      <c r="A136" s="198" t="s">
        <v>599</v>
      </c>
      <c r="B136" s="215" t="s">
        <v>594</v>
      </c>
      <c r="C136" s="216">
        <v>12</v>
      </c>
      <c r="D136" s="217"/>
      <c r="E136" s="238">
        <v>31</v>
      </c>
      <c r="F136" s="218"/>
      <c r="G136" s="219"/>
      <c r="H136" s="220">
        <f t="shared" ref="H136:P136" si="357">H137+H139</f>
        <v>7691</v>
      </c>
      <c r="I136" s="220">
        <f t="shared" ref="I136" si="358">I137+I139</f>
        <v>7691</v>
      </c>
      <c r="J136" s="220">
        <f t="shared" si="357"/>
        <v>29950</v>
      </c>
      <c r="K136" s="220">
        <f t="shared" ref="K136:L136" si="359">K137+K139</f>
        <v>29950</v>
      </c>
      <c r="L136" s="220">
        <f t="shared" si="359"/>
        <v>22300</v>
      </c>
      <c r="M136" s="220">
        <f t="shared" ref="M136:N136" si="360">M137+M139</f>
        <v>22300</v>
      </c>
      <c r="N136" s="220">
        <f t="shared" si="360"/>
        <v>36600</v>
      </c>
      <c r="O136" s="220">
        <f t="shared" ref="O136" si="361">O137+O139</f>
        <v>36600</v>
      </c>
      <c r="P136" s="220">
        <f t="shared" si="357"/>
        <v>22500</v>
      </c>
      <c r="Q136" s="220">
        <f t="shared" ref="Q136:S136" si="362">Q137+Q139</f>
        <v>22500</v>
      </c>
      <c r="R136" s="220">
        <f t="shared" si="362"/>
        <v>22300</v>
      </c>
      <c r="S136" s="220">
        <f t="shared" si="362"/>
        <v>22300</v>
      </c>
      <c r="T136" s="220">
        <f t="shared" ref="T136:U136" si="363">T137+T139</f>
        <v>36600</v>
      </c>
      <c r="U136" s="220">
        <f t="shared" si="363"/>
        <v>36600</v>
      </c>
      <c r="V136" s="220">
        <f t="shared" ref="V136:W136" si="364">V137+V139</f>
        <v>0</v>
      </c>
      <c r="W136" s="220">
        <f t="shared" si="364"/>
        <v>0</v>
      </c>
      <c r="X136" s="220">
        <f t="shared" ref="X136:Y136" si="365">X137+X139</f>
        <v>0</v>
      </c>
      <c r="Y136" s="220">
        <f t="shared" si="365"/>
        <v>0</v>
      </c>
    </row>
    <row r="137" spans="1:28" s="162" customFormat="1" ht="15.6" customHeight="1">
      <c r="A137" s="198" t="s">
        <v>599</v>
      </c>
      <c r="B137" s="182" t="s">
        <v>594</v>
      </c>
      <c r="C137" s="182">
        <v>12</v>
      </c>
      <c r="D137" s="173"/>
      <c r="E137" s="183">
        <v>311</v>
      </c>
      <c r="F137" s="205"/>
      <c r="G137" s="184"/>
      <c r="H137" s="155">
        <f t="shared" ref="H137:P137" si="366">H138</f>
        <v>5961</v>
      </c>
      <c r="I137" s="155">
        <f t="shared" si="366"/>
        <v>5961</v>
      </c>
      <c r="J137" s="155">
        <f t="shared" si="366"/>
        <v>25000</v>
      </c>
      <c r="K137" s="155">
        <f t="shared" si="366"/>
        <v>25000</v>
      </c>
      <c r="L137" s="155">
        <f t="shared" si="366"/>
        <v>18000</v>
      </c>
      <c r="M137" s="155">
        <f t="shared" si="366"/>
        <v>18000</v>
      </c>
      <c r="N137" s="155">
        <f t="shared" si="366"/>
        <v>30000</v>
      </c>
      <c r="O137" s="155">
        <f t="shared" si="366"/>
        <v>30000</v>
      </c>
      <c r="P137" s="155">
        <f t="shared" si="366"/>
        <v>7000</v>
      </c>
      <c r="Q137" s="155">
        <f t="shared" ref="Q137:U137" si="367">Q138</f>
        <v>7000</v>
      </c>
      <c r="R137" s="155">
        <f t="shared" si="367"/>
        <v>18000</v>
      </c>
      <c r="S137" s="155">
        <f t="shared" si="367"/>
        <v>18000</v>
      </c>
      <c r="T137" s="155">
        <f t="shared" si="367"/>
        <v>30000</v>
      </c>
      <c r="U137" s="155">
        <f t="shared" si="367"/>
        <v>30000</v>
      </c>
      <c r="V137" s="155">
        <f t="shared" ref="V137:Y137" si="368">V138</f>
        <v>0</v>
      </c>
      <c r="W137" s="155">
        <f t="shared" si="368"/>
        <v>0</v>
      </c>
      <c r="X137" s="155">
        <f t="shared" si="368"/>
        <v>0</v>
      </c>
      <c r="Y137" s="155">
        <f t="shared" si="368"/>
        <v>0</v>
      </c>
    </row>
    <row r="138" spans="1:28" s="162" customFormat="1" ht="15" customHeight="1">
      <c r="A138" s="198" t="s">
        <v>599</v>
      </c>
      <c r="B138" s="185" t="s">
        <v>594</v>
      </c>
      <c r="C138" s="185">
        <v>12</v>
      </c>
      <c r="D138" s="146" t="s">
        <v>25</v>
      </c>
      <c r="E138" s="186">
        <v>3111</v>
      </c>
      <c r="F138" s="206" t="s">
        <v>19</v>
      </c>
      <c r="G138" s="187"/>
      <c r="H138" s="196">
        <v>5961</v>
      </c>
      <c r="I138" s="196">
        <v>5961</v>
      </c>
      <c r="J138" s="196">
        <v>25000</v>
      </c>
      <c r="K138" s="196">
        <v>25000</v>
      </c>
      <c r="L138" s="196">
        <v>18000</v>
      </c>
      <c r="M138" s="211">
        <f>L138</f>
        <v>18000</v>
      </c>
      <c r="N138" s="196">
        <v>30000</v>
      </c>
      <c r="O138" s="211">
        <f>N138</f>
        <v>30000</v>
      </c>
      <c r="P138" s="196">
        <v>7000</v>
      </c>
      <c r="Q138" s="196">
        <v>7000</v>
      </c>
      <c r="R138" s="196">
        <v>18000</v>
      </c>
      <c r="S138" s="211">
        <f>R138</f>
        <v>18000</v>
      </c>
      <c r="T138" s="196">
        <v>30000</v>
      </c>
      <c r="U138" s="211">
        <f>T138</f>
        <v>30000</v>
      </c>
      <c r="V138" s="196">
        <v>0</v>
      </c>
      <c r="W138" s="211">
        <f>V138</f>
        <v>0</v>
      </c>
      <c r="X138" s="196"/>
      <c r="Y138" s="211">
        <f>X138</f>
        <v>0</v>
      </c>
    </row>
    <row r="139" spans="1:28" s="162" customFormat="1" ht="15.6" customHeight="1">
      <c r="A139" s="198" t="s">
        <v>599</v>
      </c>
      <c r="B139" s="182" t="s">
        <v>594</v>
      </c>
      <c r="C139" s="182">
        <v>12</v>
      </c>
      <c r="D139" s="188"/>
      <c r="E139" s="183">
        <v>313</v>
      </c>
      <c r="F139" s="205"/>
      <c r="G139" s="184"/>
      <c r="H139" s="155">
        <f t="shared" ref="H139:P139" si="369">SUM(H140:H141)</f>
        <v>1730</v>
      </c>
      <c r="I139" s="155">
        <f t="shared" ref="I139" si="370">SUM(I140:I141)</f>
        <v>1730</v>
      </c>
      <c r="J139" s="155">
        <f t="shared" si="369"/>
        <v>4950</v>
      </c>
      <c r="K139" s="155">
        <f t="shared" ref="K139:L139" si="371">SUM(K140:K141)</f>
        <v>4950</v>
      </c>
      <c r="L139" s="155">
        <f t="shared" si="371"/>
        <v>4300</v>
      </c>
      <c r="M139" s="155">
        <f t="shared" ref="M139:N139" si="372">SUM(M140:M141)</f>
        <v>4300</v>
      </c>
      <c r="N139" s="208">
        <f t="shared" si="372"/>
        <v>6600</v>
      </c>
      <c r="O139" s="208">
        <f t="shared" ref="O139" si="373">SUM(O140:O141)</f>
        <v>6600</v>
      </c>
      <c r="P139" s="208">
        <f t="shared" si="369"/>
        <v>15500</v>
      </c>
      <c r="Q139" s="208">
        <f t="shared" ref="Q139:S139" si="374">SUM(Q140:Q141)</f>
        <v>15500</v>
      </c>
      <c r="R139" s="208">
        <f t="shared" si="374"/>
        <v>4300</v>
      </c>
      <c r="S139" s="208">
        <f t="shared" si="374"/>
        <v>4300</v>
      </c>
      <c r="T139" s="208">
        <f t="shared" ref="T139:U139" si="375">SUM(T140:T141)</f>
        <v>6600</v>
      </c>
      <c r="U139" s="155">
        <f t="shared" si="375"/>
        <v>6600</v>
      </c>
      <c r="V139" s="155">
        <f t="shared" ref="V139:W139" si="376">SUM(V140:V141)</f>
        <v>0</v>
      </c>
      <c r="W139" s="155">
        <f t="shared" si="376"/>
        <v>0</v>
      </c>
      <c r="X139" s="155">
        <f t="shared" ref="X139:Y139" si="377">SUM(X140:X141)</f>
        <v>0</v>
      </c>
      <c r="Y139" s="155">
        <f t="shared" si="377"/>
        <v>0</v>
      </c>
    </row>
    <row r="140" spans="1:28" s="162" customFormat="1" ht="15" customHeight="1">
      <c r="A140" s="198" t="s">
        <v>599</v>
      </c>
      <c r="B140" s="185" t="s">
        <v>594</v>
      </c>
      <c r="C140" s="185">
        <v>12</v>
      </c>
      <c r="D140" s="189" t="s">
        <v>25</v>
      </c>
      <c r="E140" s="186">
        <v>3132</v>
      </c>
      <c r="F140" s="206" t="s">
        <v>280</v>
      </c>
      <c r="G140" s="187"/>
      <c r="H140" s="196">
        <v>1230</v>
      </c>
      <c r="I140" s="196">
        <v>1230</v>
      </c>
      <c r="J140" s="196">
        <v>4000</v>
      </c>
      <c r="K140" s="196">
        <v>4000</v>
      </c>
      <c r="L140" s="196">
        <v>3600</v>
      </c>
      <c r="M140" s="211">
        <f t="shared" ref="M140:M141" si="378">L140</f>
        <v>3600</v>
      </c>
      <c r="N140" s="196">
        <v>5600</v>
      </c>
      <c r="O140" s="211">
        <f t="shared" ref="O140:O141" si="379">N140</f>
        <v>5600</v>
      </c>
      <c r="P140" s="196">
        <v>15000</v>
      </c>
      <c r="Q140" s="196">
        <v>15000</v>
      </c>
      <c r="R140" s="196">
        <v>3600</v>
      </c>
      <c r="S140" s="211">
        <f t="shared" ref="S140:S141" si="380">R140</f>
        <v>3600</v>
      </c>
      <c r="T140" s="196">
        <v>5600</v>
      </c>
      <c r="U140" s="211">
        <f t="shared" ref="U140:U141" si="381">T140</f>
        <v>5600</v>
      </c>
      <c r="V140" s="196">
        <v>0</v>
      </c>
      <c r="W140" s="211">
        <f t="shared" ref="W140:W141" si="382">V140</f>
        <v>0</v>
      </c>
      <c r="X140" s="196"/>
      <c r="Y140" s="211">
        <f t="shared" ref="Y140:Y141" si="383">X140</f>
        <v>0</v>
      </c>
    </row>
    <row r="141" spans="1:28" s="162" customFormat="1" ht="30" customHeight="1">
      <c r="A141" s="198" t="s">
        <v>599</v>
      </c>
      <c r="B141" s="185" t="s">
        <v>594</v>
      </c>
      <c r="C141" s="185">
        <v>12</v>
      </c>
      <c r="D141" s="189" t="s">
        <v>25</v>
      </c>
      <c r="E141" s="186">
        <v>3133</v>
      </c>
      <c r="F141" s="203" t="s">
        <v>258</v>
      </c>
      <c r="G141" s="176"/>
      <c r="H141" s="196">
        <v>500</v>
      </c>
      <c r="I141" s="196">
        <v>500</v>
      </c>
      <c r="J141" s="196">
        <v>950</v>
      </c>
      <c r="K141" s="196">
        <v>950</v>
      </c>
      <c r="L141" s="196">
        <v>700</v>
      </c>
      <c r="M141" s="211">
        <f t="shared" si="378"/>
        <v>700</v>
      </c>
      <c r="N141" s="196">
        <v>1000</v>
      </c>
      <c r="O141" s="211">
        <f t="shared" si="379"/>
        <v>1000</v>
      </c>
      <c r="P141" s="196">
        <v>500</v>
      </c>
      <c r="Q141" s="196">
        <v>500</v>
      </c>
      <c r="R141" s="196">
        <v>700</v>
      </c>
      <c r="S141" s="211">
        <f t="shared" si="380"/>
        <v>700</v>
      </c>
      <c r="T141" s="196">
        <v>1000</v>
      </c>
      <c r="U141" s="211">
        <f t="shared" si="381"/>
        <v>1000</v>
      </c>
      <c r="V141" s="196">
        <v>0</v>
      </c>
      <c r="W141" s="211">
        <f t="shared" si="382"/>
        <v>0</v>
      </c>
      <c r="X141" s="196"/>
      <c r="Y141" s="211">
        <f t="shared" si="383"/>
        <v>0</v>
      </c>
    </row>
    <row r="142" spans="1:28" s="162" customFormat="1">
      <c r="A142" s="198" t="s">
        <v>599</v>
      </c>
      <c r="B142" s="215" t="s">
        <v>594</v>
      </c>
      <c r="C142" s="216">
        <v>12</v>
      </c>
      <c r="D142" s="217"/>
      <c r="E142" s="238">
        <v>32</v>
      </c>
      <c r="F142" s="218"/>
      <c r="G142" s="219"/>
      <c r="H142" s="220">
        <f t="shared" ref="H142:W142" si="384">H143+H145+H147+H153</f>
        <v>263440</v>
      </c>
      <c r="I142" s="220">
        <f t="shared" ref="I142" si="385">I143+I145+I147+I153</f>
        <v>263440</v>
      </c>
      <c r="J142" s="220">
        <f t="shared" si="384"/>
        <v>201500</v>
      </c>
      <c r="K142" s="220">
        <f t="shared" si="384"/>
        <v>201500</v>
      </c>
      <c r="L142" s="220">
        <f t="shared" si="384"/>
        <v>338500</v>
      </c>
      <c r="M142" s="220">
        <f t="shared" si="384"/>
        <v>338500</v>
      </c>
      <c r="N142" s="280">
        <f t="shared" ref="N142:O142" si="386">N143+N145+N147+N153</f>
        <v>338500</v>
      </c>
      <c r="O142" s="280">
        <f t="shared" si="386"/>
        <v>338500</v>
      </c>
      <c r="P142" s="280">
        <f t="shared" si="384"/>
        <v>18500</v>
      </c>
      <c r="Q142" s="280">
        <f t="shared" si="384"/>
        <v>18500</v>
      </c>
      <c r="R142" s="280">
        <f t="shared" si="384"/>
        <v>93500</v>
      </c>
      <c r="S142" s="280">
        <f t="shared" si="384"/>
        <v>93500</v>
      </c>
      <c r="T142" s="280">
        <f t="shared" ref="T142:U142" si="387">T143+T145+T147+T153</f>
        <v>93500</v>
      </c>
      <c r="U142" s="220">
        <f t="shared" si="387"/>
        <v>93500</v>
      </c>
      <c r="V142" s="220">
        <f t="shared" si="384"/>
        <v>0</v>
      </c>
      <c r="W142" s="220">
        <f t="shared" si="384"/>
        <v>0</v>
      </c>
      <c r="X142" s="220">
        <f t="shared" ref="X142:Y142" si="388">X143+X145+X147+X153</f>
        <v>0</v>
      </c>
      <c r="Y142" s="220">
        <f t="shared" si="388"/>
        <v>0</v>
      </c>
    </row>
    <row r="143" spans="1:28" ht="15.6" customHeight="1">
      <c r="A143" s="198" t="s">
        <v>599</v>
      </c>
      <c r="B143" s="149" t="s">
        <v>594</v>
      </c>
      <c r="C143" s="150">
        <v>12</v>
      </c>
      <c r="D143" s="169"/>
      <c r="E143" s="168">
        <v>321</v>
      </c>
      <c r="F143" s="202"/>
      <c r="G143" s="160"/>
      <c r="H143" s="155">
        <f t="shared" ref="H143:P143" si="389">H144</f>
        <v>14000</v>
      </c>
      <c r="I143" s="155">
        <f t="shared" si="389"/>
        <v>14000</v>
      </c>
      <c r="J143" s="155">
        <f t="shared" si="389"/>
        <v>14000</v>
      </c>
      <c r="K143" s="155">
        <f t="shared" si="389"/>
        <v>14000</v>
      </c>
      <c r="L143" s="155">
        <f t="shared" si="389"/>
        <v>18000</v>
      </c>
      <c r="M143" s="155">
        <f t="shared" si="389"/>
        <v>18000</v>
      </c>
      <c r="N143" s="208">
        <f t="shared" si="389"/>
        <v>18000</v>
      </c>
      <c r="O143" s="208">
        <f t="shared" si="389"/>
        <v>18000</v>
      </c>
      <c r="P143" s="208">
        <f t="shared" si="389"/>
        <v>6500</v>
      </c>
      <c r="Q143" s="208">
        <f t="shared" ref="Q143:U143" si="390">Q144</f>
        <v>6500</v>
      </c>
      <c r="R143" s="208">
        <f t="shared" si="390"/>
        <v>18000</v>
      </c>
      <c r="S143" s="208">
        <f t="shared" si="390"/>
        <v>18000</v>
      </c>
      <c r="T143" s="208">
        <f t="shared" si="390"/>
        <v>18000</v>
      </c>
      <c r="U143" s="155">
        <f t="shared" si="390"/>
        <v>18000</v>
      </c>
      <c r="V143" s="155">
        <f t="shared" ref="V143:Y143" si="391">V144</f>
        <v>0</v>
      </c>
      <c r="W143" s="155">
        <f t="shared" si="391"/>
        <v>0</v>
      </c>
      <c r="X143" s="155">
        <f t="shared" si="391"/>
        <v>0</v>
      </c>
      <c r="Y143" s="155">
        <f t="shared" si="391"/>
        <v>0</v>
      </c>
    </row>
    <row r="144" spans="1:28" ht="15" customHeight="1">
      <c r="A144" s="198" t="s">
        <v>599</v>
      </c>
      <c r="B144" s="156" t="s">
        <v>594</v>
      </c>
      <c r="C144" s="157">
        <v>12</v>
      </c>
      <c r="D144" s="170" t="s">
        <v>25</v>
      </c>
      <c r="E144" s="171">
        <v>3211</v>
      </c>
      <c r="F144" s="202" t="s">
        <v>110</v>
      </c>
      <c r="G144" s="160"/>
      <c r="H144" s="196">
        <v>14000</v>
      </c>
      <c r="I144" s="196">
        <v>14000</v>
      </c>
      <c r="J144" s="196">
        <v>14000</v>
      </c>
      <c r="K144" s="196">
        <v>14000</v>
      </c>
      <c r="L144" s="196">
        <v>18000</v>
      </c>
      <c r="M144" s="211">
        <f>L144</f>
        <v>18000</v>
      </c>
      <c r="N144" s="196">
        <v>18000</v>
      </c>
      <c r="O144" s="211">
        <f>N144</f>
        <v>18000</v>
      </c>
      <c r="P144" s="196">
        <v>6500</v>
      </c>
      <c r="Q144" s="196">
        <v>6500</v>
      </c>
      <c r="R144" s="196">
        <v>18000</v>
      </c>
      <c r="S144" s="211">
        <f>R144</f>
        <v>18000</v>
      </c>
      <c r="T144" s="196">
        <v>18000</v>
      </c>
      <c r="U144" s="211">
        <f>T144</f>
        <v>18000</v>
      </c>
      <c r="V144" s="196">
        <v>0</v>
      </c>
      <c r="W144" s="211">
        <f>V144</f>
        <v>0</v>
      </c>
      <c r="X144" s="196"/>
      <c r="Y144" s="211">
        <f>X144</f>
        <v>0</v>
      </c>
    </row>
    <row r="145" spans="1:25" s="148" customFormat="1" ht="15.6" customHeight="1">
      <c r="A145" s="198" t="s">
        <v>599</v>
      </c>
      <c r="B145" s="163" t="s">
        <v>594</v>
      </c>
      <c r="C145" s="164">
        <v>12</v>
      </c>
      <c r="D145" s="173"/>
      <c r="E145" s="174">
        <v>322</v>
      </c>
      <c r="F145" s="204"/>
      <c r="G145" s="178"/>
      <c r="H145" s="155">
        <f t="shared" ref="H145:P145" si="392">SUM(H146)</f>
        <v>15000</v>
      </c>
      <c r="I145" s="155">
        <f t="shared" si="392"/>
        <v>15000</v>
      </c>
      <c r="J145" s="155">
        <f t="shared" si="392"/>
        <v>19000</v>
      </c>
      <c r="K145" s="155">
        <f t="shared" si="392"/>
        <v>19000</v>
      </c>
      <c r="L145" s="155">
        <f t="shared" si="392"/>
        <v>19000</v>
      </c>
      <c r="M145" s="155">
        <f t="shared" si="392"/>
        <v>19000</v>
      </c>
      <c r="N145" s="208">
        <f t="shared" si="392"/>
        <v>19000</v>
      </c>
      <c r="O145" s="208">
        <f t="shared" si="392"/>
        <v>19000</v>
      </c>
      <c r="P145" s="208">
        <f t="shared" si="392"/>
        <v>4000</v>
      </c>
      <c r="Q145" s="208">
        <f t="shared" ref="Q145:U145" si="393">SUM(Q146)</f>
        <v>4000</v>
      </c>
      <c r="R145" s="208">
        <f t="shared" si="393"/>
        <v>19000</v>
      </c>
      <c r="S145" s="208">
        <f t="shared" si="393"/>
        <v>19000</v>
      </c>
      <c r="T145" s="208">
        <f t="shared" si="393"/>
        <v>19000</v>
      </c>
      <c r="U145" s="155">
        <f t="shared" si="393"/>
        <v>19000</v>
      </c>
      <c r="V145" s="155">
        <f t="shared" ref="V145:Y145" si="394">SUM(V146)</f>
        <v>0</v>
      </c>
      <c r="W145" s="155">
        <f t="shared" si="394"/>
        <v>0</v>
      </c>
      <c r="X145" s="155">
        <f t="shared" si="394"/>
        <v>0</v>
      </c>
      <c r="Y145" s="155">
        <f t="shared" si="394"/>
        <v>0</v>
      </c>
    </row>
    <row r="146" spans="1:25" ht="15" customHeight="1">
      <c r="A146" s="198" t="s">
        <v>599</v>
      </c>
      <c r="B146" s="144" t="s">
        <v>594</v>
      </c>
      <c r="C146" s="145">
        <v>12</v>
      </c>
      <c r="D146" s="146" t="s">
        <v>25</v>
      </c>
      <c r="E146" s="175">
        <v>3223</v>
      </c>
      <c r="F146" s="203" t="s">
        <v>115</v>
      </c>
      <c r="G146" s="176"/>
      <c r="H146" s="196">
        <v>15000</v>
      </c>
      <c r="I146" s="196">
        <v>15000</v>
      </c>
      <c r="J146" s="196">
        <v>19000</v>
      </c>
      <c r="K146" s="196">
        <v>19000</v>
      </c>
      <c r="L146" s="196">
        <v>19000</v>
      </c>
      <c r="M146" s="211">
        <f>L146</f>
        <v>19000</v>
      </c>
      <c r="N146" s="196">
        <v>19000</v>
      </c>
      <c r="O146" s="211">
        <f>N146</f>
        <v>19000</v>
      </c>
      <c r="P146" s="196">
        <v>4000</v>
      </c>
      <c r="Q146" s="196">
        <v>4000</v>
      </c>
      <c r="R146" s="196">
        <v>19000</v>
      </c>
      <c r="S146" s="211">
        <f>R146</f>
        <v>19000</v>
      </c>
      <c r="T146" s="196">
        <v>19000</v>
      </c>
      <c r="U146" s="211">
        <f>T146</f>
        <v>19000</v>
      </c>
      <c r="V146" s="196">
        <v>0</v>
      </c>
      <c r="W146" s="211">
        <f>V146</f>
        <v>0</v>
      </c>
      <c r="X146" s="196"/>
      <c r="Y146" s="211">
        <f>X146</f>
        <v>0</v>
      </c>
    </row>
    <row r="147" spans="1:25" ht="15.6" customHeight="1">
      <c r="A147" s="198" t="s">
        <v>599</v>
      </c>
      <c r="B147" s="149" t="s">
        <v>594</v>
      </c>
      <c r="C147" s="150">
        <v>12</v>
      </c>
      <c r="D147" s="169"/>
      <c r="E147" s="168">
        <v>323</v>
      </c>
      <c r="F147" s="202"/>
      <c r="G147" s="160"/>
      <c r="H147" s="155">
        <f t="shared" ref="H147:W147" si="395">SUM(H148:H152)</f>
        <v>232440</v>
      </c>
      <c r="I147" s="155">
        <f t="shared" ref="I147" si="396">SUM(I148:I152)</f>
        <v>232440</v>
      </c>
      <c r="J147" s="155">
        <f t="shared" si="395"/>
        <v>166500</v>
      </c>
      <c r="K147" s="155">
        <f t="shared" si="395"/>
        <v>166500</v>
      </c>
      <c r="L147" s="155">
        <f t="shared" si="395"/>
        <v>291500</v>
      </c>
      <c r="M147" s="155">
        <f t="shared" si="395"/>
        <v>291500</v>
      </c>
      <c r="N147" s="208">
        <f t="shared" ref="N147:O147" si="397">SUM(N148:N152)</f>
        <v>291500</v>
      </c>
      <c r="O147" s="208">
        <f t="shared" si="397"/>
        <v>291500</v>
      </c>
      <c r="P147" s="208">
        <f t="shared" si="395"/>
        <v>6000</v>
      </c>
      <c r="Q147" s="208">
        <f t="shared" si="395"/>
        <v>6000</v>
      </c>
      <c r="R147" s="208">
        <f t="shared" si="395"/>
        <v>46500</v>
      </c>
      <c r="S147" s="208">
        <f t="shared" si="395"/>
        <v>46500</v>
      </c>
      <c r="T147" s="208">
        <f t="shared" ref="T147:U147" si="398">SUM(T148:T152)</f>
        <v>46500</v>
      </c>
      <c r="U147" s="155">
        <f t="shared" si="398"/>
        <v>46500</v>
      </c>
      <c r="V147" s="155">
        <f t="shared" si="395"/>
        <v>0</v>
      </c>
      <c r="W147" s="155">
        <f t="shared" si="395"/>
        <v>0</v>
      </c>
      <c r="X147" s="155">
        <f t="shared" ref="X147:Y147" si="399">SUM(X148:X152)</f>
        <v>0</v>
      </c>
      <c r="Y147" s="155">
        <f t="shared" si="399"/>
        <v>0</v>
      </c>
    </row>
    <row r="148" spans="1:25" ht="15" customHeight="1">
      <c r="A148" s="198" t="s">
        <v>599</v>
      </c>
      <c r="B148" s="156" t="s">
        <v>594</v>
      </c>
      <c r="C148" s="157">
        <v>12</v>
      </c>
      <c r="D148" s="170" t="s">
        <v>25</v>
      </c>
      <c r="E148" s="171">
        <v>3232</v>
      </c>
      <c r="F148" s="202" t="s">
        <v>118</v>
      </c>
      <c r="G148" s="160"/>
      <c r="H148" s="196"/>
      <c r="I148" s="196"/>
      <c r="J148" s="196"/>
      <c r="K148" s="196"/>
      <c r="L148" s="196">
        <v>12000</v>
      </c>
      <c r="M148" s="211">
        <f t="shared" ref="M148" si="400">L148</f>
        <v>12000</v>
      </c>
      <c r="N148" s="196">
        <v>12000</v>
      </c>
      <c r="O148" s="211">
        <f t="shared" ref="O148:O152" si="401">N148</f>
        <v>12000</v>
      </c>
      <c r="P148" s="196"/>
      <c r="Q148" s="196"/>
      <c r="R148" s="196">
        <v>21000</v>
      </c>
      <c r="S148" s="211">
        <f t="shared" ref="S148" si="402">R148</f>
        <v>21000</v>
      </c>
      <c r="T148" s="196">
        <v>21000</v>
      </c>
      <c r="U148" s="211">
        <f t="shared" ref="U148:U152" si="403">T148</f>
        <v>21000</v>
      </c>
      <c r="V148" s="196"/>
      <c r="W148" s="211">
        <f t="shared" ref="W148" si="404">V148</f>
        <v>0</v>
      </c>
      <c r="X148" s="196"/>
      <c r="Y148" s="211">
        <f t="shared" ref="Y148:Y152" si="405">X148</f>
        <v>0</v>
      </c>
    </row>
    <row r="149" spans="1:25" ht="15" customHeight="1">
      <c r="A149" s="198" t="s">
        <v>599</v>
      </c>
      <c r="B149" s="156" t="s">
        <v>594</v>
      </c>
      <c r="C149" s="157">
        <v>12</v>
      </c>
      <c r="D149" s="170" t="s">
        <v>25</v>
      </c>
      <c r="E149" s="171">
        <v>3233</v>
      </c>
      <c r="F149" s="202" t="s">
        <v>119</v>
      </c>
      <c r="G149" s="160"/>
      <c r="H149" s="196">
        <v>2500</v>
      </c>
      <c r="I149" s="196">
        <v>2500</v>
      </c>
      <c r="J149" s="196">
        <v>500</v>
      </c>
      <c r="K149" s="196">
        <v>500</v>
      </c>
      <c r="L149" s="196">
        <v>500</v>
      </c>
      <c r="M149" s="211">
        <f t="shared" ref="M149:M152" si="406">L149</f>
        <v>500</v>
      </c>
      <c r="N149" s="196">
        <v>500</v>
      </c>
      <c r="O149" s="211">
        <f t="shared" si="401"/>
        <v>500</v>
      </c>
      <c r="P149" s="196">
        <v>500</v>
      </c>
      <c r="Q149" s="196">
        <v>500</v>
      </c>
      <c r="R149" s="196">
        <v>500</v>
      </c>
      <c r="S149" s="211">
        <f t="shared" ref="S149:S152" si="407">R149</f>
        <v>500</v>
      </c>
      <c r="T149" s="196">
        <v>500</v>
      </c>
      <c r="U149" s="211">
        <f t="shared" si="403"/>
        <v>500</v>
      </c>
      <c r="V149" s="196"/>
      <c r="W149" s="211">
        <f t="shared" ref="W149:W152" si="408">V149</f>
        <v>0</v>
      </c>
      <c r="X149" s="196"/>
      <c r="Y149" s="211">
        <f t="shared" si="405"/>
        <v>0</v>
      </c>
    </row>
    <row r="150" spans="1:25" ht="15" customHeight="1">
      <c r="A150" s="198" t="s">
        <v>599</v>
      </c>
      <c r="B150" s="144" t="s">
        <v>594</v>
      </c>
      <c r="C150" s="145">
        <v>12</v>
      </c>
      <c r="D150" s="146" t="s">
        <v>25</v>
      </c>
      <c r="E150" s="175">
        <v>3235</v>
      </c>
      <c r="F150" s="203" t="s">
        <v>42</v>
      </c>
      <c r="G150" s="176"/>
      <c r="H150" s="196">
        <v>1300</v>
      </c>
      <c r="I150" s="196">
        <v>1300</v>
      </c>
      <c r="J150" s="196">
        <v>500</v>
      </c>
      <c r="K150" s="196">
        <v>500</v>
      </c>
      <c r="L150" s="196">
        <v>500</v>
      </c>
      <c r="M150" s="211">
        <f t="shared" si="406"/>
        <v>500</v>
      </c>
      <c r="N150" s="196">
        <v>500</v>
      </c>
      <c r="O150" s="211">
        <f t="shared" si="401"/>
        <v>500</v>
      </c>
      <c r="P150" s="196">
        <v>500</v>
      </c>
      <c r="Q150" s="196">
        <v>500</v>
      </c>
      <c r="R150" s="196">
        <v>500</v>
      </c>
      <c r="S150" s="211">
        <f t="shared" si="407"/>
        <v>500</v>
      </c>
      <c r="T150" s="196">
        <v>500</v>
      </c>
      <c r="U150" s="211">
        <f t="shared" si="403"/>
        <v>500</v>
      </c>
      <c r="V150" s="196"/>
      <c r="W150" s="211">
        <f t="shared" si="408"/>
        <v>0</v>
      </c>
      <c r="X150" s="196"/>
      <c r="Y150" s="211">
        <f t="shared" si="405"/>
        <v>0</v>
      </c>
    </row>
    <row r="151" spans="1:25" ht="15" customHeight="1">
      <c r="A151" s="198" t="s">
        <v>599</v>
      </c>
      <c r="B151" s="156" t="s">
        <v>594</v>
      </c>
      <c r="C151" s="157">
        <v>12</v>
      </c>
      <c r="D151" s="170" t="s">
        <v>25</v>
      </c>
      <c r="E151" s="171">
        <v>3237</v>
      </c>
      <c r="F151" s="202" t="s">
        <v>36</v>
      </c>
      <c r="G151" s="160"/>
      <c r="H151" s="196">
        <v>5500</v>
      </c>
      <c r="I151" s="196">
        <v>5500</v>
      </c>
      <c r="J151" s="196">
        <v>5500</v>
      </c>
      <c r="K151" s="196">
        <v>5500</v>
      </c>
      <c r="L151" s="196">
        <v>5500</v>
      </c>
      <c r="M151" s="211">
        <f t="shared" si="406"/>
        <v>5500</v>
      </c>
      <c r="N151" s="196">
        <v>9000</v>
      </c>
      <c r="O151" s="211">
        <f t="shared" si="401"/>
        <v>9000</v>
      </c>
      <c r="P151" s="196">
        <v>5000</v>
      </c>
      <c r="Q151" s="196">
        <v>5000</v>
      </c>
      <c r="R151" s="196">
        <v>5000</v>
      </c>
      <c r="S151" s="211">
        <f t="shared" si="407"/>
        <v>5000</v>
      </c>
      <c r="T151" s="196">
        <v>5000</v>
      </c>
      <c r="U151" s="211">
        <f t="shared" si="403"/>
        <v>5000</v>
      </c>
      <c r="V151" s="196"/>
      <c r="W151" s="211">
        <f t="shared" si="408"/>
        <v>0</v>
      </c>
      <c r="X151" s="196"/>
      <c r="Y151" s="211">
        <f t="shared" si="405"/>
        <v>0</v>
      </c>
    </row>
    <row r="152" spans="1:25" ht="15" customHeight="1">
      <c r="A152" s="198" t="s">
        <v>599</v>
      </c>
      <c r="B152" s="144" t="s">
        <v>594</v>
      </c>
      <c r="C152" s="145">
        <v>12</v>
      </c>
      <c r="D152" s="146" t="s">
        <v>25</v>
      </c>
      <c r="E152" s="175">
        <v>3238</v>
      </c>
      <c r="F152" s="203" t="s">
        <v>122</v>
      </c>
      <c r="G152" s="176"/>
      <c r="H152" s="196">
        <v>223140</v>
      </c>
      <c r="I152" s="196">
        <v>223140</v>
      </c>
      <c r="J152" s="196">
        <v>160000</v>
      </c>
      <c r="K152" s="196">
        <v>160000</v>
      </c>
      <c r="L152" s="196">
        <v>273000</v>
      </c>
      <c r="M152" s="211">
        <f t="shared" si="406"/>
        <v>273000</v>
      </c>
      <c r="N152" s="196">
        <v>269500</v>
      </c>
      <c r="O152" s="211">
        <f t="shared" si="401"/>
        <v>269500</v>
      </c>
      <c r="P152" s="196">
        <v>0</v>
      </c>
      <c r="Q152" s="196">
        <v>0</v>
      </c>
      <c r="R152" s="196">
        <v>19500</v>
      </c>
      <c r="S152" s="211">
        <f t="shared" si="407"/>
        <v>19500</v>
      </c>
      <c r="T152" s="196">
        <v>19500</v>
      </c>
      <c r="U152" s="211">
        <f t="shared" si="403"/>
        <v>19500</v>
      </c>
      <c r="V152" s="196"/>
      <c r="W152" s="211">
        <f t="shared" si="408"/>
        <v>0</v>
      </c>
      <c r="X152" s="196"/>
      <c r="Y152" s="211">
        <f t="shared" si="405"/>
        <v>0</v>
      </c>
    </row>
    <row r="153" spans="1:25" s="209" customFormat="1" ht="15" customHeight="1">
      <c r="A153" s="198" t="s">
        <v>599</v>
      </c>
      <c r="B153" s="182" t="s">
        <v>594</v>
      </c>
      <c r="C153" s="212">
        <v>12</v>
      </c>
      <c r="D153" s="188"/>
      <c r="E153" s="183">
        <v>329</v>
      </c>
      <c r="F153" s="205"/>
      <c r="G153" s="184"/>
      <c r="H153" s="213">
        <f>H155+H154</f>
        <v>2000</v>
      </c>
      <c r="I153" s="213">
        <f>I155+I154</f>
        <v>2000</v>
      </c>
      <c r="J153" s="213">
        <f t="shared" ref="J153:W153" si="409">J155+J154</f>
        <v>2000</v>
      </c>
      <c r="K153" s="213">
        <f t="shared" si="409"/>
        <v>2000</v>
      </c>
      <c r="L153" s="213">
        <f t="shared" si="409"/>
        <v>10000</v>
      </c>
      <c r="M153" s="213">
        <f t="shared" si="409"/>
        <v>10000</v>
      </c>
      <c r="N153" s="213">
        <f t="shared" ref="N153:O153" si="410">N155+N154</f>
        <v>10000</v>
      </c>
      <c r="O153" s="213">
        <f t="shared" si="410"/>
        <v>10000</v>
      </c>
      <c r="P153" s="213">
        <f t="shared" si="409"/>
        <v>2000</v>
      </c>
      <c r="Q153" s="213">
        <f t="shared" si="409"/>
        <v>2000</v>
      </c>
      <c r="R153" s="213">
        <f t="shared" si="409"/>
        <v>10000</v>
      </c>
      <c r="S153" s="213">
        <f t="shared" si="409"/>
        <v>10000</v>
      </c>
      <c r="T153" s="213">
        <f t="shared" ref="T153:U153" si="411">T155+T154</f>
        <v>10000</v>
      </c>
      <c r="U153" s="213">
        <f t="shared" si="411"/>
        <v>10000</v>
      </c>
      <c r="V153" s="213">
        <f t="shared" si="409"/>
        <v>0</v>
      </c>
      <c r="W153" s="213">
        <f t="shared" si="409"/>
        <v>0</v>
      </c>
      <c r="X153" s="213">
        <f t="shared" ref="X153:Y153" si="412">X155+X154</f>
        <v>0</v>
      </c>
      <c r="Y153" s="213">
        <f t="shared" si="412"/>
        <v>0</v>
      </c>
    </row>
    <row r="154" spans="1:25" s="197" customFormat="1" ht="15" customHeight="1">
      <c r="A154" s="198" t="s">
        <v>599</v>
      </c>
      <c r="B154" s="185" t="s">
        <v>594</v>
      </c>
      <c r="C154" s="210">
        <v>12</v>
      </c>
      <c r="D154" s="189" t="s">
        <v>25</v>
      </c>
      <c r="E154" s="186">
        <v>3292</v>
      </c>
      <c r="F154" s="206" t="s">
        <v>123</v>
      </c>
      <c r="G154" s="187"/>
      <c r="H154" s="196"/>
      <c r="I154" s="196"/>
      <c r="J154" s="196"/>
      <c r="K154" s="196"/>
      <c r="L154" s="196">
        <v>8000</v>
      </c>
      <c r="M154" s="211">
        <f>L154</f>
        <v>8000</v>
      </c>
      <c r="N154" s="196">
        <v>8000</v>
      </c>
      <c r="O154" s="211">
        <f>N154</f>
        <v>8000</v>
      </c>
      <c r="P154" s="196"/>
      <c r="Q154" s="196"/>
      <c r="R154" s="196">
        <v>8000</v>
      </c>
      <c r="S154" s="211">
        <f>R154</f>
        <v>8000</v>
      </c>
      <c r="T154" s="196">
        <v>8000</v>
      </c>
      <c r="U154" s="211">
        <f>T154</f>
        <v>8000</v>
      </c>
      <c r="V154" s="196"/>
      <c r="W154" s="211">
        <f>V154</f>
        <v>0</v>
      </c>
      <c r="X154" s="196"/>
      <c r="Y154" s="211">
        <f>X154</f>
        <v>0</v>
      </c>
    </row>
    <row r="155" spans="1:25" s="197" customFormat="1" ht="15" customHeight="1">
      <c r="A155" s="198" t="s">
        <v>599</v>
      </c>
      <c r="B155" s="185" t="s">
        <v>594</v>
      </c>
      <c r="C155" s="210">
        <v>12</v>
      </c>
      <c r="D155" s="189" t="s">
        <v>25</v>
      </c>
      <c r="E155" s="186">
        <v>3293</v>
      </c>
      <c r="F155" s="206" t="s">
        <v>124</v>
      </c>
      <c r="G155" s="187"/>
      <c r="H155" s="196">
        <v>2000</v>
      </c>
      <c r="I155" s="196">
        <v>2000</v>
      </c>
      <c r="J155" s="196">
        <v>2000</v>
      </c>
      <c r="K155" s="196">
        <v>2000</v>
      </c>
      <c r="L155" s="196">
        <v>2000</v>
      </c>
      <c r="M155" s="211">
        <f>L155</f>
        <v>2000</v>
      </c>
      <c r="N155" s="196">
        <v>2000</v>
      </c>
      <c r="O155" s="211">
        <f>N155</f>
        <v>2000</v>
      </c>
      <c r="P155" s="196">
        <v>2000</v>
      </c>
      <c r="Q155" s="196">
        <v>2000</v>
      </c>
      <c r="R155" s="196">
        <v>2000</v>
      </c>
      <c r="S155" s="211">
        <f>R155</f>
        <v>2000</v>
      </c>
      <c r="T155" s="196">
        <v>2000</v>
      </c>
      <c r="U155" s="211">
        <f>T155</f>
        <v>2000</v>
      </c>
      <c r="V155" s="196"/>
      <c r="W155" s="211">
        <f>V155</f>
        <v>0</v>
      </c>
      <c r="X155" s="196"/>
      <c r="Y155" s="211">
        <f>X155</f>
        <v>0</v>
      </c>
    </row>
    <row r="156" spans="1:25" s="197" customFormat="1">
      <c r="A156" s="198" t="s">
        <v>599</v>
      </c>
      <c r="B156" s="215" t="s">
        <v>594</v>
      </c>
      <c r="C156" s="216">
        <v>12</v>
      </c>
      <c r="D156" s="217"/>
      <c r="E156" s="238">
        <v>42</v>
      </c>
      <c r="F156" s="218"/>
      <c r="G156" s="219"/>
      <c r="H156" s="220">
        <f t="shared" ref="H156:W156" si="413">H157+H160</f>
        <v>275000</v>
      </c>
      <c r="I156" s="220">
        <f t="shared" ref="I156" si="414">I157+I160</f>
        <v>275000</v>
      </c>
      <c r="J156" s="220">
        <f t="shared" si="413"/>
        <v>0</v>
      </c>
      <c r="K156" s="220">
        <f t="shared" si="413"/>
        <v>0</v>
      </c>
      <c r="L156" s="220">
        <f t="shared" si="413"/>
        <v>23000</v>
      </c>
      <c r="M156" s="220">
        <f t="shared" si="413"/>
        <v>23000</v>
      </c>
      <c r="N156" s="220">
        <f t="shared" ref="N156:O156" si="415">N157+N160</f>
        <v>23000</v>
      </c>
      <c r="O156" s="220">
        <f t="shared" si="415"/>
        <v>23000</v>
      </c>
      <c r="P156" s="220">
        <f t="shared" si="413"/>
        <v>0</v>
      </c>
      <c r="Q156" s="220">
        <f t="shared" si="413"/>
        <v>0</v>
      </c>
      <c r="R156" s="220">
        <f t="shared" si="413"/>
        <v>0</v>
      </c>
      <c r="S156" s="220">
        <f t="shared" si="413"/>
        <v>0</v>
      </c>
      <c r="T156" s="220">
        <f t="shared" ref="T156:U156" si="416">T157+T160</f>
        <v>0</v>
      </c>
      <c r="U156" s="220">
        <f t="shared" si="416"/>
        <v>0</v>
      </c>
      <c r="V156" s="220">
        <f t="shared" si="413"/>
        <v>0</v>
      </c>
      <c r="W156" s="220">
        <f t="shared" si="413"/>
        <v>0</v>
      </c>
      <c r="X156" s="220">
        <f t="shared" ref="X156:Y156" si="417">X157+X160</f>
        <v>0</v>
      </c>
      <c r="Y156" s="220">
        <f t="shared" si="417"/>
        <v>0</v>
      </c>
    </row>
    <row r="157" spans="1:25" ht="15.6" customHeight="1">
      <c r="A157" s="198" t="s">
        <v>599</v>
      </c>
      <c r="B157" s="163" t="s">
        <v>594</v>
      </c>
      <c r="C157" s="164">
        <v>12</v>
      </c>
      <c r="D157" s="173"/>
      <c r="E157" s="174">
        <v>422</v>
      </c>
      <c r="F157" s="204"/>
      <c r="G157" s="178"/>
      <c r="H157" s="190">
        <f t="shared" ref="H157:W157" si="418">H159+H158</f>
        <v>0</v>
      </c>
      <c r="I157" s="190">
        <f t="shared" ref="I157" si="419">I159+I158</f>
        <v>0</v>
      </c>
      <c r="J157" s="190">
        <f t="shared" si="418"/>
        <v>0</v>
      </c>
      <c r="K157" s="190">
        <f t="shared" si="418"/>
        <v>0</v>
      </c>
      <c r="L157" s="190">
        <f t="shared" si="418"/>
        <v>23000</v>
      </c>
      <c r="M157" s="190">
        <f t="shared" si="418"/>
        <v>23000</v>
      </c>
      <c r="N157" s="190">
        <f t="shared" ref="N157:O157" si="420">N159+N158</f>
        <v>23000</v>
      </c>
      <c r="O157" s="190">
        <f t="shared" si="420"/>
        <v>23000</v>
      </c>
      <c r="P157" s="190">
        <f t="shared" si="418"/>
        <v>0</v>
      </c>
      <c r="Q157" s="190">
        <f t="shared" si="418"/>
        <v>0</v>
      </c>
      <c r="R157" s="190">
        <f t="shared" si="418"/>
        <v>0</v>
      </c>
      <c r="S157" s="190">
        <f t="shared" si="418"/>
        <v>0</v>
      </c>
      <c r="T157" s="190">
        <f t="shared" ref="T157:U157" si="421">T159+T158</f>
        <v>0</v>
      </c>
      <c r="U157" s="190">
        <f t="shared" si="421"/>
        <v>0</v>
      </c>
      <c r="V157" s="190">
        <f t="shared" si="418"/>
        <v>0</v>
      </c>
      <c r="W157" s="190">
        <f t="shared" si="418"/>
        <v>0</v>
      </c>
      <c r="X157" s="190">
        <f t="shared" ref="X157:Y157" si="422">X159+X158</f>
        <v>0</v>
      </c>
      <c r="Y157" s="190">
        <f t="shared" si="422"/>
        <v>0</v>
      </c>
    </row>
    <row r="158" spans="1:25" ht="15" customHeight="1">
      <c r="A158" s="198" t="s">
        <v>599</v>
      </c>
      <c r="B158" s="144" t="s">
        <v>594</v>
      </c>
      <c r="C158" s="145">
        <v>12</v>
      </c>
      <c r="D158" s="146" t="s">
        <v>25</v>
      </c>
      <c r="E158" s="175">
        <v>4221</v>
      </c>
      <c r="F158" s="203" t="s">
        <v>129</v>
      </c>
      <c r="G158" s="176"/>
      <c r="H158" s="196">
        <v>0</v>
      </c>
      <c r="I158" s="196">
        <v>0</v>
      </c>
      <c r="J158" s="196">
        <v>0</v>
      </c>
      <c r="K158" s="196">
        <v>0</v>
      </c>
      <c r="L158" s="196">
        <v>23000</v>
      </c>
      <c r="M158" s="211">
        <f>L158</f>
        <v>23000</v>
      </c>
      <c r="N158" s="196">
        <v>23000</v>
      </c>
      <c r="O158" s="211">
        <f>N158</f>
        <v>23000</v>
      </c>
      <c r="P158" s="196">
        <v>0</v>
      </c>
      <c r="Q158" s="196">
        <v>0</v>
      </c>
      <c r="R158" s="196"/>
      <c r="S158" s="211">
        <f>R158</f>
        <v>0</v>
      </c>
      <c r="T158" s="196"/>
      <c r="U158" s="211">
        <f>T158</f>
        <v>0</v>
      </c>
      <c r="V158" s="196"/>
      <c r="W158" s="211">
        <f>V158</f>
        <v>0</v>
      </c>
      <c r="X158" s="196"/>
      <c r="Y158" s="211">
        <f>X158</f>
        <v>0</v>
      </c>
    </row>
    <row r="159" spans="1:25" ht="15" customHeight="1">
      <c r="A159" s="198" t="s">
        <v>599</v>
      </c>
      <c r="B159" s="144" t="s">
        <v>594</v>
      </c>
      <c r="C159" s="145">
        <v>12</v>
      </c>
      <c r="D159" s="146" t="s">
        <v>25</v>
      </c>
      <c r="E159" s="175">
        <v>4225</v>
      </c>
      <c r="F159" s="203" t="s">
        <v>134</v>
      </c>
      <c r="G159" s="176"/>
      <c r="H159" s="196">
        <v>0</v>
      </c>
      <c r="I159" s="196">
        <v>0</v>
      </c>
      <c r="J159" s="196">
        <v>0</v>
      </c>
      <c r="K159" s="196">
        <v>0</v>
      </c>
      <c r="L159" s="196">
        <v>0</v>
      </c>
      <c r="M159" s="211">
        <f>L159</f>
        <v>0</v>
      </c>
      <c r="N159" s="196">
        <v>0</v>
      </c>
      <c r="O159" s="211">
        <f>N159</f>
        <v>0</v>
      </c>
      <c r="P159" s="196">
        <v>0</v>
      </c>
      <c r="Q159" s="196">
        <v>0</v>
      </c>
      <c r="R159" s="196"/>
      <c r="S159" s="211">
        <f>R159</f>
        <v>0</v>
      </c>
      <c r="T159" s="196"/>
      <c r="U159" s="211">
        <f>T159</f>
        <v>0</v>
      </c>
      <c r="V159" s="196"/>
      <c r="W159" s="211">
        <f>V159</f>
        <v>0</v>
      </c>
      <c r="X159" s="196"/>
      <c r="Y159" s="211">
        <f>X159</f>
        <v>0</v>
      </c>
    </row>
    <row r="160" spans="1:25" ht="15.6" customHeight="1">
      <c r="A160" s="198" t="s">
        <v>599</v>
      </c>
      <c r="B160" s="163" t="s">
        <v>594</v>
      </c>
      <c r="C160" s="164">
        <v>12</v>
      </c>
      <c r="D160" s="173"/>
      <c r="E160" s="174">
        <v>423</v>
      </c>
      <c r="F160" s="204"/>
      <c r="G160" s="178"/>
      <c r="H160" s="190">
        <f t="shared" ref="H160:P160" si="423">H161</f>
        <v>275000</v>
      </c>
      <c r="I160" s="190">
        <f t="shared" si="423"/>
        <v>275000</v>
      </c>
      <c r="J160" s="190">
        <f t="shared" si="423"/>
        <v>0</v>
      </c>
      <c r="K160" s="190">
        <f t="shared" si="423"/>
        <v>0</v>
      </c>
      <c r="L160" s="190">
        <f t="shared" si="423"/>
        <v>0</v>
      </c>
      <c r="M160" s="190">
        <f t="shared" si="423"/>
        <v>0</v>
      </c>
      <c r="N160" s="190">
        <f t="shared" si="423"/>
        <v>0</v>
      </c>
      <c r="O160" s="190">
        <f t="shared" si="423"/>
        <v>0</v>
      </c>
      <c r="P160" s="190">
        <f t="shared" si="423"/>
        <v>0</v>
      </c>
      <c r="Q160" s="190">
        <f t="shared" ref="Q160:U160" si="424">Q161</f>
        <v>0</v>
      </c>
      <c r="R160" s="190">
        <f t="shared" si="424"/>
        <v>0</v>
      </c>
      <c r="S160" s="190">
        <f t="shared" si="424"/>
        <v>0</v>
      </c>
      <c r="T160" s="190">
        <f t="shared" si="424"/>
        <v>0</v>
      </c>
      <c r="U160" s="190">
        <f t="shared" si="424"/>
        <v>0</v>
      </c>
      <c r="V160" s="190">
        <f t="shared" ref="V160:Y160" si="425">V161</f>
        <v>0</v>
      </c>
      <c r="W160" s="190">
        <f t="shared" si="425"/>
        <v>0</v>
      </c>
      <c r="X160" s="190">
        <f t="shared" si="425"/>
        <v>0</v>
      </c>
      <c r="Y160" s="190">
        <f t="shared" si="425"/>
        <v>0</v>
      </c>
    </row>
    <row r="161" spans="1:25" ht="30" customHeight="1">
      <c r="A161" s="198" t="s">
        <v>599</v>
      </c>
      <c r="B161" s="144" t="s">
        <v>594</v>
      </c>
      <c r="C161" s="145">
        <v>12</v>
      </c>
      <c r="D161" s="146" t="s">
        <v>25</v>
      </c>
      <c r="E161" s="175">
        <v>4233</v>
      </c>
      <c r="F161" s="203" t="s">
        <v>142</v>
      </c>
      <c r="G161" s="176"/>
      <c r="H161" s="196">
        <v>275000</v>
      </c>
      <c r="I161" s="196">
        <v>275000</v>
      </c>
      <c r="J161" s="196">
        <v>0</v>
      </c>
      <c r="K161" s="196">
        <v>0</v>
      </c>
      <c r="L161" s="196">
        <v>0</v>
      </c>
      <c r="M161" s="211">
        <f>L161</f>
        <v>0</v>
      </c>
      <c r="N161" s="196"/>
      <c r="O161" s="211">
        <f>N161</f>
        <v>0</v>
      </c>
      <c r="P161" s="196">
        <v>0</v>
      </c>
      <c r="Q161" s="196">
        <v>0</v>
      </c>
      <c r="R161" s="196"/>
      <c r="S161" s="211">
        <f>R161</f>
        <v>0</v>
      </c>
      <c r="T161" s="196"/>
      <c r="U161" s="211">
        <f>T161</f>
        <v>0</v>
      </c>
      <c r="V161" s="196"/>
      <c r="W161" s="211">
        <f>V161</f>
        <v>0</v>
      </c>
      <c r="X161" s="196"/>
      <c r="Y161" s="211">
        <f>X161</f>
        <v>0</v>
      </c>
    </row>
    <row r="162" spans="1:25">
      <c r="A162" s="198" t="s">
        <v>599</v>
      </c>
      <c r="B162" s="215" t="s">
        <v>594</v>
      </c>
      <c r="C162" s="216">
        <v>51</v>
      </c>
      <c r="D162" s="217"/>
      <c r="E162" s="238">
        <v>31</v>
      </c>
      <c r="F162" s="218"/>
      <c r="G162" s="219"/>
      <c r="H162" s="220">
        <f t="shared" ref="H162:Y162" si="426">H163+H165</f>
        <v>39218</v>
      </c>
      <c r="I162" s="220">
        <f t="shared" si="426"/>
        <v>0</v>
      </c>
      <c r="J162" s="220">
        <f t="shared" si="426"/>
        <v>167000</v>
      </c>
      <c r="K162" s="220">
        <f t="shared" si="426"/>
        <v>0</v>
      </c>
      <c r="L162" s="220">
        <f t="shared" si="426"/>
        <v>123800</v>
      </c>
      <c r="M162" s="220">
        <f t="shared" si="426"/>
        <v>0</v>
      </c>
      <c r="N162" s="220">
        <f t="shared" si="426"/>
        <v>25000</v>
      </c>
      <c r="O162" s="220">
        <f t="shared" si="426"/>
        <v>0</v>
      </c>
      <c r="P162" s="220">
        <f t="shared" si="426"/>
        <v>53000</v>
      </c>
      <c r="Q162" s="220">
        <f t="shared" si="426"/>
        <v>0</v>
      </c>
      <c r="R162" s="220">
        <f t="shared" si="426"/>
        <v>123800</v>
      </c>
      <c r="S162" s="220">
        <f t="shared" si="426"/>
        <v>0</v>
      </c>
      <c r="T162" s="220">
        <f t="shared" si="426"/>
        <v>25000</v>
      </c>
      <c r="U162" s="220">
        <f t="shared" si="426"/>
        <v>0</v>
      </c>
      <c r="V162" s="220">
        <f t="shared" si="426"/>
        <v>0</v>
      </c>
      <c r="W162" s="220">
        <f t="shared" si="426"/>
        <v>0</v>
      </c>
      <c r="X162" s="220">
        <f t="shared" si="426"/>
        <v>0</v>
      </c>
      <c r="Y162" s="220">
        <f t="shared" si="426"/>
        <v>0</v>
      </c>
    </row>
    <row r="163" spans="1:25" ht="15.6" customHeight="1">
      <c r="A163" s="198" t="s">
        <v>599</v>
      </c>
      <c r="B163" s="163" t="s">
        <v>594</v>
      </c>
      <c r="C163" s="164">
        <v>51</v>
      </c>
      <c r="D163" s="173"/>
      <c r="E163" s="174">
        <v>311</v>
      </c>
      <c r="F163" s="204"/>
      <c r="G163" s="178"/>
      <c r="H163" s="155">
        <f t="shared" ref="H163:Y163" si="427">H164</f>
        <v>32118</v>
      </c>
      <c r="I163" s="155">
        <f t="shared" si="427"/>
        <v>0</v>
      </c>
      <c r="J163" s="155">
        <f t="shared" si="427"/>
        <v>140000</v>
      </c>
      <c r="K163" s="155">
        <f t="shared" si="427"/>
        <v>0</v>
      </c>
      <c r="L163" s="155">
        <f t="shared" si="427"/>
        <v>100000</v>
      </c>
      <c r="M163" s="155">
        <f t="shared" si="427"/>
        <v>0</v>
      </c>
      <c r="N163" s="155">
        <f t="shared" si="427"/>
        <v>20000</v>
      </c>
      <c r="O163" s="155">
        <f t="shared" si="427"/>
        <v>0</v>
      </c>
      <c r="P163" s="155">
        <f t="shared" si="427"/>
        <v>45000</v>
      </c>
      <c r="Q163" s="155">
        <f t="shared" si="427"/>
        <v>0</v>
      </c>
      <c r="R163" s="155">
        <f t="shared" si="427"/>
        <v>100000</v>
      </c>
      <c r="S163" s="155">
        <f t="shared" si="427"/>
        <v>0</v>
      </c>
      <c r="T163" s="155">
        <f t="shared" si="427"/>
        <v>20000</v>
      </c>
      <c r="U163" s="155">
        <f t="shared" si="427"/>
        <v>0</v>
      </c>
      <c r="V163" s="155">
        <f t="shared" si="427"/>
        <v>0</v>
      </c>
      <c r="W163" s="155">
        <f t="shared" si="427"/>
        <v>0</v>
      </c>
      <c r="X163" s="155">
        <f t="shared" si="427"/>
        <v>0</v>
      </c>
      <c r="Y163" s="155">
        <f t="shared" si="427"/>
        <v>0</v>
      </c>
    </row>
    <row r="164" spans="1:25" ht="15" customHeight="1">
      <c r="A164" s="198" t="s">
        <v>599</v>
      </c>
      <c r="B164" s="144" t="s">
        <v>594</v>
      </c>
      <c r="C164" s="145">
        <v>51</v>
      </c>
      <c r="D164" s="146" t="s">
        <v>25</v>
      </c>
      <c r="E164" s="175">
        <v>3111</v>
      </c>
      <c r="F164" s="203" t="s">
        <v>19</v>
      </c>
      <c r="G164" s="176"/>
      <c r="H164" s="196">
        <v>32118</v>
      </c>
      <c r="I164" s="214"/>
      <c r="J164" s="196">
        <v>140000</v>
      </c>
      <c r="K164" s="214"/>
      <c r="L164" s="196">
        <v>100000</v>
      </c>
      <c r="M164" s="214"/>
      <c r="N164" s="278">
        <v>20000</v>
      </c>
      <c r="O164" s="279"/>
      <c r="P164" s="278">
        <v>45000</v>
      </c>
      <c r="Q164" s="279"/>
      <c r="R164" s="278">
        <v>100000</v>
      </c>
      <c r="S164" s="279"/>
      <c r="T164" s="278">
        <v>20000</v>
      </c>
      <c r="U164" s="214"/>
      <c r="V164" s="196"/>
      <c r="W164" s="214"/>
      <c r="X164" s="196"/>
      <c r="Y164" s="214"/>
    </row>
    <row r="165" spans="1:25" ht="15.6" customHeight="1">
      <c r="A165" s="198" t="s">
        <v>599</v>
      </c>
      <c r="B165" s="163" t="s">
        <v>594</v>
      </c>
      <c r="C165" s="164">
        <v>51</v>
      </c>
      <c r="D165" s="173"/>
      <c r="E165" s="174">
        <v>313</v>
      </c>
      <c r="F165" s="204"/>
      <c r="G165" s="178"/>
      <c r="H165" s="155">
        <f t="shared" ref="H165:Y165" si="428">SUM(H166:H167)</f>
        <v>7100</v>
      </c>
      <c r="I165" s="155">
        <f t="shared" si="428"/>
        <v>0</v>
      </c>
      <c r="J165" s="155">
        <f t="shared" si="428"/>
        <v>27000</v>
      </c>
      <c r="K165" s="155">
        <f t="shared" si="428"/>
        <v>0</v>
      </c>
      <c r="L165" s="155">
        <f t="shared" si="428"/>
        <v>23800</v>
      </c>
      <c r="M165" s="155">
        <f t="shared" si="428"/>
        <v>0</v>
      </c>
      <c r="N165" s="155">
        <f t="shared" si="428"/>
        <v>5000</v>
      </c>
      <c r="O165" s="155">
        <f t="shared" si="428"/>
        <v>0</v>
      </c>
      <c r="P165" s="155">
        <f t="shared" si="428"/>
        <v>8000</v>
      </c>
      <c r="Q165" s="155">
        <f t="shared" si="428"/>
        <v>0</v>
      </c>
      <c r="R165" s="155">
        <f t="shared" si="428"/>
        <v>23800</v>
      </c>
      <c r="S165" s="155">
        <f t="shared" si="428"/>
        <v>0</v>
      </c>
      <c r="T165" s="155">
        <f t="shared" si="428"/>
        <v>5000</v>
      </c>
      <c r="U165" s="155">
        <f t="shared" si="428"/>
        <v>0</v>
      </c>
      <c r="V165" s="155">
        <f t="shared" si="428"/>
        <v>0</v>
      </c>
      <c r="W165" s="155">
        <f t="shared" si="428"/>
        <v>0</v>
      </c>
      <c r="X165" s="155">
        <f t="shared" si="428"/>
        <v>0</v>
      </c>
      <c r="Y165" s="155">
        <f t="shared" si="428"/>
        <v>0</v>
      </c>
    </row>
    <row r="166" spans="1:25" ht="15" customHeight="1">
      <c r="A166" s="198" t="s">
        <v>599</v>
      </c>
      <c r="B166" s="144" t="s">
        <v>594</v>
      </c>
      <c r="C166" s="145">
        <v>51</v>
      </c>
      <c r="D166" s="146" t="s">
        <v>25</v>
      </c>
      <c r="E166" s="175">
        <v>3132</v>
      </c>
      <c r="F166" s="203" t="s">
        <v>280</v>
      </c>
      <c r="G166" s="176"/>
      <c r="H166" s="196">
        <v>6300</v>
      </c>
      <c r="I166" s="214"/>
      <c r="J166" s="196">
        <v>24000</v>
      </c>
      <c r="K166" s="214"/>
      <c r="L166" s="196">
        <v>20000</v>
      </c>
      <c r="M166" s="214"/>
      <c r="N166" s="278">
        <v>4000</v>
      </c>
      <c r="O166" s="279"/>
      <c r="P166" s="278">
        <v>7000</v>
      </c>
      <c r="Q166" s="279"/>
      <c r="R166" s="278">
        <v>20000</v>
      </c>
      <c r="S166" s="279"/>
      <c r="T166" s="278">
        <v>4000</v>
      </c>
      <c r="U166" s="214"/>
      <c r="V166" s="196"/>
      <c r="W166" s="214"/>
      <c r="X166" s="196"/>
      <c r="Y166" s="214"/>
    </row>
    <row r="167" spans="1:25" ht="30" customHeight="1">
      <c r="A167" s="198" t="s">
        <v>599</v>
      </c>
      <c r="B167" s="144" t="s">
        <v>594</v>
      </c>
      <c r="C167" s="145">
        <v>51</v>
      </c>
      <c r="D167" s="146" t="s">
        <v>25</v>
      </c>
      <c r="E167" s="175">
        <v>3133</v>
      </c>
      <c r="F167" s="203" t="s">
        <v>258</v>
      </c>
      <c r="G167" s="176"/>
      <c r="H167" s="196">
        <v>800</v>
      </c>
      <c r="I167" s="214"/>
      <c r="J167" s="196">
        <v>3000</v>
      </c>
      <c r="K167" s="214"/>
      <c r="L167" s="196">
        <v>3800</v>
      </c>
      <c r="M167" s="214"/>
      <c r="N167" s="278">
        <v>1000</v>
      </c>
      <c r="O167" s="279"/>
      <c r="P167" s="278">
        <v>1000</v>
      </c>
      <c r="Q167" s="279"/>
      <c r="R167" s="278">
        <v>3800</v>
      </c>
      <c r="S167" s="279"/>
      <c r="T167" s="278">
        <v>1000</v>
      </c>
      <c r="U167" s="214"/>
      <c r="V167" s="196"/>
      <c r="W167" s="214"/>
      <c r="X167" s="196"/>
      <c r="Y167" s="214"/>
    </row>
    <row r="168" spans="1:25">
      <c r="A168" s="198" t="s">
        <v>599</v>
      </c>
      <c r="B168" s="215" t="s">
        <v>594</v>
      </c>
      <c r="C168" s="216">
        <v>51</v>
      </c>
      <c r="D168" s="217"/>
      <c r="E168" s="238">
        <v>32</v>
      </c>
      <c r="F168" s="218"/>
      <c r="G168" s="219"/>
      <c r="H168" s="220">
        <f t="shared" ref="H168:Y168" si="429">H169+H171+H173+H179</f>
        <v>1481600</v>
      </c>
      <c r="I168" s="220">
        <f t="shared" si="429"/>
        <v>0</v>
      </c>
      <c r="J168" s="220">
        <f t="shared" si="429"/>
        <v>1141000</v>
      </c>
      <c r="K168" s="220">
        <f t="shared" si="429"/>
        <v>0</v>
      </c>
      <c r="L168" s="220">
        <f t="shared" si="429"/>
        <v>1921000</v>
      </c>
      <c r="M168" s="220">
        <f t="shared" si="429"/>
        <v>0</v>
      </c>
      <c r="N168" s="220">
        <f t="shared" si="429"/>
        <v>157000</v>
      </c>
      <c r="O168" s="220">
        <f t="shared" si="429"/>
        <v>0</v>
      </c>
      <c r="P168" s="220">
        <f t="shared" si="429"/>
        <v>101000</v>
      </c>
      <c r="Q168" s="220">
        <f t="shared" si="429"/>
        <v>0</v>
      </c>
      <c r="R168" s="220">
        <f t="shared" si="429"/>
        <v>530500</v>
      </c>
      <c r="S168" s="220">
        <f t="shared" si="429"/>
        <v>0</v>
      </c>
      <c r="T168" s="220">
        <f t="shared" si="429"/>
        <v>155000</v>
      </c>
      <c r="U168" s="220">
        <f t="shared" si="429"/>
        <v>0</v>
      </c>
      <c r="V168" s="220">
        <f t="shared" si="429"/>
        <v>0</v>
      </c>
      <c r="W168" s="220">
        <f t="shared" si="429"/>
        <v>0</v>
      </c>
      <c r="X168" s="220">
        <f t="shared" si="429"/>
        <v>0</v>
      </c>
      <c r="Y168" s="220">
        <f t="shared" si="429"/>
        <v>0</v>
      </c>
    </row>
    <row r="169" spans="1:25" ht="15.6" customHeight="1">
      <c r="A169" s="198" t="s">
        <v>599</v>
      </c>
      <c r="B169" s="163" t="s">
        <v>594</v>
      </c>
      <c r="C169" s="216">
        <v>51</v>
      </c>
      <c r="D169" s="173"/>
      <c r="E169" s="174">
        <v>321</v>
      </c>
      <c r="F169" s="203"/>
      <c r="G169" s="176"/>
      <c r="H169" s="155">
        <f t="shared" ref="H169:Y169" si="430">H170</f>
        <v>80000</v>
      </c>
      <c r="I169" s="155">
        <f t="shared" si="430"/>
        <v>0</v>
      </c>
      <c r="J169" s="155">
        <f t="shared" si="430"/>
        <v>80000</v>
      </c>
      <c r="K169" s="155">
        <f t="shared" si="430"/>
        <v>0</v>
      </c>
      <c r="L169" s="155">
        <f t="shared" si="430"/>
        <v>100000</v>
      </c>
      <c r="M169" s="155">
        <f t="shared" si="430"/>
        <v>0</v>
      </c>
      <c r="N169" s="155">
        <f t="shared" si="430"/>
        <v>20000</v>
      </c>
      <c r="O169" s="155">
        <f t="shared" si="430"/>
        <v>0</v>
      </c>
      <c r="P169" s="155">
        <f t="shared" si="430"/>
        <v>35000</v>
      </c>
      <c r="Q169" s="155">
        <f t="shared" si="430"/>
        <v>0</v>
      </c>
      <c r="R169" s="155">
        <f t="shared" si="430"/>
        <v>100000</v>
      </c>
      <c r="S169" s="155">
        <f t="shared" si="430"/>
        <v>0</v>
      </c>
      <c r="T169" s="155">
        <f t="shared" si="430"/>
        <v>20000</v>
      </c>
      <c r="U169" s="155">
        <f t="shared" si="430"/>
        <v>0</v>
      </c>
      <c r="V169" s="155">
        <f t="shared" si="430"/>
        <v>0</v>
      </c>
      <c r="W169" s="155">
        <f t="shared" si="430"/>
        <v>0</v>
      </c>
      <c r="X169" s="155">
        <f t="shared" si="430"/>
        <v>0</v>
      </c>
      <c r="Y169" s="155">
        <f t="shared" si="430"/>
        <v>0</v>
      </c>
    </row>
    <row r="170" spans="1:25" ht="15" customHeight="1">
      <c r="A170" s="198" t="s">
        <v>599</v>
      </c>
      <c r="B170" s="144" t="s">
        <v>594</v>
      </c>
      <c r="C170" s="216">
        <v>51</v>
      </c>
      <c r="D170" s="146" t="s">
        <v>25</v>
      </c>
      <c r="E170" s="175">
        <v>3211</v>
      </c>
      <c r="F170" s="203" t="s">
        <v>110</v>
      </c>
      <c r="G170" s="176"/>
      <c r="H170" s="196">
        <v>80000</v>
      </c>
      <c r="I170" s="214"/>
      <c r="J170" s="196">
        <v>80000</v>
      </c>
      <c r="K170" s="214"/>
      <c r="L170" s="196">
        <v>100000</v>
      </c>
      <c r="M170" s="214"/>
      <c r="N170" s="196">
        <v>20000</v>
      </c>
      <c r="O170" s="214"/>
      <c r="P170" s="196">
        <v>35000</v>
      </c>
      <c r="Q170" s="214"/>
      <c r="R170" s="196">
        <v>100000</v>
      </c>
      <c r="S170" s="214"/>
      <c r="T170" s="196">
        <v>20000</v>
      </c>
      <c r="U170" s="214"/>
      <c r="V170" s="196"/>
      <c r="W170" s="214"/>
      <c r="X170" s="196"/>
      <c r="Y170" s="214"/>
    </row>
    <row r="171" spans="1:25" s="148" customFormat="1" ht="15.6" customHeight="1">
      <c r="A171" s="198" t="s">
        <v>599</v>
      </c>
      <c r="B171" s="163" t="s">
        <v>594</v>
      </c>
      <c r="C171" s="216">
        <v>51</v>
      </c>
      <c r="D171" s="173"/>
      <c r="E171" s="174">
        <v>322</v>
      </c>
      <c r="F171" s="204"/>
      <c r="G171" s="178"/>
      <c r="H171" s="155">
        <f t="shared" ref="H171:Y171" si="431">SUM(H172)</f>
        <v>85000</v>
      </c>
      <c r="I171" s="155">
        <f t="shared" si="431"/>
        <v>0</v>
      </c>
      <c r="J171" s="155">
        <f t="shared" si="431"/>
        <v>110000</v>
      </c>
      <c r="K171" s="155">
        <f t="shared" si="431"/>
        <v>0</v>
      </c>
      <c r="L171" s="155">
        <f t="shared" si="431"/>
        <v>110000</v>
      </c>
      <c r="M171" s="155">
        <f t="shared" si="431"/>
        <v>0</v>
      </c>
      <c r="N171" s="155">
        <f t="shared" si="431"/>
        <v>20000</v>
      </c>
      <c r="O171" s="155">
        <f t="shared" si="431"/>
        <v>0</v>
      </c>
      <c r="P171" s="155">
        <f t="shared" si="431"/>
        <v>21000</v>
      </c>
      <c r="Q171" s="155">
        <f t="shared" si="431"/>
        <v>0</v>
      </c>
      <c r="R171" s="155">
        <f t="shared" si="431"/>
        <v>110000</v>
      </c>
      <c r="S171" s="155">
        <f t="shared" si="431"/>
        <v>0</v>
      </c>
      <c r="T171" s="155">
        <f t="shared" si="431"/>
        <v>20000</v>
      </c>
      <c r="U171" s="155">
        <f t="shared" si="431"/>
        <v>0</v>
      </c>
      <c r="V171" s="155">
        <f t="shared" si="431"/>
        <v>0</v>
      </c>
      <c r="W171" s="155">
        <f t="shared" si="431"/>
        <v>0</v>
      </c>
      <c r="X171" s="155">
        <f t="shared" si="431"/>
        <v>0</v>
      </c>
      <c r="Y171" s="155">
        <f t="shared" si="431"/>
        <v>0</v>
      </c>
    </row>
    <row r="172" spans="1:25" ht="15" customHeight="1">
      <c r="A172" s="198" t="s">
        <v>599</v>
      </c>
      <c r="B172" s="144" t="s">
        <v>594</v>
      </c>
      <c r="C172" s="216">
        <v>51</v>
      </c>
      <c r="D172" s="146" t="s">
        <v>25</v>
      </c>
      <c r="E172" s="175">
        <v>3223</v>
      </c>
      <c r="F172" s="203" t="s">
        <v>115</v>
      </c>
      <c r="G172" s="176"/>
      <c r="H172" s="196">
        <v>85000</v>
      </c>
      <c r="I172" s="214"/>
      <c r="J172" s="196">
        <v>110000</v>
      </c>
      <c r="K172" s="214"/>
      <c r="L172" s="196">
        <v>110000</v>
      </c>
      <c r="M172" s="214"/>
      <c r="N172" s="196">
        <v>20000</v>
      </c>
      <c r="O172" s="214"/>
      <c r="P172" s="196">
        <v>21000</v>
      </c>
      <c r="Q172" s="214"/>
      <c r="R172" s="196">
        <v>110000</v>
      </c>
      <c r="S172" s="214"/>
      <c r="T172" s="196">
        <v>20000</v>
      </c>
      <c r="U172" s="214"/>
      <c r="V172" s="196"/>
      <c r="W172" s="214"/>
      <c r="X172" s="196"/>
      <c r="Y172" s="214"/>
    </row>
    <row r="173" spans="1:25" ht="15.6" customHeight="1">
      <c r="A173" s="198" t="s">
        <v>599</v>
      </c>
      <c r="B173" s="163" t="s">
        <v>594</v>
      </c>
      <c r="C173" s="216">
        <v>51</v>
      </c>
      <c r="D173" s="173"/>
      <c r="E173" s="174">
        <v>323</v>
      </c>
      <c r="F173" s="204"/>
      <c r="G173" s="178"/>
      <c r="H173" s="155">
        <f t="shared" ref="H173" si="432">SUM(H174:H178)</f>
        <v>1302600</v>
      </c>
      <c r="I173" s="155">
        <f t="shared" ref="I173" si="433">SUM(I174:I178)</f>
        <v>0</v>
      </c>
      <c r="J173" s="155">
        <f t="shared" ref="J173:M173" si="434">SUM(J174:J178)</f>
        <v>937000</v>
      </c>
      <c r="K173" s="155">
        <f t="shared" si="434"/>
        <v>0</v>
      </c>
      <c r="L173" s="155">
        <f t="shared" si="434"/>
        <v>1654000</v>
      </c>
      <c r="M173" s="155">
        <f t="shared" si="434"/>
        <v>0</v>
      </c>
      <c r="N173" s="155">
        <f t="shared" ref="N173:O173" si="435">SUM(N174:N178)</f>
        <v>97000</v>
      </c>
      <c r="O173" s="155">
        <f t="shared" si="435"/>
        <v>0</v>
      </c>
      <c r="P173" s="155">
        <f t="shared" ref="P173:S173" si="436">SUM(P174:P178)</f>
        <v>35000</v>
      </c>
      <c r="Q173" s="155">
        <f t="shared" si="436"/>
        <v>0</v>
      </c>
      <c r="R173" s="155">
        <f t="shared" si="436"/>
        <v>263500</v>
      </c>
      <c r="S173" s="155">
        <f t="shared" si="436"/>
        <v>0</v>
      </c>
      <c r="T173" s="155">
        <f t="shared" ref="T173:U173" si="437">SUM(T174:T178)</f>
        <v>95000</v>
      </c>
      <c r="U173" s="155">
        <f t="shared" si="437"/>
        <v>0</v>
      </c>
      <c r="V173" s="155">
        <f t="shared" ref="V173:W173" si="438">SUM(V174:V178)</f>
        <v>0</v>
      </c>
      <c r="W173" s="155">
        <f t="shared" si="438"/>
        <v>0</v>
      </c>
      <c r="X173" s="155">
        <f t="shared" ref="X173:Y173" si="439">SUM(X174:X178)</f>
        <v>0</v>
      </c>
      <c r="Y173" s="155">
        <f t="shared" si="439"/>
        <v>0</v>
      </c>
    </row>
    <row r="174" spans="1:25" ht="15" customHeight="1">
      <c r="A174" s="198" t="s">
        <v>599</v>
      </c>
      <c r="B174" s="144" t="s">
        <v>594</v>
      </c>
      <c r="C174" s="216">
        <v>51</v>
      </c>
      <c r="D174" s="146" t="s">
        <v>25</v>
      </c>
      <c r="E174" s="175">
        <v>3232</v>
      </c>
      <c r="F174" s="203" t="s">
        <v>118</v>
      </c>
      <c r="G174" s="176"/>
      <c r="H174" s="196">
        <v>0</v>
      </c>
      <c r="I174" s="214"/>
      <c r="J174" s="196">
        <v>0</v>
      </c>
      <c r="K174" s="214"/>
      <c r="L174" s="196">
        <v>65000</v>
      </c>
      <c r="M174" s="214"/>
      <c r="N174" s="196">
        <v>10000</v>
      </c>
      <c r="O174" s="214"/>
      <c r="P174" s="196">
        <v>3000</v>
      </c>
      <c r="Q174" s="214"/>
      <c r="R174" s="196">
        <v>118000</v>
      </c>
      <c r="S174" s="214"/>
      <c r="T174" s="196">
        <v>10000</v>
      </c>
      <c r="U174" s="214"/>
      <c r="V174" s="196"/>
      <c r="W174" s="214"/>
      <c r="X174" s="196"/>
      <c r="Y174" s="214"/>
    </row>
    <row r="175" spans="1:25" ht="15" customHeight="1">
      <c r="A175" s="198" t="s">
        <v>599</v>
      </c>
      <c r="B175" s="144" t="s">
        <v>594</v>
      </c>
      <c r="C175" s="216">
        <v>51</v>
      </c>
      <c r="D175" s="146" t="s">
        <v>25</v>
      </c>
      <c r="E175" s="175">
        <v>3233</v>
      </c>
      <c r="F175" s="203" t="s">
        <v>119</v>
      </c>
      <c r="G175" s="176"/>
      <c r="H175" s="196">
        <v>14000</v>
      </c>
      <c r="I175" s="214"/>
      <c r="J175" s="196">
        <v>3000</v>
      </c>
      <c r="K175" s="214"/>
      <c r="L175" s="196">
        <v>3000</v>
      </c>
      <c r="M175" s="214"/>
      <c r="N175" s="196">
        <v>3000</v>
      </c>
      <c r="O175" s="214"/>
      <c r="P175" s="196"/>
      <c r="Q175" s="214"/>
      <c r="R175" s="196">
        <v>3000</v>
      </c>
      <c r="S175" s="214"/>
      <c r="T175" s="196">
        <v>3000</v>
      </c>
      <c r="U175" s="214"/>
      <c r="V175" s="196"/>
      <c r="W175" s="214"/>
      <c r="X175" s="196"/>
      <c r="Y175" s="214"/>
    </row>
    <row r="176" spans="1:25" ht="15" customHeight="1">
      <c r="A176" s="198" t="s">
        <v>599</v>
      </c>
      <c r="B176" s="144" t="s">
        <v>594</v>
      </c>
      <c r="C176" s="216">
        <v>51</v>
      </c>
      <c r="D176" s="146" t="s">
        <v>25</v>
      </c>
      <c r="E176" s="175">
        <v>3235</v>
      </c>
      <c r="F176" s="203" t="s">
        <v>42</v>
      </c>
      <c r="G176" s="176"/>
      <c r="H176" s="196">
        <v>4000</v>
      </c>
      <c r="I176" s="214"/>
      <c r="J176" s="196">
        <v>4000</v>
      </c>
      <c r="K176" s="214"/>
      <c r="L176" s="196">
        <v>4000</v>
      </c>
      <c r="M176" s="214"/>
      <c r="N176" s="196">
        <v>4000</v>
      </c>
      <c r="O176" s="214"/>
      <c r="P176" s="196">
        <v>4000</v>
      </c>
      <c r="Q176" s="214"/>
      <c r="R176" s="196">
        <v>4000</v>
      </c>
      <c r="S176" s="214"/>
      <c r="T176" s="196">
        <v>4000</v>
      </c>
      <c r="U176" s="214"/>
      <c r="V176" s="196"/>
      <c r="W176" s="214"/>
      <c r="X176" s="196"/>
      <c r="Y176" s="214"/>
    </row>
    <row r="177" spans="1:25" ht="15" customHeight="1">
      <c r="A177" s="198" t="s">
        <v>599</v>
      </c>
      <c r="B177" s="144" t="s">
        <v>594</v>
      </c>
      <c r="C177" s="216">
        <v>51</v>
      </c>
      <c r="D177" s="146" t="s">
        <v>25</v>
      </c>
      <c r="E177" s="175">
        <v>3237</v>
      </c>
      <c r="F177" s="203" t="s">
        <v>36</v>
      </c>
      <c r="G177" s="176"/>
      <c r="H177" s="196">
        <v>30000</v>
      </c>
      <c r="I177" s="214"/>
      <c r="J177" s="196">
        <v>30000</v>
      </c>
      <c r="K177" s="214"/>
      <c r="L177" s="196">
        <v>30000</v>
      </c>
      <c r="M177" s="214"/>
      <c r="N177" s="196">
        <v>30000</v>
      </c>
      <c r="O177" s="214"/>
      <c r="P177" s="196">
        <v>28000</v>
      </c>
      <c r="Q177" s="214"/>
      <c r="R177" s="196">
        <v>28000</v>
      </c>
      <c r="S177" s="214"/>
      <c r="T177" s="196">
        <v>28000</v>
      </c>
      <c r="U177" s="214"/>
      <c r="V177" s="196"/>
      <c r="W177" s="214"/>
      <c r="X177" s="196"/>
      <c r="Y177" s="214"/>
    </row>
    <row r="178" spans="1:25" ht="15" customHeight="1">
      <c r="A178" s="198" t="s">
        <v>599</v>
      </c>
      <c r="B178" s="144" t="s">
        <v>594</v>
      </c>
      <c r="C178" s="216">
        <v>51</v>
      </c>
      <c r="D178" s="146" t="s">
        <v>25</v>
      </c>
      <c r="E178" s="175">
        <v>3238</v>
      </c>
      <c r="F178" s="203" t="s">
        <v>122</v>
      </c>
      <c r="G178" s="176"/>
      <c r="H178" s="196">
        <v>1254600</v>
      </c>
      <c r="I178" s="214"/>
      <c r="J178" s="196">
        <v>900000</v>
      </c>
      <c r="K178" s="214"/>
      <c r="L178" s="196">
        <v>1552000</v>
      </c>
      <c r="M178" s="214"/>
      <c r="N178" s="196">
        <v>50000</v>
      </c>
      <c r="O178" s="214"/>
      <c r="P178" s="196">
        <v>0</v>
      </c>
      <c r="Q178" s="214"/>
      <c r="R178" s="196">
        <v>110500</v>
      </c>
      <c r="S178" s="214"/>
      <c r="T178" s="196">
        <v>50000</v>
      </c>
      <c r="U178" s="214"/>
      <c r="V178" s="196"/>
      <c r="W178" s="214"/>
      <c r="X178" s="196"/>
      <c r="Y178" s="214"/>
    </row>
    <row r="179" spans="1:25" s="209" customFormat="1" ht="15" customHeight="1">
      <c r="A179" s="198" t="s">
        <v>599</v>
      </c>
      <c r="B179" s="182" t="s">
        <v>594</v>
      </c>
      <c r="C179" s="216">
        <v>51</v>
      </c>
      <c r="D179" s="188"/>
      <c r="E179" s="183">
        <v>329</v>
      </c>
      <c r="F179" s="205"/>
      <c r="G179" s="184"/>
      <c r="H179" s="213">
        <f t="shared" ref="H179:Y179" si="440">H181+H180</f>
        <v>14000</v>
      </c>
      <c r="I179" s="213">
        <f t="shared" si="440"/>
        <v>0</v>
      </c>
      <c r="J179" s="213">
        <f t="shared" si="440"/>
        <v>14000</v>
      </c>
      <c r="K179" s="213">
        <f t="shared" si="440"/>
        <v>0</v>
      </c>
      <c r="L179" s="213">
        <f t="shared" si="440"/>
        <v>57000</v>
      </c>
      <c r="M179" s="213">
        <f t="shared" si="440"/>
        <v>0</v>
      </c>
      <c r="N179" s="213">
        <f t="shared" si="440"/>
        <v>20000</v>
      </c>
      <c r="O179" s="213">
        <f t="shared" si="440"/>
        <v>0</v>
      </c>
      <c r="P179" s="213">
        <f t="shared" si="440"/>
        <v>10000</v>
      </c>
      <c r="Q179" s="213">
        <f t="shared" si="440"/>
        <v>0</v>
      </c>
      <c r="R179" s="213">
        <f t="shared" si="440"/>
        <v>57000</v>
      </c>
      <c r="S179" s="213">
        <f t="shared" si="440"/>
        <v>0</v>
      </c>
      <c r="T179" s="213">
        <f t="shared" si="440"/>
        <v>20000</v>
      </c>
      <c r="U179" s="213">
        <f t="shared" si="440"/>
        <v>0</v>
      </c>
      <c r="V179" s="213">
        <f t="shared" si="440"/>
        <v>0</v>
      </c>
      <c r="W179" s="213">
        <f t="shared" si="440"/>
        <v>0</v>
      </c>
      <c r="X179" s="213">
        <f t="shared" si="440"/>
        <v>0</v>
      </c>
      <c r="Y179" s="213">
        <f t="shared" si="440"/>
        <v>0</v>
      </c>
    </row>
    <row r="180" spans="1:25" s="197" customFormat="1" ht="15" customHeight="1">
      <c r="A180" s="198" t="s">
        <v>599</v>
      </c>
      <c r="B180" s="185" t="s">
        <v>594</v>
      </c>
      <c r="C180" s="216">
        <v>51</v>
      </c>
      <c r="D180" s="189" t="s">
        <v>25</v>
      </c>
      <c r="E180" s="186">
        <v>3292</v>
      </c>
      <c r="F180" s="206" t="s">
        <v>123</v>
      </c>
      <c r="G180" s="187"/>
      <c r="H180" s="196"/>
      <c r="I180" s="214"/>
      <c r="J180" s="196"/>
      <c r="K180" s="214"/>
      <c r="L180" s="196">
        <v>43000</v>
      </c>
      <c r="M180" s="214"/>
      <c r="N180" s="196">
        <v>10000</v>
      </c>
      <c r="O180" s="214"/>
      <c r="P180" s="196"/>
      <c r="Q180" s="214"/>
      <c r="R180" s="196">
        <v>43000</v>
      </c>
      <c r="S180" s="214"/>
      <c r="T180" s="196">
        <v>10000</v>
      </c>
      <c r="U180" s="214"/>
      <c r="V180" s="196"/>
      <c r="W180" s="214"/>
      <c r="X180" s="196"/>
      <c r="Y180" s="214"/>
    </row>
    <row r="181" spans="1:25" s="197" customFormat="1" ht="15" customHeight="1">
      <c r="A181" s="198" t="s">
        <v>599</v>
      </c>
      <c r="B181" s="185" t="s">
        <v>594</v>
      </c>
      <c r="C181" s="216">
        <v>51</v>
      </c>
      <c r="D181" s="189" t="s">
        <v>25</v>
      </c>
      <c r="E181" s="186">
        <v>3293</v>
      </c>
      <c r="F181" s="206" t="s">
        <v>124</v>
      </c>
      <c r="G181" s="187"/>
      <c r="H181" s="196">
        <v>14000</v>
      </c>
      <c r="I181" s="214"/>
      <c r="J181" s="196">
        <v>14000</v>
      </c>
      <c r="K181" s="214"/>
      <c r="L181" s="196">
        <v>14000</v>
      </c>
      <c r="M181" s="214"/>
      <c r="N181" s="196">
        <v>10000</v>
      </c>
      <c r="O181" s="214"/>
      <c r="P181" s="196">
        <v>10000</v>
      </c>
      <c r="Q181" s="214"/>
      <c r="R181" s="196">
        <v>14000</v>
      </c>
      <c r="S181" s="214"/>
      <c r="T181" s="196">
        <v>10000</v>
      </c>
      <c r="U181" s="214"/>
      <c r="V181" s="196"/>
      <c r="W181" s="214"/>
      <c r="X181" s="196"/>
      <c r="Y181" s="214"/>
    </row>
    <row r="182" spans="1:25" s="197" customFormat="1">
      <c r="A182" s="198" t="s">
        <v>599</v>
      </c>
      <c r="B182" s="215" t="s">
        <v>594</v>
      </c>
      <c r="C182" s="216">
        <v>51</v>
      </c>
      <c r="D182" s="217"/>
      <c r="E182" s="238">
        <v>42</v>
      </c>
      <c r="F182" s="218"/>
      <c r="G182" s="219"/>
      <c r="H182" s="220">
        <f t="shared" ref="H182:Y182" si="441">H183+H186</f>
        <v>1600000</v>
      </c>
      <c r="I182" s="220">
        <f t="shared" si="441"/>
        <v>0</v>
      </c>
      <c r="J182" s="220">
        <f t="shared" si="441"/>
        <v>0</v>
      </c>
      <c r="K182" s="220">
        <f t="shared" si="441"/>
        <v>0</v>
      </c>
      <c r="L182" s="220">
        <f t="shared" si="441"/>
        <v>128000</v>
      </c>
      <c r="M182" s="220">
        <f t="shared" si="441"/>
        <v>0</v>
      </c>
      <c r="N182" s="220">
        <f t="shared" si="441"/>
        <v>20000</v>
      </c>
      <c r="O182" s="220">
        <f t="shared" si="441"/>
        <v>0</v>
      </c>
      <c r="P182" s="220">
        <f t="shared" si="441"/>
        <v>0</v>
      </c>
      <c r="Q182" s="220">
        <f t="shared" si="441"/>
        <v>0</v>
      </c>
      <c r="R182" s="220">
        <f t="shared" si="441"/>
        <v>0</v>
      </c>
      <c r="S182" s="220">
        <f t="shared" si="441"/>
        <v>0</v>
      </c>
      <c r="T182" s="220">
        <f t="shared" si="441"/>
        <v>0</v>
      </c>
      <c r="U182" s="220">
        <f t="shared" si="441"/>
        <v>0</v>
      </c>
      <c r="V182" s="220">
        <f t="shared" si="441"/>
        <v>0</v>
      </c>
      <c r="W182" s="220">
        <f t="shared" si="441"/>
        <v>0</v>
      </c>
      <c r="X182" s="220">
        <f t="shared" si="441"/>
        <v>0</v>
      </c>
      <c r="Y182" s="220">
        <f t="shared" si="441"/>
        <v>0</v>
      </c>
    </row>
    <row r="183" spans="1:25" ht="15.6" customHeight="1">
      <c r="A183" s="198" t="s">
        <v>599</v>
      </c>
      <c r="B183" s="163" t="s">
        <v>594</v>
      </c>
      <c r="C183" s="216">
        <v>51</v>
      </c>
      <c r="D183" s="173"/>
      <c r="E183" s="174">
        <v>422</v>
      </c>
      <c r="F183" s="204"/>
      <c r="G183" s="178"/>
      <c r="H183" s="155">
        <f t="shared" ref="H183:Y183" si="442">H185+H184</f>
        <v>0</v>
      </c>
      <c r="I183" s="155">
        <f t="shared" si="442"/>
        <v>0</v>
      </c>
      <c r="J183" s="155">
        <f t="shared" si="442"/>
        <v>0</v>
      </c>
      <c r="K183" s="155">
        <f t="shared" si="442"/>
        <v>0</v>
      </c>
      <c r="L183" s="155">
        <f t="shared" si="442"/>
        <v>128000</v>
      </c>
      <c r="M183" s="155">
        <f t="shared" si="442"/>
        <v>0</v>
      </c>
      <c r="N183" s="155">
        <f t="shared" si="442"/>
        <v>20000</v>
      </c>
      <c r="O183" s="155">
        <f t="shared" si="442"/>
        <v>0</v>
      </c>
      <c r="P183" s="155">
        <f t="shared" si="442"/>
        <v>0</v>
      </c>
      <c r="Q183" s="155">
        <f t="shared" si="442"/>
        <v>0</v>
      </c>
      <c r="R183" s="155">
        <f t="shared" si="442"/>
        <v>0</v>
      </c>
      <c r="S183" s="155">
        <f t="shared" si="442"/>
        <v>0</v>
      </c>
      <c r="T183" s="155">
        <f t="shared" si="442"/>
        <v>0</v>
      </c>
      <c r="U183" s="155">
        <f t="shared" si="442"/>
        <v>0</v>
      </c>
      <c r="V183" s="155">
        <f t="shared" si="442"/>
        <v>0</v>
      </c>
      <c r="W183" s="155">
        <f t="shared" si="442"/>
        <v>0</v>
      </c>
      <c r="X183" s="155">
        <f t="shared" si="442"/>
        <v>0</v>
      </c>
      <c r="Y183" s="155">
        <f t="shared" si="442"/>
        <v>0</v>
      </c>
    </row>
    <row r="184" spans="1:25" ht="15" customHeight="1">
      <c r="A184" s="198" t="s">
        <v>599</v>
      </c>
      <c r="B184" s="144" t="s">
        <v>594</v>
      </c>
      <c r="C184" s="216">
        <v>51</v>
      </c>
      <c r="D184" s="146" t="s">
        <v>25</v>
      </c>
      <c r="E184" s="175">
        <v>4221</v>
      </c>
      <c r="F184" s="203" t="s">
        <v>129</v>
      </c>
      <c r="G184" s="176"/>
      <c r="H184" s="196">
        <v>0</v>
      </c>
      <c r="I184" s="214"/>
      <c r="J184" s="196">
        <v>0</v>
      </c>
      <c r="K184" s="214"/>
      <c r="L184" s="196">
        <v>128000</v>
      </c>
      <c r="M184" s="214"/>
      <c r="N184" s="196">
        <v>20000</v>
      </c>
      <c r="O184" s="214"/>
      <c r="P184" s="196">
        <v>0</v>
      </c>
      <c r="Q184" s="214"/>
      <c r="R184" s="196">
        <v>0</v>
      </c>
      <c r="S184" s="214"/>
      <c r="T184" s="196">
        <v>0</v>
      </c>
      <c r="U184" s="214"/>
      <c r="V184" s="196"/>
      <c r="W184" s="214"/>
      <c r="X184" s="196"/>
      <c r="Y184" s="214"/>
    </row>
    <row r="185" spans="1:25" ht="15" customHeight="1">
      <c r="A185" s="198" t="s">
        <v>599</v>
      </c>
      <c r="B185" s="144" t="s">
        <v>594</v>
      </c>
      <c r="C185" s="216">
        <v>51</v>
      </c>
      <c r="D185" s="146" t="s">
        <v>25</v>
      </c>
      <c r="E185" s="175">
        <v>4225</v>
      </c>
      <c r="F185" s="203" t="s">
        <v>134</v>
      </c>
      <c r="G185" s="176"/>
      <c r="H185" s="196">
        <v>0</v>
      </c>
      <c r="I185" s="214"/>
      <c r="J185" s="196">
        <v>0</v>
      </c>
      <c r="K185" s="214"/>
      <c r="L185" s="196">
        <v>0</v>
      </c>
      <c r="M185" s="214"/>
      <c r="N185" s="196">
        <v>0</v>
      </c>
      <c r="O185" s="214"/>
      <c r="P185" s="196">
        <v>0</v>
      </c>
      <c r="Q185" s="214"/>
      <c r="R185" s="196"/>
      <c r="S185" s="214"/>
      <c r="T185" s="196"/>
      <c r="U185" s="214"/>
      <c r="V185" s="196"/>
      <c r="W185" s="214"/>
      <c r="X185" s="196"/>
      <c r="Y185" s="214"/>
    </row>
    <row r="186" spans="1:25" ht="15.6" customHeight="1">
      <c r="A186" s="198" t="s">
        <v>599</v>
      </c>
      <c r="B186" s="163" t="s">
        <v>594</v>
      </c>
      <c r="C186" s="216">
        <v>51</v>
      </c>
      <c r="D186" s="173"/>
      <c r="E186" s="174">
        <v>423</v>
      </c>
      <c r="F186" s="204"/>
      <c r="G186" s="178"/>
      <c r="H186" s="155">
        <f t="shared" ref="H186:Y186" si="443">H187</f>
        <v>1600000</v>
      </c>
      <c r="I186" s="155">
        <f t="shared" si="443"/>
        <v>0</v>
      </c>
      <c r="J186" s="155">
        <f t="shared" si="443"/>
        <v>0</v>
      </c>
      <c r="K186" s="155">
        <f t="shared" si="443"/>
        <v>0</v>
      </c>
      <c r="L186" s="155">
        <f t="shared" si="443"/>
        <v>0</v>
      </c>
      <c r="M186" s="155">
        <f t="shared" si="443"/>
        <v>0</v>
      </c>
      <c r="N186" s="155">
        <f t="shared" si="443"/>
        <v>0</v>
      </c>
      <c r="O186" s="155">
        <f t="shared" si="443"/>
        <v>0</v>
      </c>
      <c r="P186" s="155">
        <f t="shared" si="443"/>
        <v>0</v>
      </c>
      <c r="Q186" s="155">
        <f t="shared" si="443"/>
        <v>0</v>
      </c>
      <c r="R186" s="155">
        <f t="shared" si="443"/>
        <v>0</v>
      </c>
      <c r="S186" s="155">
        <f t="shared" si="443"/>
        <v>0</v>
      </c>
      <c r="T186" s="155">
        <f t="shared" si="443"/>
        <v>0</v>
      </c>
      <c r="U186" s="155">
        <f t="shared" si="443"/>
        <v>0</v>
      </c>
      <c r="V186" s="155">
        <f t="shared" si="443"/>
        <v>0</v>
      </c>
      <c r="W186" s="155">
        <f t="shared" si="443"/>
        <v>0</v>
      </c>
      <c r="X186" s="155">
        <f t="shared" si="443"/>
        <v>0</v>
      </c>
      <c r="Y186" s="155">
        <f t="shared" si="443"/>
        <v>0</v>
      </c>
    </row>
    <row r="187" spans="1:25" ht="30" customHeight="1">
      <c r="A187" s="198" t="s">
        <v>599</v>
      </c>
      <c r="B187" s="144" t="s">
        <v>594</v>
      </c>
      <c r="C187" s="216">
        <v>51</v>
      </c>
      <c r="D187" s="146" t="s">
        <v>25</v>
      </c>
      <c r="E187" s="175">
        <v>4233</v>
      </c>
      <c r="F187" s="203" t="s">
        <v>142</v>
      </c>
      <c r="G187" s="176"/>
      <c r="H187" s="196">
        <v>1600000</v>
      </c>
      <c r="I187" s="214"/>
      <c r="J187" s="196">
        <v>0</v>
      </c>
      <c r="K187" s="214"/>
      <c r="L187" s="196">
        <v>0</v>
      </c>
      <c r="M187" s="214"/>
      <c r="N187" s="196">
        <v>0</v>
      </c>
      <c r="O187" s="214"/>
      <c r="P187" s="196">
        <v>0</v>
      </c>
      <c r="Q187" s="214"/>
      <c r="R187" s="196">
        <v>0</v>
      </c>
      <c r="S187" s="214"/>
      <c r="T187" s="196">
        <v>0</v>
      </c>
      <c r="U187" s="214"/>
      <c r="V187" s="196">
        <v>0</v>
      </c>
      <c r="W187" s="214"/>
      <c r="X187" s="196"/>
      <c r="Y187" s="214"/>
    </row>
    <row r="188" spans="1:25">
      <c r="A188" s="198" t="s">
        <v>599</v>
      </c>
      <c r="B188" s="215" t="s">
        <v>594</v>
      </c>
      <c r="C188" s="216">
        <v>559</v>
      </c>
      <c r="D188" s="217"/>
      <c r="E188" s="238">
        <v>31</v>
      </c>
      <c r="F188" s="218"/>
      <c r="G188" s="219"/>
      <c r="H188" s="220">
        <f t="shared" ref="H188:P188" si="444">H189+H191</f>
        <v>39218</v>
      </c>
      <c r="I188" s="220">
        <f t="shared" ref="I188" si="445">I189+I191</f>
        <v>0</v>
      </c>
      <c r="J188" s="220">
        <f t="shared" si="444"/>
        <v>167000</v>
      </c>
      <c r="K188" s="220">
        <f t="shared" ref="K188:L188" si="446">K189+K191</f>
        <v>0</v>
      </c>
      <c r="L188" s="220">
        <f t="shared" si="446"/>
        <v>123800</v>
      </c>
      <c r="M188" s="220">
        <f t="shared" ref="M188:N188" si="447">M189+M191</f>
        <v>0</v>
      </c>
      <c r="N188" s="220">
        <f t="shared" si="447"/>
        <v>199300</v>
      </c>
      <c r="O188" s="220">
        <f t="shared" ref="O188" si="448">O189+O191</f>
        <v>0</v>
      </c>
      <c r="P188" s="220">
        <f t="shared" si="444"/>
        <v>53000</v>
      </c>
      <c r="Q188" s="220">
        <f t="shared" ref="Q188:S188" si="449">Q189+Q191</f>
        <v>0</v>
      </c>
      <c r="R188" s="220">
        <f t="shared" si="449"/>
        <v>123800</v>
      </c>
      <c r="S188" s="220">
        <f t="shared" si="449"/>
        <v>0</v>
      </c>
      <c r="T188" s="220">
        <f t="shared" ref="T188:U188" si="450">T189+T191</f>
        <v>199300</v>
      </c>
      <c r="U188" s="220">
        <f t="shared" si="450"/>
        <v>0</v>
      </c>
      <c r="V188" s="220">
        <f t="shared" ref="V188:W188" si="451">V189+V191</f>
        <v>0</v>
      </c>
      <c r="W188" s="220">
        <f t="shared" si="451"/>
        <v>0</v>
      </c>
      <c r="X188" s="220">
        <f t="shared" ref="X188:Y188" si="452">X189+X191</f>
        <v>0</v>
      </c>
      <c r="Y188" s="220">
        <f t="shared" si="452"/>
        <v>0</v>
      </c>
    </row>
    <row r="189" spans="1:25">
      <c r="A189" s="198" t="s">
        <v>599</v>
      </c>
      <c r="B189" s="163" t="s">
        <v>594</v>
      </c>
      <c r="C189" s="164">
        <v>559</v>
      </c>
      <c r="D189" s="173"/>
      <c r="E189" s="174">
        <v>311</v>
      </c>
      <c r="F189" s="204"/>
      <c r="G189" s="178"/>
      <c r="H189" s="155">
        <f t="shared" ref="H189:P189" si="453">H190</f>
        <v>32118</v>
      </c>
      <c r="I189" s="155">
        <f t="shared" si="453"/>
        <v>0</v>
      </c>
      <c r="J189" s="155">
        <f t="shared" si="453"/>
        <v>140000</v>
      </c>
      <c r="K189" s="155">
        <f t="shared" si="453"/>
        <v>0</v>
      </c>
      <c r="L189" s="155">
        <f t="shared" si="453"/>
        <v>100000</v>
      </c>
      <c r="M189" s="155">
        <f t="shared" si="453"/>
        <v>0</v>
      </c>
      <c r="N189" s="155">
        <f t="shared" si="453"/>
        <v>163500</v>
      </c>
      <c r="O189" s="155">
        <f t="shared" si="453"/>
        <v>0</v>
      </c>
      <c r="P189" s="155">
        <f t="shared" si="453"/>
        <v>45000</v>
      </c>
      <c r="Q189" s="155">
        <f t="shared" ref="Q189:U189" si="454">Q190</f>
        <v>0</v>
      </c>
      <c r="R189" s="155">
        <f t="shared" si="454"/>
        <v>100000</v>
      </c>
      <c r="S189" s="155">
        <f t="shared" si="454"/>
        <v>0</v>
      </c>
      <c r="T189" s="155">
        <f t="shared" si="454"/>
        <v>163500</v>
      </c>
      <c r="U189" s="155">
        <f t="shared" si="454"/>
        <v>0</v>
      </c>
      <c r="V189" s="155">
        <f t="shared" ref="V189:Y189" si="455">V190</f>
        <v>0</v>
      </c>
      <c r="W189" s="155">
        <f t="shared" si="455"/>
        <v>0</v>
      </c>
      <c r="X189" s="155">
        <f t="shared" si="455"/>
        <v>0</v>
      </c>
      <c r="Y189" s="155">
        <f t="shared" si="455"/>
        <v>0</v>
      </c>
    </row>
    <row r="190" spans="1:25">
      <c r="A190" s="198" t="s">
        <v>599</v>
      </c>
      <c r="B190" s="144" t="s">
        <v>594</v>
      </c>
      <c r="C190" s="164">
        <v>559</v>
      </c>
      <c r="D190" s="146" t="s">
        <v>25</v>
      </c>
      <c r="E190" s="175">
        <v>3111</v>
      </c>
      <c r="F190" s="203" t="s">
        <v>19</v>
      </c>
      <c r="G190" s="176"/>
      <c r="H190" s="196">
        <v>32118</v>
      </c>
      <c r="I190" s="214"/>
      <c r="J190" s="196">
        <v>140000</v>
      </c>
      <c r="K190" s="214"/>
      <c r="L190" s="196">
        <v>100000</v>
      </c>
      <c r="M190" s="214"/>
      <c r="N190" s="196">
        <v>163500</v>
      </c>
      <c r="O190" s="214"/>
      <c r="P190" s="196">
        <v>45000</v>
      </c>
      <c r="Q190" s="214"/>
      <c r="R190" s="196">
        <v>100000</v>
      </c>
      <c r="S190" s="214"/>
      <c r="T190" s="196">
        <v>163500</v>
      </c>
      <c r="U190" s="214"/>
      <c r="V190" s="196"/>
      <c r="W190" s="214"/>
      <c r="X190" s="196"/>
      <c r="Y190" s="214"/>
    </row>
    <row r="191" spans="1:25">
      <c r="A191" s="198" t="s">
        <v>599</v>
      </c>
      <c r="B191" s="163" t="s">
        <v>594</v>
      </c>
      <c r="C191" s="164">
        <v>559</v>
      </c>
      <c r="D191" s="173"/>
      <c r="E191" s="174">
        <v>313</v>
      </c>
      <c r="F191" s="204"/>
      <c r="G191" s="178"/>
      <c r="H191" s="155">
        <f t="shared" ref="H191:P191" si="456">SUM(H192:H193)</f>
        <v>7100</v>
      </c>
      <c r="I191" s="155">
        <f t="shared" ref="I191" si="457">SUM(I192:I193)</f>
        <v>0</v>
      </c>
      <c r="J191" s="155">
        <f t="shared" si="456"/>
        <v>27000</v>
      </c>
      <c r="K191" s="155">
        <f t="shared" ref="K191:L191" si="458">SUM(K192:K193)</f>
        <v>0</v>
      </c>
      <c r="L191" s="155">
        <f t="shared" si="458"/>
        <v>23800</v>
      </c>
      <c r="M191" s="155">
        <f t="shared" ref="M191:N191" si="459">SUM(M192:M193)</f>
        <v>0</v>
      </c>
      <c r="N191" s="208">
        <f t="shared" si="459"/>
        <v>35800</v>
      </c>
      <c r="O191" s="208">
        <f t="shared" ref="O191" si="460">SUM(O192:O193)</f>
        <v>0</v>
      </c>
      <c r="P191" s="208">
        <f t="shared" si="456"/>
        <v>8000</v>
      </c>
      <c r="Q191" s="208">
        <f t="shared" ref="Q191:S191" si="461">SUM(Q192:Q193)</f>
        <v>0</v>
      </c>
      <c r="R191" s="208">
        <f t="shared" si="461"/>
        <v>23800</v>
      </c>
      <c r="S191" s="208">
        <f t="shared" si="461"/>
        <v>0</v>
      </c>
      <c r="T191" s="208">
        <f t="shared" ref="T191:U191" si="462">SUM(T192:T193)</f>
        <v>35800</v>
      </c>
      <c r="U191" s="155">
        <f t="shared" si="462"/>
        <v>0</v>
      </c>
      <c r="V191" s="155">
        <f t="shared" ref="V191:W191" si="463">SUM(V192:V193)</f>
        <v>0</v>
      </c>
      <c r="W191" s="155">
        <f t="shared" si="463"/>
        <v>0</v>
      </c>
      <c r="X191" s="155">
        <f t="shared" ref="X191:Y191" si="464">SUM(X192:X193)</f>
        <v>0</v>
      </c>
      <c r="Y191" s="155">
        <f t="shared" si="464"/>
        <v>0</v>
      </c>
    </row>
    <row r="192" spans="1:25" ht="30">
      <c r="A192" s="198" t="s">
        <v>599</v>
      </c>
      <c r="B192" s="144" t="s">
        <v>594</v>
      </c>
      <c r="C192" s="164">
        <v>559</v>
      </c>
      <c r="D192" s="146" t="s">
        <v>25</v>
      </c>
      <c r="E192" s="175">
        <v>3132</v>
      </c>
      <c r="F192" s="203" t="s">
        <v>280</v>
      </c>
      <c r="G192" s="176"/>
      <c r="H192" s="196">
        <v>6300</v>
      </c>
      <c r="I192" s="214"/>
      <c r="J192" s="196">
        <v>24000</v>
      </c>
      <c r="K192" s="214"/>
      <c r="L192" s="196">
        <v>20000</v>
      </c>
      <c r="M192" s="214"/>
      <c r="N192" s="196">
        <v>30000</v>
      </c>
      <c r="O192" s="214"/>
      <c r="P192" s="196">
        <v>7000</v>
      </c>
      <c r="Q192" s="214"/>
      <c r="R192" s="196">
        <v>20000</v>
      </c>
      <c r="S192" s="214"/>
      <c r="T192" s="196">
        <v>30000</v>
      </c>
      <c r="U192" s="214"/>
      <c r="V192" s="196"/>
      <c r="W192" s="214"/>
      <c r="X192" s="196"/>
      <c r="Y192" s="214"/>
    </row>
    <row r="193" spans="1:25" ht="30">
      <c r="A193" s="198" t="s">
        <v>599</v>
      </c>
      <c r="B193" s="144" t="s">
        <v>594</v>
      </c>
      <c r="C193" s="164">
        <v>559</v>
      </c>
      <c r="D193" s="146" t="s">
        <v>25</v>
      </c>
      <c r="E193" s="175">
        <v>3133</v>
      </c>
      <c r="F193" s="203" t="s">
        <v>258</v>
      </c>
      <c r="G193" s="176"/>
      <c r="H193" s="196">
        <v>800</v>
      </c>
      <c r="I193" s="214"/>
      <c r="J193" s="196">
        <v>3000</v>
      </c>
      <c r="K193" s="214"/>
      <c r="L193" s="196">
        <v>3800</v>
      </c>
      <c r="M193" s="214"/>
      <c r="N193" s="196">
        <v>5800</v>
      </c>
      <c r="O193" s="214"/>
      <c r="P193" s="196">
        <v>1000</v>
      </c>
      <c r="Q193" s="214"/>
      <c r="R193" s="196">
        <v>3800</v>
      </c>
      <c r="S193" s="214"/>
      <c r="T193" s="196">
        <v>5800</v>
      </c>
      <c r="U193" s="214"/>
      <c r="V193" s="196"/>
      <c r="W193" s="214"/>
      <c r="X193" s="196"/>
      <c r="Y193" s="214"/>
    </row>
    <row r="194" spans="1:25">
      <c r="A194" s="198" t="s">
        <v>599</v>
      </c>
      <c r="B194" s="215" t="s">
        <v>594</v>
      </c>
      <c r="C194" s="164">
        <v>559</v>
      </c>
      <c r="D194" s="217"/>
      <c r="E194" s="238">
        <v>32</v>
      </c>
      <c r="F194" s="218"/>
      <c r="G194" s="219"/>
      <c r="H194" s="220">
        <f t="shared" ref="H194:P194" si="465">H195+H197+H199+H205</f>
        <v>1481600</v>
      </c>
      <c r="I194" s="220">
        <f t="shared" ref="I194" si="466">I195+I197+I199+I205</f>
        <v>0</v>
      </c>
      <c r="J194" s="220">
        <f t="shared" si="465"/>
        <v>1141000</v>
      </c>
      <c r="K194" s="220">
        <f t="shared" ref="K194:L194" si="467">K195+K197+K199+K205</f>
        <v>0</v>
      </c>
      <c r="L194" s="220">
        <f t="shared" si="467"/>
        <v>1921000</v>
      </c>
      <c r="M194" s="220">
        <f t="shared" ref="M194:N194" si="468">M195+M197+M199+M205</f>
        <v>0</v>
      </c>
      <c r="N194" s="280">
        <f t="shared" si="468"/>
        <v>1921000</v>
      </c>
      <c r="O194" s="280">
        <f t="shared" ref="O194" si="469">O195+O197+O199+O205</f>
        <v>0</v>
      </c>
      <c r="P194" s="280">
        <f t="shared" si="465"/>
        <v>101000</v>
      </c>
      <c r="Q194" s="280">
        <f t="shared" ref="Q194:S194" si="470">Q195+Q197+Q199+Q205</f>
        <v>0</v>
      </c>
      <c r="R194" s="280">
        <f t="shared" si="470"/>
        <v>530500</v>
      </c>
      <c r="S194" s="280">
        <f t="shared" si="470"/>
        <v>0</v>
      </c>
      <c r="T194" s="280">
        <f t="shared" ref="T194:U194" si="471">T195+T197+T199+T205</f>
        <v>530500</v>
      </c>
      <c r="U194" s="220">
        <f t="shared" si="471"/>
        <v>0</v>
      </c>
      <c r="V194" s="220">
        <f t="shared" ref="V194:W194" si="472">V195+V197+V199+V205</f>
        <v>0</v>
      </c>
      <c r="W194" s="220">
        <f t="shared" si="472"/>
        <v>0</v>
      </c>
      <c r="X194" s="220">
        <f t="shared" ref="X194:Y194" si="473">X195+X197+X199+X205</f>
        <v>0</v>
      </c>
      <c r="Y194" s="220">
        <f t="shared" si="473"/>
        <v>0</v>
      </c>
    </row>
    <row r="195" spans="1:25">
      <c r="A195" s="198" t="s">
        <v>599</v>
      </c>
      <c r="B195" s="163" t="s">
        <v>594</v>
      </c>
      <c r="C195" s="164">
        <v>559</v>
      </c>
      <c r="D195" s="173"/>
      <c r="E195" s="174">
        <v>321</v>
      </c>
      <c r="F195" s="203"/>
      <c r="G195" s="176"/>
      <c r="H195" s="155">
        <f t="shared" ref="H195:P195" si="474">H196</f>
        <v>80000</v>
      </c>
      <c r="I195" s="155">
        <f t="shared" si="474"/>
        <v>0</v>
      </c>
      <c r="J195" s="155">
        <f t="shared" si="474"/>
        <v>80000</v>
      </c>
      <c r="K195" s="155">
        <f t="shared" si="474"/>
        <v>0</v>
      </c>
      <c r="L195" s="155">
        <f t="shared" si="474"/>
        <v>100000</v>
      </c>
      <c r="M195" s="155">
        <f t="shared" si="474"/>
        <v>0</v>
      </c>
      <c r="N195" s="208">
        <f t="shared" si="474"/>
        <v>100000</v>
      </c>
      <c r="O195" s="208">
        <f t="shared" si="474"/>
        <v>0</v>
      </c>
      <c r="P195" s="208">
        <f t="shared" si="474"/>
        <v>35000</v>
      </c>
      <c r="Q195" s="208">
        <f t="shared" ref="Q195:U195" si="475">Q196</f>
        <v>0</v>
      </c>
      <c r="R195" s="208">
        <f t="shared" si="475"/>
        <v>100000</v>
      </c>
      <c r="S195" s="208">
        <f t="shared" si="475"/>
        <v>0</v>
      </c>
      <c r="T195" s="208">
        <f t="shared" si="475"/>
        <v>100000</v>
      </c>
      <c r="U195" s="155">
        <f t="shared" si="475"/>
        <v>0</v>
      </c>
      <c r="V195" s="155">
        <f t="shared" ref="V195:Y195" si="476">V196</f>
        <v>0</v>
      </c>
      <c r="W195" s="155">
        <f t="shared" si="476"/>
        <v>0</v>
      </c>
      <c r="X195" s="155">
        <f t="shared" si="476"/>
        <v>0</v>
      </c>
      <c r="Y195" s="155">
        <f t="shared" si="476"/>
        <v>0</v>
      </c>
    </row>
    <row r="196" spans="1:25">
      <c r="A196" s="198" t="s">
        <v>599</v>
      </c>
      <c r="B196" s="144" t="s">
        <v>594</v>
      </c>
      <c r="C196" s="164">
        <v>559</v>
      </c>
      <c r="D196" s="146" t="s">
        <v>25</v>
      </c>
      <c r="E196" s="175">
        <v>3211</v>
      </c>
      <c r="F196" s="203" t="s">
        <v>110</v>
      </c>
      <c r="G196" s="176"/>
      <c r="H196" s="196">
        <v>80000</v>
      </c>
      <c r="I196" s="214"/>
      <c r="J196" s="196">
        <v>80000</v>
      </c>
      <c r="K196" s="214"/>
      <c r="L196" s="196">
        <v>100000</v>
      </c>
      <c r="M196" s="214"/>
      <c r="N196" s="196">
        <v>100000</v>
      </c>
      <c r="O196" s="214"/>
      <c r="P196" s="196">
        <v>35000</v>
      </c>
      <c r="Q196" s="214"/>
      <c r="R196" s="196">
        <v>100000</v>
      </c>
      <c r="S196" s="214"/>
      <c r="T196" s="196">
        <v>100000</v>
      </c>
      <c r="U196" s="214"/>
      <c r="V196" s="196"/>
      <c r="W196" s="214"/>
      <c r="X196" s="196"/>
      <c r="Y196" s="214"/>
    </row>
    <row r="197" spans="1:25">
      <c r="A197" s="198" t="s">
        <v>599</v>
      </c>
      <c r="B197" s="163" t="s">
        <v>594</v>
      </c>
      <c r="C197" s="164">
        <v>559</v>
      </c>
      <c r="D197" s="173"/>
      <c r="E197" s="174">
        <v>322</v>
      </c>
      <c r="F197" s="204"/>
      <c r="G197" s="178"/>
      <c r="H197" s="155">
        <f t="shared" ref="H197:P197" si="477">SUM(H198)</f>
        <v>85000</v>
      </c>
      <c r="I197" s="155">
        <f t="shared" si="477"/>
        <v>0</v>
      </c>
      <c r="J197" s="155">
        <f t="shared" si="477"/>
        <v>110000</v>
      </c>
      <c r="K197" s="155">
        <f t="shared" si="477"/>
        <v>0</v>
      </c>
      <c r="L197" s="155">
        <f t="shared" si="477"/>
        <v>110000</v>
      </c>
      <c r="M197" s="155">
        <f t="shared" si="477"/>
        <v>0</v>
      </c>
      <c r="N197" s="208">
        <f t="shared" si="477"/>
        <v>110000</v>
      </c>
      <c r="O197" s="208">
        <f t="shared" si="477"/>
        <v>0</v>
      </c>
      <c r="P197" s="208">
        <f t="shared" si="477"/>
        <v>21000</v>
      </c>
      <c r="Q197" s="208">
        <f t="shared" ref="Q197:U197" si="478">SUM(Q198)</f>
        <v>0</v>
      </c>
      <c r="R197" s="208">
        <f t="shared" si="478"/>
        <v>110000</v>
      </c>
      <c r="S197" s="208">
        <f t="shared" si="478"/>
        <v>0</v>
      </c>
      <c r="T197" s="208">
        <f t="shared" si="478"/>
        <v>110000</v>
      </c>
      <c r="U197" s="155">
        <f t="shared" si="478"/>
        <v>0</v>
      </c>
      <c r="V197" s="155">
        <f t="shared" ref="V197:Y197" si="479">SUM(V198)</f>
        <v>0</v>
      </c>
      <c r="W197" s="155">
        <f t="shared" si="479"/>
        <v>0</v>
      </c>
      <c r="X197" s="155">
        <f t="shared" si="479"/>
        <v>0</v>
      </c>
      <c r="Y197" s="155">
        <f t="shared" si="479"/>
        <v>0</v>
      </c>
    </row>
    <row r="198" spans="1:25" ht="27" customHeight="1">
      <c r="A198" s="198" t="s">
        <v>599</v>
      </c>
      <c r="B198" s="144" t="s">
        <v>594</v>
      </c>
      <c r="C198" s="164">
        <v>559</v>
      </c>
      <c r="D198" s="146" t="s">
        <v>25</v>
      </c>
      <c r="E198" s="175">
        <v>3223</v>
      </c>
      <c r="F198" s="203" t="s">
        <v>115</v>
      </c>
      <c r="G198" s="176"/>
      <c r="H198" s="196">
        <v>85000</v>
      </c>
      <c r="I198" s="214"/>
      <c r="J198" s="196">
        <v>110000</v>
      </c>
      <c r="K198" s="214"/>
      <c r="L198" s="196">
        <v>110000</v>
      </c>
      <c r="M198" s="214"/>
      <c r="N198" s="196">
        <v>110000</v>
      </c>
      <c r="O198" s="214"/>
      <c r="P198" s="196">
        <v>21000</v>
      </c>
      <c r="Q198" s="214"/>
      <c r="R198" s="196">
        <v>110000</v>
      </c>
      <c r="S198" s="214"/>
      <c r="T198" s="196">
        <v>110000</v>
      </c>
      <c r="U198" s="214"/>
      <c r="V198" s="196"/>
      <c r="W198" s="214"/>
      <c r="X198" s="196"/>
      <c r="Y198" s="214"/>
    </row>
    <row r="199" spans="1:25">
      <c r="A199" s="198" t="s">
        <v>599</v>
      </c>
      <c r="B199" s="163" t="s">
        <v>594</v>
      </c>
      <c r="C199" s="164">
        <v>559</v>
      </c>
      <c r="D199" s="173"/>
      <c r="E199" s="174">
        <v>323</v>
      </c>
      <c r="F199" s="204"/>
      <c r="G199" s="178"/>
      <c r="H199" s="155">
        <f t="shared" ref="H199:W199" si="480">SUM(H200:H204)</f>
        <v>1302600</v>
      </c>
      <c r="I199" s="155">
        <f t="shared" ref="I199" si="481">SUM(I200:I204)</f>
        <v>0</v>
      </c>
      <c r="J199" s="155">
        <f t="shared" si="480"/>
        <v>937000</v>
      </c>
      <c r="K199" s="155">
        <f t="shared" si="480"/>
        <v>0</v>
      </c>
      <c r="L199" s="155">
        <f t="shared" si="480"/>
        <v>1654000</v>
      </c>
      <c r="M199" s="155">
        <f t="shared" si="480"/>
        <v>0</v>
      </c>
      <c r="N199" s="208">
        <f t="shared" ref="N199:O199" si="482">SUM(N200:N204)</f>
        <v>1654000</v>
      </c>
      <c r="O199" s="208">
        <f t="shared" si="482"/>
        <v>0</v>
      </c>
      <c r="P199" s="208">
        <f t="shared" si="480"/>
        <v>35000</v>
      </c>
      <c r="Q199" s="208">
        <f t="shared" si="480"/>
        <v>0</v>
      </c>
      <c r="R199" s="208">
        <f t="shared" si="480"/>
        <v>263500</v>
      </c>
      <c r="S199" s="208">
        <f t="shared" si="480"/>
        <v>0</v>
      </c>
      <c r="T199" s="208">
        <f t="shared" ref="T199:U199" si="483">SUM(T200:T204)</f>
        <v>263500</v>
      </c>
      <c r="U199" s="155">
        <f t="shared" si="483"/>
        <v>0</v>
      </c>
      <c r="V199" s="155">
        <f t="shared" si="480"/>
        <v>0</v>
      </c>
      <c r="W199" s="155">
        <f t="shared" si="480"/>
        <v>0</v>
      </c>
      <c r="X199" s="155">
        <f t="shared" ref="X199:Y199" si="484">SUM(X200:X204)</f>
        <v>0</v>
      </c>
      <c r="Y199" s="155">
        <f t="shared" si="484"/>
        <v>0</v>
      </c>
    </row>
    <row r="200" spans="1:25">
      <c r="A200" s="198" t="s">
        <v>599</v>
      </c>
      <c r="B200" s="144" t="s">
        <v>594</v>
      </c>
      <c r="C200" s="164">
        <v>559</v>
      </c>
      <c r="D200" s="146" t="s">
        <v>25</v>
      </c>
      <c r="E200" s="175">
        <v>3232</v>
      </c>
      <c r="F200" s="203" t="s">
        <v>118</v>
      </c>
      <c r="G200" s="176"/>
      <c r="H200" s="196">
        <v>0</v>
      </c>
      <c r="I200" s="214"/>
      <c r="J200" s="196">
        <v>0</v>
      </c>
      <c r="K200" s="214"/>
      <c r="L200" s="196">
        <v>65000</v>
      </c>
      <c r="M200" s="214"/>
      <c r="N200" s="196">
        <v>65000</v>
      </c>
      <c r="O200" s="214"/>
      <c r="P200" s="196">
        <v>3000</v>
      </c>
      <c r="Q200" s="214"/>
      <c r="R200" s="196">
        <v>118000</v>
      </c>
      <c r="S200" s="214"/>
      <c r="T200" s="196">
        <v>118000</v>
      </c>
      <c r="U200" s="214"/>
      <c r="V200" s="196"/>
      <c r="W200" s="214"/>
      <c r="X200" s="196"/>
      <c r="Y200" s="214"/>
    </row>
    <row r="201" spans="1:25">
      <c r="A201" s="198" t="s">
        <v>599</v>
      </c>
      <c r="B201" s="144" t="s">
        <v>594</v>
      </c>
      <c r="C201" s="164">
        <v>559</v>
      </c>
      <c r="D201" s="146" t="s">
        <v>25</v>
      </c>
      <c r="E201" s="175">
        <v>3233</v>
      </c>
      <c r="F201" s="203" t="s">
        <v>119</v>
      </c>
      <c r="G201" s="176"/>
      <c r="H201" s="196">
        <v>14000</v>
      </c>
      <c r="I201" s="214"/>
      <c r="J201" s="196">
        <v>3000</v>
      </c>
      <c r="K201" s="214"/>
      <c r="L201" s="196">
        <v>3000</v>
      </c>
      <c r="M201" s="214"/>
      <c r="N201" s="196">
        <v>3000</v>
      </c>
      <c r="O201" s="214"/>
      <c r="P201" s="196"/>
      <c r="Q201" s="214"/>
      <c r="R201" s="196">
        <v>3000</v>
      </c>
      <c r="S201" s="214"/>
      <c r="T201" s="196">
        <v>3000</v>
      </c>
      <c r="U201" s="214"/>
      <c r="V201" s="196"/>
      <c r="W201" s="214"/>
      <c r="X201" s="196"/>
      <c r="Y201" s="214"/>
    </row>
    <row r="202" spans="1:25">
      <c r="A202" s="198" t="s">
        <v>599</v>
      </c>
      <c r="B202" s="144" t="s">
        <v>594</v>
      </c>
      <c r="C202" s="164">
        <v>559</v>
      </c>
      <c r="D202" s="146" t="s">
        <v>25</v>
      </c>
      <c r="E202" s="175">
        <v>3235</v>
      </c>
      <c r="F202" s="203" t="s">
        <v>42</v>
      </c>
      <c r="G202" s="176"/>
      <c r="H202" s="196">
        <v>4000</v>
      </c>
      <c r="I202" s="214"/>
      <c r="J202" s="196">
        <v>4000</v>
      </c>
      <c r="K202" s="214"/>
      <c r="L202" s="196">
        <v>4000</v>
      </c>
      <c r="M202" s="214"/>
      <c r="N202" s="196">
        <v>4000</v>
      </c>
      <c r="O202" s="214"/>
      <c r="P202" s="196">
        <v>4000</v>
      </c>
      <c r="Q202" s="214"/>
      <c r="R202" s="196">
        <v>4000</v>
      </c>
      <c r="S202" s="214"/>
      <c r="T202" s="196">
        <v>4000</v>
      </c>
      <c r="U202" s="214"/>
      <c r="V202" s="196"/>
      <c r="W202" s="214"/>
      <c r="X202" s="196"/>
      <c r="Y202" s="214"/>
    </row>
    <row r="203" spans="1:25">
      <c r="A203" s="198" t="s">
        <v>599</v>
      </c>
      <c r="B203" s="144" t="s">
        <v>594</v>
      </c>
      <c r="C203" s="164">
        <v>559</v>
      </c>
      <c r="D203" s="146" t="s">
        <v>25</v>
      </c>
      <c r="E203" s="175">
        <v>3237</v>
      </c>
      <c r="F203" s="203" t="s">
        <v>36</v>
      </c>
      <c r="G203" s="176"/>
      <c r="H203" s="196">
        <v>30000</v>
      </c>
      <c r="I203" s="214"/>
      <c r="J203" s="196">
        <v>30000</v>
      </c>
      <c r="K203" s="214"/>
      <c r="L203" s="196">
        <v>30000</v>
      </c>
      <c r="M203" s="214"/>
      <c r="N203" s="196">
        <v>50000</v>
      </c>
      <c r="O203" s="214"/>
      <c r="P203" s="196">
        <v>28000</v>
      </c>
      <c r="Q203" s="214"/>
      <c r="R203" s="196">
        <v>28000</v>
      </c>
      <c r="S203" s="214"/>
      <c r="T203" s="196">
        <v>28000</v>
      </c>
      <c r="U203" s="214"/>
      <c r="V203" s="196"/>
      <c r="W203" s="214"/>
      <c r="X203" s="196"/>
      <c r="Y203" s="214"/>
    </row>
    <row r="204" spans="1:25">
      <c r="A204" s="198" t="s">
        <v>599</v>
      </c>
      <c r="B204" s="144" t="s">
        <v>594</v>
      </c>
      <c r="C204" s="164">
        <v>559</v>
      </c>
      <c r="D204" s="146" t="s">
        <v>25</v>
      </c>
      <c r="E204" s="175">
        <v>3238</v>
      </c>
      <c r="F204" s="203" t="s">
        <v>122</v>
      </c>
      <c r="G204" s="176"/>
      <c r="H204" s="196">
        <v>1254600</v>
      </c>
      <c r="I204" s="214"/>
      <c r="J204" s="196">
        <v>900000</v>
      </c>
      <c r="K204" s="214"/>
      <c r="L204" s="196">
        <v>1552000</v>
      </c>
      <c r="M204" s="214"/>
      <c r="N204" s="196">
        <v>1532000</v>
      </c>
      <c r="O204" s="214"/>
      <c r="P204" s="196">
        <v>0</v>
      </c>
      <c r="Q204" s="214"/>
      <c r="R204" s="196">
        <v>110500</v>
      </c>
      <c r="S204" s="214"/>
      <c r="T204" s="196">
        <v>110500</v>
      </c>
      <c r="U204" s="214"/>
      <c r="V204" s="196"/>
      <c r="W204" s="214"/>
      <c r="X204" s="196"/>
      <c r="Y204" s="214"/>
    </row>
    <row r="205" spans="1:25">
      <c r="A205" s="198" t="s">
        <v>599</v>
      </c>
      <c r="B205" s="182" t="s">
        <v>594</v>
      </c>
      <c r="C205" s="164">
        <v>559</v>
      </c>
      <c r="D205" s="188"/>
      <c r="E205" s="183">
        <v>329</v>
      </c>
      <c r="F205" s="205"/>
      <c r="G205" s="184"/>
      <c r="H205" s="213">
        <f t="shared" ref="H205:W205" si="485">H207+H206</f>
        <v>14000</v>
      </c>
      <c r="I205" s="213">
        <f t="shared" ref="I205" si="486">I207+I206</f>
        <v>0</v>
      </c>
      <c r="J205" s="213">
        <f t="shared" si="485"/>
        <v>14000</v>
      </c>
      <c r="K205" s="213">
        <f t="shared" si="485"/>
        <v>0</v>
      </c>
      <c r="L205" s="213">
        <f t="shared" si="485"/>
        <v>57000</v>
      </c>
      <c r="M205" s="213">
        <f t="shared" si="485"/>
        <v>0</v>
      </c>
      <c r="N205" s="213">
        <f t="shared" ref="N205:O205" si="487">N207+N206</f>
        <v>57000</v>
      </c>
      <c r="O205" s="213">
        <f t="shared" si="487"/>
        <v>0</v>
      </c>
      <c r="P205" s="213">
        <f t="shared" si="485"/>
        <v>10000</v>
      </c>
      <c r="Q205" s="213">
        <f t="shared" si="485"/>
        <v>0</v>
      </c>
      <c r="R205" s="213">
        <f t="shared" si="485"/>
        <v>57000</v>
      </c>
      <c r="S205" s="213">
        <f t="shared" si="485"/>
        <v>0</v>
      </c>
      <c r="T205" s="213">
        <f t="shared" ref="T205:U205" si="488">T207+T206</f>
        <v>57000</v>
      </c>
      <c r="U205" s="213">
        <f t="shared" si="488"/>
        <v>0</v>
      </c>
      <c r="V205" s="213">
        <f t="shared" si="485"/>
        <v>0</v>
      </c>
      <c r="W205" s="213">
        <f t="shared" si="485"/>
        <v>0</v>
      </c>
      <c r="X205" s="213">
        <f t="shared" ref="X205:Y205" si="489">X207+X206</f>
        <v>0</v>
      </c>
      <c r="Y205" s="213">
        <f t="shared" si="489"/>
        <v>0</v>
      </c>
    </row>
    <row r="206" spans="1:25">
      <c r="A206" s="198" t="s">
        <v>599</v>
      </c>
      <c r="B206" s="185" t="s">
        <v>594</v>
      </c>
      <c r="C206" s="164">
        <v>559</v>
      </c>
      <c r="D206" s="189" t="s">
        <v>25</v>
      </c>
      <c r="E206" s="186">
        <v>3292</v>
      </c>
      <c r="F206" s="206" t="s">
        <v>123</v>
      </c>
      <c r="G206" s="187"/>
      <c r="H206" s="196"/>
      <c r="I206" s="214"/>
      <c r="J206" s="196"/>
      <c r="K206" s="214"/>
      <c r="L206" s="196">
        <v>43000</v>
      </c>
      <c r="M206" s="214"/>
      <c r="N206" s="196">
        <v>43000</v>
      </c>
      <c r="O206" s="214"/>
      <c r="P206" s="196"/>
      <c r="Q206" s="214"/>
      <c r="R206" s="196">
        <v>43000</v>
      </c>
      <c r="S206" s="214"/>
      <c r="T206" s="196">
        <v>43000</v>
      </c>
      <c r="U206" s="214"/>
      <c r="V206" s="196"/>
      <c r="W206" s="214"/>
      <c r="X206" s="196"/>
      <c r="Y206" s="214"/>
    </row>
    <row r="207" spans="1:25">
      <c r="A207" s="198" t="s">
        <v>599</v>
      </c>
      <c r="B207" s="185" t="s">
        <v>594</v>
      </c>
      <c r="C207" s="164">
        <v>559</v>
      </c>
      <c r="D207" s="189" t="s">
        <v>25</v>
      </c>
      <c r="E207" s="186">
        <v>3293</v>
      </c>
      <c r="F207" s="206" t="s">
        <v>124</v>
      </c>
      <c r="G207" s="187"/>
      <c r="H207" s="196">
        <v>14000</v>
      </c>
      <c r="I207" s="214"/>
      <c r="J207" s="196">
        <v>14000</v>
      </c>
      <c r="K207" s="214"/>
      <c r="L207" s="196">
        <v>14000</v>
      </c>
      <c r="M207" s="214"/>
      <c r="N207" s="196">
        <v>14000</v>
      </c>
      <c r="O207" s="214"/>
      <c r="P207" s="196">
        <v>10000</v>
      </c>
      <c r="Q207" s="214"/>
      <c r="R207" s="196">
        <v>14000</v>
      </c>
      <c r="S207" s="214"/>
      <c r="T207" s="196">
        <v>14000</v>
      </c>
      <c r="U207" s="214"/>
      <c r="V207" s="196"/>
      <c r="W207" s="214"/>
      <c r="X207" s="196"/>
      <c r="Y207" s="214"/>
    </row>
    <row r="208" spans="1:25" s="162" customFormat="1">
      <c r="A208" s="198" t="s">
        <v>599</v>
      </c>
      <c r="B208" s="215" t="s">
        <v>594</v>
      </c>
      <c r="C208" s="164">
        <v>559</v>
      </c>
      <c r="D208" s="217"/>
      <c r="E208" s="238">
        <v>42</v>
      </c>
      <c r="F208" s="218"/>
      <c r="G208" s="219"/>
      <c r="H208" s="220">
        <f t="shared" ref="H208:P208" si="490">H209+H212</f>
        <v>1600000</v>
      </c>
      <c r="I208" s="220">
        <f t="shared" ref="I208" si="491">I209+I212</f>
        <v>0</v>
      </c>
      <c r="J208" s="220">
        <f t="shared" si="490"/>
        <v>0</v>
      </c>
      <c r="K208" s="220">
        <f t="shared" ref="K208:L208" si="492">K209+K212</f>
        <v>0</v>
      </c>
      <c r="L208" s="220">
        <f t="shared" si="492"/>
        <v>128000</v>
      </c>
      <c r="M208" s="220">
        <f t="shared" ref="M208:N208" si="493">M209+M212</f>
        <v>0</v>
      </c>
      <c r="N208" s="220">
        <f t="shared" si="493"/>
        <v>128000</v>
      </c>
      <c r="O208" s="220">
        <f t="shared" ref="O208" si="494">O209+O212</f>
        <v>0</v>
      </c>
      <c r="P208" s="220">
        <f t="shared" si="490"/>
        <v>0</v>
      </c>
      <c r="Q208" s="220">
        <f t="shared" ref="Q208:S208" si="495">Q209+Q212</f>
        <v>0</v>
      </c>
      <c r="R208" s="220">
        <f t="shared" si="495"/>
        <v>0</v>
      </c>
      <c r="S208" s="220">
        <f t="shared" si="495"/>
        <v>0</v>
      </c>
      <c r="T208" s="220">
        <f t="shared" ref="T208:U208" si="496">T209+T212</f>
        <v>0</v>
      </c>
      <c r="U208" s="220">
        <f t="shared" si="496"/>
        <v>0</v>
      </c>
      <c r="V208" s="220">
        <f t="shared" ref="V208:W208" si="497">V209+V212</f>
        <v>0</v>
      </c>
      <c r="W208" s="220">
        <f t="shared" si="497"/>
        <v>0</v>
      </c>
      <c r="X208" s="220">
        <f t="shared" ref="X208:Y208" si="498">X209+X212</f>
        <v>0</v>
      </c>
      <c r="Y208" s="220">
        <f t="shared" si="498"/>
        <v>0</v>
      </c>
    </row>
    <row r="209" spans="1:35">
      <c r="A209" s="198" t="s">
        <v>599</v>
      </c>
      <c r="B209" s="163" t="s">
        <v>594</v>
      </c>
      <c r="C209" s="164">
        <v>559</v>
      </c>
      <c r="D209" s="173"/>
      <c r="E209" s="174">
        <v>422</v>
      </c>
      <c r="F209" s="204"/>
      <c r="G209" s="178"/>
      <c r="H209" s="155">
        <f t="shared" ref="H209:W209" si="499">H211+H210</f>
        <v>0</v>
      </c>
      <c r="I209" s="155">
        <f t="shared" ref="I209" si="500">I211+I210</f>
        <v>0</v>
      </c>
      <c r="J209" s="155">
        <f t="shared" si="499"/>
        <v>0</v>
      </c>
      <c r="K209" s="155">
        <f t="shared" si="499"/>
        <v>0</v>
      </c>
      <c r="L209" s="155">
        <f t="shared" si="499"/>
        <v>128000</v>
      </c>
      <c r="M209" s="155">
        <f t="shared" si="499"/>
        <v>0</v>
      </c>
      <c r="N209" s="155">
        <f t="shared" ref="N209:O209" si="501">N211+N210</f>
        <v>128000</v>
      </c>
      <c r="O209" s="155">
        <f t="shared" si="501"/>
        <v>0</v>
      </c>
      <c r="P209" s="155">
        <f t="shared" si="499"/>
        <v>0</v>
      </c>
      <c r="Q209" s="155">
        <f t="shared" si="499"/>
        <v>0</v>
      </c>
      <c r="R209" s="155">
        <f t="shared" si="499"/>
        <v>0</v>
      </c>
      <c r="S209" s="155">
        <f t="shared" si="499"/>
        <v>0</v>
      </c>
      <c r="T209" s="155">
        <f t="shared" ref="T209:U209" si="502">T211+T210</f>
        <v>0</v>
      </c>
      <c r="U209" s="155">
        <f t="shared" si="502"/>
        <v>0</v>
      </c>
      <c r="V209" s="155">
        <f t="shared" si="499"/>
        <v>0</v>
      </c>
      <c r="W209" s="155">
        <f t="shared" si="499"/>
        <v>0</v>
      </c>
      <c r="X209" s="155">
        <f t="shared" ref="X209:Y209" si="503">X211+X210</f>
        <v>0</v>
      </c>
      <c r="Y209" s="155">
        <f t="shared" si="503"/>
        <v>0</v>
      </c>
    </row>
    <row r="210" spans="1:35" s="148" customFormat="1">
      <c r="A210" s="198" t="s">
        <v>599</v>
      </c>
      <c r="B210" s="144" t="s">
        <v>594</v>
      </c>
      <c r="C210" s="164">
        <v>559</v>
      </c>
      <c r="D210" s="146" t="s">
        <v>25</v>
      </c>
      <c r="E210" s="175">
        <v>4221</v>
      </c>
      <c r="F210" s="203" t="s">
        <v>129</v>
      </c>
      <c r="G210" s="176"/>
      <c r="H210" s="196">
        <v>0</v>
      </c>
      <c r="I210" s="214"/>
      <c r="J210" s="196">
        <v>0</v>
      </c>
      <c r="K210" s="214"/>
      <c r="L210" s="196">
        <v>128000</v>
      </c>
      <c r="M210" s="214"/>
      <c r="N210" s="196">
        <v>128000</v>
      </c>
      <c r="O210" s="214"/>
      <c r="P210" s="196">
        <v>0</v>
      </c>
      <c r="Q210" s="214"/>
      <c r="R210" s="196">
        <v>0</v>
      </c>
      <c r="S210" s="214"/>
      <c r="T210" s="196">
        <v>0</v>
      </c>
      <c r="U210" s="214"/>
      <c r="V210" s="196"/>
      <c r="W210" s="214"/>
      <c r="X210" s="196"/>
      <c r="Y210" s="214"/>
    </row>
    <row r="211" spans="1:35">
      <c r="A211" s="198" t="s">
        <v>599</v>
      </c>
      <c r="B211" s="144" t="s">
        <v>594</v>
      </c>
      <c r="C211" s="164">
        <v>559</v>
      </c>
      <c r="D211" s="146" t="s">
        <v>25</v>
      </c>
      <c r="E211" s="175">
        <v>4225</v>
      </c>
      <c r="F211" s="203" t="s">
        <v>134</v>
      </c>
      <c r="G211" s="176"/>
      <c r="H211" s="196">
        <v>0</v>
      </c>
      <c r="I211" s="214"/>
      <c r="J211" s="196">
        <v>0</v>
      </c>
      <c r="K211" s="214"/>
      <c r="L211" s="196">
        <v>0</v>
      </c>
      <c r="M211" s="214"/>
      <c r="N211" s="196">
        <v>0</v>
      </c>
      <c r="O211" s="214"/>
      <c r="P211" s="196">
        <v>0</v>
      </c>
      <c r="Q211" s="214"/>
      <c r="R211" s="196"/>
      <c r="S211" s="214"/>
      <c r="T211" s="196"/>
      <c r="U211" s="214"/>
      <c r="V211" s="196"/>
      <c r="W211" s="214"/>
      <c r="X211" s="196"/>
      <c r="Y211" s="214"/>
    </row>
    <row r="212" spans="1:35">
      <c r="A212" s="198" t="s">
        <v>599</v>
      </c>
      <c r="B212" s="163" t="s">
        <v>594</v>
      </c>
      <c r="C212" s="164">
        <v>559</v>
      </c>
      <c r="D212" s="173"/>
      <c r="E212" s="174">
        <v>423</v>
      </c>
      <c r="F212" s="204"/>
      <c r="G212" s="178"/>
      <c r="H212" s="155">
        <f t="shared" ref="H212:P212" si="504">H213</f>
        <v>1600000</v>
      </c>
      <c r="I212" s="155">
        <f t="shared" si="504"/>
        <v>0</v>
      </c>
      <c r="J212" s="155">
        <f t="shared" si="504"/>
        <v>0</v>
      </c>
      <c r="K212" s="155">
        <f t="shared" si="504"/>
        <v>0</v>
      </c>
      <c r="L212" s="155">
        <f t="shared" si="504"/>
        <v>0</v>
      </c>
      <c r="M212" s="155">
        <f t="shared" si="504"/>
        <v>0</v>
      </c>
      <c r="N212" s="155">
        <f t="shared" si="504"/>
        <v>0</v>
      </c>
      <c r="O212" s="155">
        <f t="shared" si="504"/>
        <v>0</v>
      </c>
      <c r="P212" s="155">
        <f t="shared" si="504"/>
        <v>0</v>
      </c>
      <c r="Q212" s="155">
        <f t="shared" ref="Q212:U212" si="505">Q213</f>
        <v>0</v>
      </c>
      <c r="R212" s="155">
        <f t="shared" si="505"/>
        <v>0</v>
      </c>
      <c r="S212" s="155">
        <f t="shared" si="505"/>
        <v>0</v>
      </c>
      <c r="T212" s="155">
        <f t="shared" si="505"/>
        <v>0</v>
      </c>
      <c r="U212" s="155">
        <f t="shared" si="505"/>
        <v>0</v>
      </c>
      <c r="V212" s="155">
        <f t="shared" ref="V212:Y212" si="506">V213</f>
        <v>0</v>
      </c>
      <c r="W212" s="155">
        <f t="shared" si="506"/>
        <v>0</v>
      </c>
      <c r="X212" s="155">
        <f t="shared" si="506"/>
        <v>0</v>
      </c>
      <c r="Y212" s="155">
        <f t="shared" si="506"/>
        <v>0</v>
      </c>
    </row>
    <row r="213" spans="1:35" ht="30">
      <c r="A213" s="198" t="s">
        <v>599</v>
      </c>
      <c r="B213" s="144" t="s">
        <v>594</v>
      </c>
      <c r="C213" s="164">
        <v>559</v>
      </c>
      <c r="D213" s="146" t="s">
        <v>25</v>
      </c>
      <c r="E213" s="175">
        <v>4233</v>
      </c>
      <c r="F213" s="203" t="s">
        <v>142</v>
      </c>
      <c r="G213" s="176"/>
      <c r="H213" s="196">
        <v>1600000</v>
      </c>
      <c r="I213" s="214"/>
      <c r="J213" s="196">
        <v>0</v>
      </c>
      <c r="K213" s="214"/>
      <c r="L213" s="196">
        <v>0</v>
      </c>
      <c r="M213" s="214"/>
      <c r="N213" s="196">
        <v>0</v>
      </c>
      <c r="O213" s="214"/>
      <c r="P213" s="196">
        <v>0</v>
      </c>
      <c r="Q213" s="214"/>
      <c r="R213" s="196">
        <v>0</v>
      </c>
      <c r="S213" s="214"/>
      <c r="T213" s="196">
        <v>0</v>
      </c>
      <c r="U213" s="214"/>
      <c r="V213" s="196">
        <v>0</v>
      </c>
      <c r="W213" s="214"/>
      <c r="X213" s="196"/>
      <c r="Y213" s="214"/>
    </row>
    <row r="214" spans="1:35" ht="56.25">
      <c r="A214" s="198" t="s">
        <v>599</v>
      </c>
      <c r="B214" s="231" t="s">
        <v>595</v>
      </c>
      <c r="C214" s="231"/>
      <c r="D214" s="232"/>
      <c r="E214" s="232"/>
      <c r="F214" s="229" t="s">
        <v>596</v>
      </c>
      <c r="G214" s="230" t="s">
        <v>597</v>
      </c>
      <c r="H214" s="228">
        <f t="shared" ref="H214:M214" si="507">H215+H220+H226+H235+H256+H262+H271</f>
        <v>2386500</v>
      </c>
      <c r="I214" s="228">
        <f t="shared" si="507"/>
        <v>410500</v>
      </c>
      <c r="J214" s="228">
        <f t="shared" si="507"/>
        <v>4336000</v>
      </c>
      <c r="K214" s="228">
        <f t="shared" si="507"/>
        <v>703500</v>
      </c>
      <c r="L214" s="228">
        <f t="shared" si="507"/>
        <v>4953200</v>
      </c>
      <c r="M214" s="228">
        <f t="shared" si="507"/>
        <v>802200</v>
      </c>
      <c r="N214" s="228">
        <f>N215+N220+N226+N235+N238+N244+N253+N256+N262+N271</f>
        <v>5490700</v>
      </c>
      <c r="O214" s="228">
        <f>O215+O220+O226+O235+O238+O244+O253+O256+O262+O271</f>
        <v>802200</v>
      </c>
      <c r="P214" s="228">
        <f>P215+P220+P226+P235+P256+P262+P271</f>
        <v>3114000</v>
      </c>
      <c r="Q214" s="228">
        <f>Q215+Q220+Q226+Q235+Q256+Q262+Q271</f>
        <v>518500</v>
      </c>
      <c r="R214" s="228">
        <f>R215+R220+R226+R235+R256+R262+R271</f>
        <v>3745200</v>
      </c>
      <c r="S214" s="228">
        <f>S215+S220+S226+S235+S256+S262+S271</f>
        <v>619200</v>
      </c>
      <c r="T214" s="228">
        <f>T215+T220+T226+T235+T238+T244+T253+T256+T262+T271</f>
        <v>4282700</v>
      </c>
      <c r="U214" s="228">
        <f>U215+U220+U226+U235+U238+U244+U253+U256+U262+U271</f>
        <v>619200</v>
      </c>
      <c r="V214" s="228">
        <f>V215+V220+V226+V235+V256+V262+V271</f>
        <v>0</v>
      </c>
      <c r="W214" s="228">
        <f>W215+W220+W226+W235+W256+W262+W271</f>
        <v>0</v>
      </c>
      <c r="X214" s="228">
        <f>X215+X220+X226+X235+X238+X244+X253+X256+X262+X271</f>
        <v>0</v>
      </c>
      <c r="Y214" s="228">
        <f>Y215+Y220+Y226+Y235+Y238+Y244+Y253+Y256+Y262+Y271</f>
        <v>0</v>
      </c>
      <c r="Z214" s="281"/>
      <c r="AA214" s="281"/>
      <c r="AB214" s="281"/>
      <c r="AC214" s="281"/>
      <c r="AD214" s="281"/>
      <c r="AE214" s="281"/>
      <c r="AF214" s="281"/>
      <c r="AG214" s="281"/>
      <c r="AH214" s="281"/>
      <c r="AI214" s="281"/>
    </row>
    <row r="215" spans="1:35">
      <c r="A215" s="198" t="s">
        <v>599</v>
      </c>
      <c r="B215" s="215" t="s">
        <v>595</v>
      </c>
      <c r="C215" s="216">
        <v>11</v>
      </c>
      <c r="D215" s="217"/>
      <c r="E215" s="238">
        <v>32</v>
      </c>
      <c r="F215" s="218"/>
      <c r="G215" s="219"/>
      <c r="H215" s="220">
        <f t="shared" ref="H215:P215" si="508">H216+H218</f>
        <v>60000</v>
      </c>
      <c r="I215" s="220">
        <f t="shared" ref="I215" si="509">I216+I218</f>
        <v>60000</v>
      </c>
      <c r="J215" s="220">
        <f t="shared" si="508"/>
        <v>60000</v>
      </c>
      <c r="K215" s="220">
        <f t="shared" ref="K215:L215" si="510">K216+K218</f>
        <v>60000</v>
      </c>
      <c r="L215" s="220">
        <f t="shared" si="510"/>
        <v>60000</v>
      </c>
      <c r="M215" s="220">
        <f t="shared" ref="M215:N215" si="511">M216+M218</f>
        <v>60000</v>
      </c>
      <c r="N215" s="220">
        <f t="shared" si="511"/>
        <v>60000</v>
      </c>
      <c r="O215" s="220">
        <f t="shared" ref="O215" si="512">O216+O218</f>
        <v>60000</v>
      </c>
      <c r="P215" s="220">
        <f t="shared" si="508"/>
        <v>60000</v>
      </c>
      <c r="Q215" s="220">
        <f t="shared" ref="Q215:S215" si="513">Q216+Q218</f>
        <v>60000</v>
      </c>
      <c r="R215" s="220">
        <f t="shared" si="513"/>
        <v>60000</v>
      </c>
      <c r="S215" s="220">
        <f t="shared" si="513"/>
        <v>60000</v>
      </c>
      <c r="T215" s="220">
        <f t="shared" ref="T215:U215" si="514">T216+T218</f>
        <v>60000</v>
      </c>
      <c r="U215" s="220">
        <f t="shared" si="514"/>
        <v>60000</v>
      </c>
      <c r="V215" s="220">
        <f t="shared" ref="V215:W215" si="515">V216+V218</f>
        <v>0</v>
      </c>
      <c r="W215" s="220">
        <f t="shared" si="515"/>
        <v>0</v>
      </c>
      <c r="X215" s="220">
        <f t="shared" ref="X215:Y215" si="516">X216+X218</f>
        <v>0</v>
      </c>
      <c r="Y215" s="220">
        <f t="shared" si="516"/>
        <v>0</v>
      </c>
    </row>
    <row r="216" spans="1:35" ht="30" customHeight="1">
      <c r="A216" s="198" t="s">
        <v>599</v>
      </c>
      <c r="B216" s="163" t="s">
        <v>595</v>
      </c>
      <c r="C216" s="164">
        <v>11</v>
      </c>
      <c r="D216" s="173"/>
      <c r="E216" s="174">
        <v>321</v>
      </c>
      <c r="F216" s="204"/>
      <c r="G216" s="178"/>
      <c r="H216" s="155">
        <f t="shared" ref="H216:P216" si="517">H217</f>
        <v>10000</v>
      </c>
      <c r="I216" s="155">
        <f t="shared" si="517"/>
        <v>10000</v>
      </c>
      <c r="J216" s="155">
        <f t="shared" si="517"/>
        <v>10000</v>
      </c>
      <c r="K216" s="155">
        <f t="shared" si="517"/>
        <v>10000</v>
      </c>
      <c r="L216" s="155">
        <f t="shared" si="517"/>
        <v>10000</v>
      </c>
      <c r="M216" s="155">
        <f t="shared" si="517"/>
        <v>10000</v>
      </c>
      <c r="N216" s="155">
        <f t="shared" si="517"/>
        <v>10000</v>
      </c>
      <c r="O216" s="155">
        <f t="shared" si="517"/>
        <v>10000</v>
      </c>
      <c r="P216" s="155">
        <f t="shared" si="517"/>
        <v>10000</v>
      </c>
      <c r="Q216" s="155">
        <f t="shared" ref="Q216:U216" si="518">Q217</f>
        <v>10000</v>
      </c>
      <c r="R216" s="155">
        <f t="shared" si="518"/>
        <v>10000</v>
      </c>
      <c r="S216" s="155">
        <f t="shared" si="518"/>
        <v>10000</v>
      </c>
      <c r="T216" s="155">
        <f t="shared" si="518"/>
        <v>10000</v>
      </c>
      <c r="U216" s="155">
        <f t="shared" si="518"/>
        <v>10000</v>
      </c>
      <c r="V216" s="155">
        <f t="shared" ref="V216:Y216" si="519">V217</f>
        <v>0</v>
      </c>
      <c r="W216" s="155">
        <f t="shared" si="519"/>
        <v>0</v>
      </c>
      <c r="X216" s="155">
        <f t="shared" si="519"/>
        <v>0</v>
      </c>
      <c r="Y216" s="155">
        <f t="shared" si="519"/>
        <v>0</v>
      </c>
    </row>
    <row r="217" spans="1:35">
      <c r="A217" s="198" t="s">
        <v>599</v>
      </c>
      <c r="B217" s="144" t="s">
        <v>595</v>
      </c>
      <c r="C217" s="145">
        <v>11</v>
      </c>
      <c r="D217" s="146" t="s">
        <v>25</v>
      </c>
      <c r="E217" s="175">
        <v>3211</v>
      </c>
      <c r="F217" s="203" t="s">
        <v>110</v>
      </c>
      <c r="G217" s="176"/>
      <c r="H217" s="196">
        <v>10000</v>
      </c>
      <c r="I217" s="196">
        <v>10000</v>
      </c>
      <c r="J217" s="196">
        <v>10000</v>
      </c>
      <c r="K217" s="196">
        <v>10000</v>
      </c>
      <c r="L217" s="196">
        <v>10000</v>
      </c>
      <c r="M217" s="211">
        <f>L217</f>
        <v>10000</v>
      </c>
      <c r="N217" s="196">
        <v>10000</v>
      </c>
      <c r="O217" s="211">
        <f>N217</f>
        <v>10000</v>
      </c>
      <c r="P217" s="196">
        <v>10000</v>
      </c>
      <c r="Q217" s="196">
        <v>10000</v>
      </c>
      <c r="R217" s="196">
        <v>10000</v>
      </c>
      <c r="S217" s="211">
        <f>R217</f>
        <v>10000</v>
      </c>
      <c r="T217" s="196">
        <v>10000</v>
      </c>
      <c r="U217" s="211">
        <f>T217</f>
        <v>10000</v>
      </c>
      <c r="V217" s="196"/>
      <c r="W217" s="211">
        <f>V217</f>
        <v>0</v>
      </c>
      <c r="X217" s="196"/>
      <c r="Y217" s="211">
        <f>X217</f>
        <v>0</v>
      </c>
    </row>
    <row r="218" spans="1:35">
      <c r="A218" s="198" t="s">
        <v>599</v>
      </c>
      <c r="B218" s="163" t="s">
        <v>595</v>
      </c>
      <c r="C218" s="164">
        <v>11</v>
      </c>
      <c r="D218" s="173"/>
      <c r="E218" s="174">
        <v>323</v>
      </c>
      <c r="F218" s="204"/>
      <c r="G218" s="178"/>
      <c r="H218" s="155">
        <f t="shared" ref="H218:P218" si="520">H219</f>
        <v>50000</v>
      </c>
      <c r="I218" s="155">
        <f t="shared" si="520"/>
        <v>50000</v>
      </c>
      <c r="J218" s="155">
        <f t="shared" si="520"/>
        <v>50000</v>
      </c>
      <c r="K218" s="155">
        <f t="shared" si="520"/>
        <v>50000</v>
      </c>
      <c r="L218" s="155">
        <f t="shared" si="520"/>
        <v>50000</v>
      </c>
      <c r="M218" s="155">
        <f t="shared" si="520"/>
        <v>50000</v>
      </c>
      <c r="N218" s="155">
        <f t="shared" si="520"/>
        <v>50000</v>
      </c>
      <c r="O218" s="155">
        <f t="shared" si="520"/>
        <v>50000</v>
      </c>
      <c r="P218" s="155">
        <f t="shared" si="520"/>
        <v>50000</v>
      </c>
      <c r="Q218" s="155">
        <f t="shared" ref="Q218:U218" si="521">Q219</f>
        <v>50000</v>
      </c>
      <c r="R218" s="155">
        <f t="shared" si="521"/>
        <v>50000</v>
      </c>
      <c r="S218" s="155">
        <f t="shared" si="521"/>
        <v>50000</v>
      </c>
      <c r="T218" s="155">
        <f t="shared" si="521"/>
        <v>50000</v>
      </c>
      <c r="U218" s="155">
        <f t="shared" si="521"/>
        <v>50000</v>
      </c>
      <c r="V218" s="155">
        <f t="shared" ref="V218:Y218" si="522">V219</f>
        <v>0</v>
      </c>
      <c r="W218" s="155">
        <f t="shared" si="522"/>
        <v>0</v>
      </c>
      <c r="X218" s="155">
        <f t="shared" si="522"/>
        <v>0</v>
      </c>
      <c r="Y218" s="155">
        <f t="shared" si="522"/>
        <v>0</v>
      </c>
    </row>
    <row r="219" spans="1:35">
      <c r="A219" s="198" t="s">
        <v>599</v>
      </c>
      <c r="B219" s="144" t="s">
        <v>595</v>
      </c>
      <c r="C219" s="145">
        <v>11</v>
      </c>
      <c r="D219" s="146" t="s">
        <v>25</v>
      </c>
      <c r="E219" s="175">
        <v>3237</v>
      </c>
      <c r="F219" s="203" t="s">
        <v>36</v>
      </c>
      <c r="G219" s="176"/>
      <c r="H219" s="196">
        <v>50000</v>
      </c>
      <c r="I219" s="196">
        <v>50000</v>
      </c>
      <c r="J219" s="196">
        <v>50000</v>
      </c>
      <c r="K219" s="196">
        <v>50000</v>
      </c>
      <c r="L219" s="196">
        <v>50000</v>
      </c>
      <c r="M219" s="211">
        <f>L219</f>
        <v>50000</v>
      </c>
      <c r="N219" s="196">
        <v>50000</v>
      </c>
      <c r="O219" s="211">
        <f>N219</f>
        <v>50000</v>
      </c>
      <c r="P219" s="196">
        <v>50000</v>
      </c>
      <c r="Q219" s="196">
        <v>50000</v>
      </c>
      <c r="R219" s="196">
        <v>50000</v>
      </c>
      <c r="S219" s="211">
        <f>R219</f>
        <v>50000</v>
      </c>
      <c r="T219" s="196">
        <v>50000</v>
      </c>
      <c r="U219" s="211">
        <f>T219</f>
        <v>50000</v>
      </c>
      <c r="V219" s="196"/>
      <c r="W219" s="211">
        <f>V219</f>
        <v>0</v>
      </c>
      <c r="X219" s="196"/>
      <c r="Y219" s="211">
        <f>X219</f>
        <v>0</v>
      </c>
    </row>
    <row r="220" spans="1:35">
      <c r="A220" s="198" t="s">
        <v>599</v>
      </c>
      <c r="B220" s="215" t="s">
        <v>595</v>
      </c>
      <c r="C220" s="216">
        <v>12</v>
      </c>
      <c r="D220" s="217"/>
      <c r="E220" s="238">
        <v>31</v>
      </c>
      <c r="F220" s="218"/>
      <c r="G220" s="219"/>
      <c r="H220" s="220">
        <f t="shared" ref="H220:P220" si="523">H221+H223</f>
        <v>44000</v>
      </c>
      <c r="I220" s="220">
        <f t="shared" ref="I220" si="524">I221+I223</f>
        <v>44000</v>
      </c>
      <c r="J220" s="220">
        <f t="shared" si="523"/>
        <v>91000</v>
      </c>
      <c r="K220" s="220">
        <f t="shared" ref="K220:L220" si="525">K221+K223</f>
        <v>91000</v>
      </c>
      <c r="L220" s="220">
        <f t="shared" si="525"/>
        <v>78500</v>
      </c>
      <c r="M220" s="220">
        <f t="shared" ref="M220:N220" si="526">M221+M223</f>
        <v>78500</v>
      </c>
      <c r="N220" s="220">
        <f t="shared" si="526"/>
        <v>78500</v>
      </c>
      <c r="O220" s="220">
        <f t="shared" ref="O220" si="527">O221+O223</f>
        <v>78500</v>
      </c>
      <c r="P220" s="220">
        <f t="shared" si="523"/>
        <v>91000</v>
      </c>
      <c r="Q220" s="220">
        <f t="shared" ref="Q220:S220" si="528">Q221+Q223</f>
        <v>91000</v>
      </c>
      <c r="R220" s="220">
        <f t="shared" si="528"/>
        <v>78500</v>
      </c>
      <c r="S220" s="220">
        <f t="shared" si="528"/>
        <v>78500</v>
      </c>
      <c r="T220" s="220">
        <f t="shared" ref="T220:U220" si="529">T221+T223</f>
        <v>78500</v>
      </c>
      <c r="U220" s="220">
        <f t="shared" si="529"/>
        <v>78500</v>
      </c>
      <c r="V220" s="220">
        <f t="shared" ref="V220:W220" si="530">V221+V223</f>
        <v>0</v>
      </c>
      <c r="W220" s="220">
        <f t="shared" si="530"/>
        <v>0</v>
      </c>
      <c r="X220" s="220">
        <f t="shared" ref="X220:Y220" si="531">X221+X223</f>
        <v>0</v>
      </c>
      <c r="Y220" s="220">
        <f t="shared" si="531"/>
        <v>0</v>
      </c>
    </row>
    <row r="221" spans="1:35">
      <c r="A221" s="198" t="s">
        <v>599</v>
      </c>
      <c r="B221" s="163" t="s">
        <v>595</v>
      </c>
      <c r="C221" s="164">
        <v>12</v>
      </c>
      <c r="D221" s="173"/>
      <c r="E221" s="174">
        <v>311</v>
      </c>
      <c r="F221" s="204"/>
      <c r="G221" s="178"/>
      <c r="H221" s="155">
        <f t="shared" ref="H221:P221" si="532">H222</f>
        <v>36000</v>
      </c>
      <c r="I221" s="155">
        <f t="shared" si="532"/>
        <v>36000</v>
      </c>
      <c r="J221" s="155">
        <f t="shared" si="532"/>
        <v>73000</v>
      </c>
      <c r="K221" s="155">
        <f t="shared" si="532"/>
        <v>73000</v>
      </c>
      <c r="L221" s="155">
        <f t="shared" si="532"/>
        <v>66000</v>
      </c>
      <c r="M221" s="155">
        <f t="shared" si="532"/>
        <v>66000</v>
      </c>
      <c r="N221" s="155">
        <f t="shared" si="532"/>
        <v>66000</v>
      </c>
      <c r="O221" s="155">
        <f t="shared" si="532"/>
        <v>66000</v>
      </c>
      <c r="P221" s="155">
        <f t="shared" si="532"/>
        <v>73000</v>
      </c>
      <c r="Q221" s="155">
        <f t="shared" ref="Q221:U221" si="533">Q222</f>
        <v>73000</v>
      </c>
      <c r="R221" s="155">
        <f t="shared" si="533"/>
        <v>66000</v>
      </c>
      <c r="S221" s="155">
        <f t="shared" si="533"/>
        <v>66000</v>
      </c>
      <c r="T221" s="155">
        <f t="shared" si="533"/>
        <v>66000</v>
      </c>
      <c r="U221" s="155">
        <f t="shared" si="533"/>
        <v>66000</v>
      </c>
      <c r="V221" s="155">
        <f t="shared" ref="V221:Y221" si="534">V222</f>
        <v>0</v>
      </c>
      <c r="W221" s="155">
        <f t="shared" si="534"/>
        <v>0</v>
      </c>
      <c r="X221" s="155">
        <f t="shared" si="534"/>
        <v>0</v>
      </c>
      <c r="Y221" s="155">
        <f t="shared" si="534"/>
        <v>0</v>
      </c>
    </row>
    <row r="222" spans="1:35">
      <c r="A222" s="198" t="s">
        <v>599</v>
      </c>
      <c r="B222" s="144" t="s">
        <v>595</v>
      </c>
      <c r="C222" s="145">
        <v>12</v>
      </c>
      <c r="D222" s="146" t="s">
        <v>25</v>
      </c>
      <c r="E222" s="175">
        <v>3111</v>
      </c>
      <c r="F222" s="203" t="s">
        <v>19</v>
      </c>
      <c r="G222" s="176"/>
      <c r="H222" s="196">
        <v>36000</v>
      </c>
      <c r="I222" s="196">
        <v>36000</v>
      </c>
      <c r="J222" s="196">
        <v>73000</v>
      </c>
      <c r="K222" s="196">
        <v>73000</v>
      </c>
      <c r="L222" s="196">
        <v>66000</v>
      </c>
      <c r="M222" s="211">
        <f>L222</f>
        <v>66000</v>
      </c>
      <c r="N222" s="196">
        <v>66000</v>
      </c>
      <c r="O222" s="211">
        <f>N222</f>
        <v>66000</v>
      </c>
      <c r="P222" s="196">
        <v>73000</v>
      </c>
      <c r="Q222" s="196">
        <v>73000</v>
      </c>
      <c r="R222" s="196">
        <v>66000</v>
      </c>
      <c r="S222" s="211">
        <f>R222</f>
        <v>66000</v>
      </c>
      <c r="T222" s="196">
        <v>66000</v>
      </c>
      <c r="U222" s="211">
        <f>T222</f>
        <v>66000</v>
      </c>
      <c r="V222" s="196"/>
      <c r="W222" s="211">
        <f>V222</f>
        <v>0</v>
      </c>
      <c r="X222" s="196"/>
      <c r="Y222" s="211">
        <f>X222</f>
        <v>0</v>
      </c>
    </row>
    <row r="223" spans="1:35">
      <c r="A223" s="198" t="s">
        <v>599</v>
      </c>
      <c r="B223" s="163" t="s">
        <v>595</v>
      </c>
      <c r="C223" s="164">
        <v>12</v>
      </c>
      <c r="D223" s="173"/>
      <c r="E223" s="174">
        <v>313</v>
      </c>
      <c r="F223" s="204"/>
      <c r="G223" s="178"/>
      <c r="H223" s="155">
        <f t="shared" ref="H223:P223" si="535">SUM(H224:H225)</f>
        <v>8000</v>
      </c>
      <c r="I223" s="155">
        <f t="shared" ref="I223" si="536">SUM(I224:I225)</f>
        <v>8000</v>
      </c>
      <c r="J223" s="155">
        <f t="shared" si="535"/>
        <v>18000</v>
      </c>
      <c r="K223" s="155">
        <f t="shared" ref="K223:L223" si="537">SUM(K224:K225)</f>
        <v>18000</v>
      </c>
      <c r="L223" s="155">
        <f t="shared" si="537"/>
        <v>12500</v>
      </c>
      <c r="M223" s="155">
        <f t="shared" ref="M223:N223" si="538">SUM(M224:M225)</f>
        <v>12500</v>
      </c>
      <c r="N223" s="155">
        <f t="shared" si="538"/>
        <v>12500</v>
      </c>
      <c r="O223" s="155">
        <f t="shared" ref="O223" si="539">SUM(O224:O225)</f>
        <v>12500</v>
      </c>
      <c r="P223" s="155">
        <f t="shared" si="535"/>
        <v>18000</v>
      </c>
      <c r="Q223" s="155">
        <f t="shared" ref="Q223:S223" si="540">SUM(Q224:Q225)</f>
        <v>18000</v>
      </c>
      <c r="R223" s="155">
        <f t="shared" si="540"/>
        <v>12500</v>
      </c>
      <c r="S223" s="155">
        <f t="shared" si="540"/>
        <v>12500</v>
      </c>
      <c r="T223" s="155">
        <f t="shared" ref="T223:U223" si="541">SUM(T224:T225)</f>
        <v>12500</v>
      </c>
      <c r="U223" s="155">
        <f t="shared" si="541"/>
        <v>12500</v>
      </c>
      <c r="V223" s="155">
        <f t="shared" ref="V223:W223" si="542">SUM(V224:V225)</f>
        <v>0</v>
      </c>
      <c r="W223" s="155">
        <f t="shared" si="542"/>
        <v>0</v>
      </c>
      <c r="X223" s="155">
        <f t="shared" ref="X223:Y223" si="543">SUM(X224:X225)</f>
        <v>0</v>
      </c>
      <c r="Y223" s="155">
        <f t="shared" si="543"/>
        <v>0</v>
      </c>
    </row>
    <row r="224" spans="1:35" ht="30">
      <c r="A224" s="198" t="s">
        <v>599</v>
      </c>
      <c r="B224" s="144" t="s">
        <v>595</v>
      </c>
      <c r="C224" s="145">
        <v>12</v>
      </c>
      <c r="D224" s="146" t="s">
        <v>25</v>
      </c>
      <c r="E224" s="175">
        <v>3132</v>
      </c>
      <c r="F224" s="203" t="s">
        <v>280</v>
      </c>
      <c r="G224" s="176"/>
      <c r="H224" s="196">
        <v>7000</v>
      </c>
      <c r="I224" s="196">
        <v>7000</v>
      </c>
      <c r="J224" s="196">
        <v>16000</v>
      </c>
      <c r="K224" s="196">
        <v>16000</v>
      </c>
      <c r="L224" s="196">
        <v>11000</v>
      </c>
      <c r="M224" s="211">
        <f t="shared" ref="M224:M225" si="544">L224</f>
        <v>11000</v>
      </c>
      <c r="N224" s="196">
        <v>11000</v>
      </c>
      <c r="O224" s="211">
        <f t="shared" ref="O224:O225" si="545">N224</f>
        <v>11000</v>
      </c>
      <c r="P224" s="196">
        <v>16000</v>
      </c>
      <c r="Q224" s="196">
        <v>16000</v>
      </c>
      <c r="R224" s="196">
        <v>11000</v>
      </c>
      <c r="S224" s="211">
        <f t="shared" ref="S224:S225" si="546">R224</f>
        <v>11000</v>
      </c>
      <c r="T224" s="196">
        <v>11000</v>
      </c>
      <c r="U224" s="211">
        <f t="shared" ref="U224:U225" si="547">T224</f>
        <v>11000</v>
      </c>
      <c r="V224" s="196"/>
      <c r="W224" s="211">
        <f t="shared" ref="W224:W225" si="548">V224</f>
        <v>0</v>
      </c>
      <c r="X224" s="196"/>
      <c r="Y224" s="211">
        <f t="shared" ref="Y224:Y225" si="549">X224</f>
        <v>0</v>
      </c>
    </row>
    <row r="225" spans="1:25" ht="30">
      <c r="A225" s="198" t="s">
        <v>599</v>
      </c>
      <c r="B225" s="144" t="s">
        <v>595</v>
      </c>
      <c r="C225" s="145">
        <v>12</v>
      </c>
      <c r="D225" s="146" t="s">
        <v>25</v>
      </c>
      <c r="E225" s="175">
        <v>3133</v>
      </c>
      <c r="F225" s="203" t="s">
        <v>258</v>
      </c>
      <c r="G225" s="176"/>
      <c r="H225" s="196">
        <v>1000</v>
      </c>
      <c r="I225" s="196">
        <v>1000</v>
      </c>
      <c r="J225" s="196">
        <v>2000</v>
      </c>
      <c r="K225" s="196">
        <v>2000</v>
      </c>
      <c r="L225" s="196">
        <v>1500</v>
      </c>
      <c r="M225" s="211">
        <f t="shared" si="544"/>
        <v>1500</v>
      </c>
      <c r="N225" s="196">
        <v>1500</v>
      </c>
      <c r="O225" s="211">
        <f t="shared" si="545"/>
        <v>1500</v>
      </c>
      <c r="P225" s="196">
        <v>2000</v>
      </c>
      <c r="Q225" s="196">
        <v>2000</v>
      </c>
      <c r="R225" s="196">
        <v>1500</v>
      </c>
      <c r="S225" s="211">
        <f t="shared" si="546"/>
        <v>1500</v>
      </c>
      <c r="T225" s="196">
        <v>1500</v>
      </c>
      <c r="U225" s="211">
        <f t="shared" si="547"/>
        <v>1500</v>
      </c>
      <c r="V225" s="196"/>
      <c r="W225" s="211">
        <f t="shared" si="548"/>
        <v>0</v>
      </c>
      <c r="X225" s="196"/>
      <c r="Y225" s="211">
        <f t="shared" si="549"/>
        <v>0</v>
      </c>
    </row>
    <row r="226" spans="1:25">
      <c r="A226" s="198" t="s">
        <v>599</v>
      </c>
      <c r="B226" s="215" t="s">
        <v>595</v>
      </c>
      <c r="C226" s="216">
        <v>12</v>
      </c>
      <c r="D226" s="217"/>
      <c r="E226" s="238">
        <v>32</v>
      </c>
      <c r="F226" s="218"/>
      <c r="G226" s="219"/>
      <c r="H226" s="220">
        <f t="shared" ref="H226:W226" si="550">H227+H231+H229</f>
        <v>306500</v>
      </c>
      <c r="I226" s="220">
        <f t="shared" ref="I226" si="551">I227+I231+I229</f>
        <v>306500</v>
      </c>
      <c r="J226" s="220">
        <f t="shared" si="550"/>
        <v>360500</v>
      </c>
      <c r="K226" s="220">
        <f t="shared" si="550"/>
        <v>360500</v>
      </c>
      <c r="L226" s="220">
        <f t="shared" si="550"/>
        <v>483700</v>
      </c>
      <c r="M226" s="220">
        <f t="shared" si="550"/>
        <v>483700</v>
      </c>
      <c r="N226" s="220">
        <f t="shared" ref="N226:O226" si="552">N227+N231+N229</f>
        <v>483700</v>
      </c>
      <c r="O226" s="220">
        <f t="shared" si="552"/>
        <v>483700</v>
      </c>
      <c r="P226" s="220">
        <f t="shared" si="550"/>
        <v>331500</v>
      </c>
      <c r="Q226" s="220">
        <f t="shared" si="550"/>
        <v>331500</v>
      </c>
      <c r="R226" s="220">
        <f t="shared" si="550"/>
        <v>420700</v>
      </c>
      <c r="S226" s="220">
        <f t="shared" si="550"/>
        <v>420700</v>
      </c>
      <c r="T226" s="220">
        <f t="shared" ref="T226:U226" si="553">T227+T231+T229</f>
        <v>420700</v>
      </c>
      <c r="U226" s="220">
        <f t="shared" si="553"/>
        <v>420700</v>
      </c>
      <c r="V226" s="220">
        <f t="shared" si="550"/>
        <v>0</v>
      </c>
      <c r="W226" s="220">
        <f t="shared" si="550"/>
        <v>0</v>
      </c>
      <c r="X226" s="220">
        <f t="shared" ref="X226:Y226" si="554">X227+X231+X229</f>
        <v>0</v>
      </c>
      <c r="Y226" s="220">
        <f t="shared" si="554"/>
        <v>0</v>
      </c>
    </row>
    <row r="227" spans="1:25">
      <c r="A227" s="198" t="s">
        <v>599</v>
      </c>
      <c r="B227" s="163" t="s">
        <v>595</v>
      </c>
      <c r="C227" s="164">
        <v>12</v>
      </c>
      <c r="D227" s="173"/>
      <c r="E227" s="174">
        <v>321</v>
      </c>
      <c r="F227" s="204"/>
      <c r="G227" s="178"/>
      <c r="H227" s="155">
        <f t="shared" ref="H227:X229" si="555">H228</f>
        <v>13000</v>
      </c>
      <c r="I227" s="155">
        <f t="shared" si="555"/>
        <v>13000</v>
      </c>
      <c r="J227" s="155">
        <f t="shared" si="555"/>
        <v>11000</v>
      </c>
      <c r="K227" s="155">
        <f t="shared" si="555"/>
        <v>11000</v>
      </c>
      <c r="L227" s="155">
        <f t="shared" si="555"/>
        <v>11000</v>
      </c>
      <c r="M227" s="155">
        <f t="shared" si="555"/>
        <v>11000</v>
      </c>
      <c r="N227" s="155">
        <f t="shared" si="555"/>
        <v>11000</v>
      </c>
      <c r="O227" s="155">
        <f t="shared" si="555"/>
        <v>11000</v>
      </c>
      <c r="P227" s="155">
        <f t="shared" si="555"/>
        <v>13000</v>
      </c>
      <c r="Q227" s="155">
        <f t="shared" ref="Q227:U227" si="556">Q228</f>
        <v>13000</v>
      </c>
      <c r="R227" s="155">
        <f t="shared" si="556"/>
        <v>13000</v>
      </c>
      <c r="S227" s="155">
        <f t="shared" si="556"/>
        <v>13000</v>
      </c>
      <c r="T227" s="155">
        <f t="shared" si="556"/>
        <v>13000</v>
      </c>
      <c r="U227" s="155">
        <f t="shared" si="556"/>
        <v>13000</v>
      </c>
      <c r="V227" s="155">
        <f t="shared" ref="V227:Y227" si="557">V228</f>
        <v>0</v>
      </c>
      <c r="W227" s="155">
        <f t="shared" si="557"/>
        <v>0</v>
      </c>
      <c r="X227" s="155">
        <f t="shared" si="557"/>
        <v>0</v>
      </c>
      <c r="Y227" s="155">
        <f t="shared" si="557"/>
        <v>0</v>
      </c>
    </row>
    <row r="228" spans="1:25" s="148" customFormat="1">
      <c r="A228" s="198" t="s">
        <v>599</v>
      </c>
      <c r="B228" s="144" t="s">
        <v>595</v>
      </c>
      <c r="C228" s="145">
        <v>12</v>
      </c>
      <c r="D228" s="146" t="s">
        <v>25</v>
      </c>
      <c r="E228" s="175">
        <v>3211</v>
      </c>
      <c r="F228" s="203" t="s">
        <v>110</v>
      </c>
      <c r="G228" s="176"/>
      <c r="H228" s="196">
        <v>13000</v>
      </c>
      <c r="I228" s="196">
        <v>13000</v>
      </c>
      <c r="J228" s="196">
        <v>11000</v>
      </c>
      <c r="K228" s="196">
        <v>11000</v>
      </c>
      <c r="L228" s="196">
        <v>11000</v>
      </c>
      <c r="M228" s="211">
        <f>L228</f>
        <v>11000</v>
      </c>
      <c r="N228" s="196">
        <v>11000</v>
      </c>
      <c r="O228" s="211">
        <f>N228</f>
        <v>11000</v>
      </c>
      <c r="P228" s="196">
        <v>13000</v>
      </c>
      <c r="Q228" s="196">
        <v>13000</v>
      </c>
      <c r="R228" s="196">
        <v>13000</v>
      </c>
      <c r="S228" s="211">
        <f>R228</f>
        <v>13000</v>
      </c>
      <c r="T228" s="196">
        <v>13000</v>
      </c>
      <c r="U228" s="211">
        <f>T228</f>
        <v>13000</v>
      </c>
      <c r="V228" s="196"/>
      <c r="W228" s="211">
        <f>V228</f>
        <v>0</v>
      </c>
      <c r="X228" s="196"/>
      <c r="Y228" s="211">
        <f>X228</f>
        <v>0</v>
      </c>
    </row>
    <row r="229" spans="1:25">
      <c r="A229" s="198" t="s">
        <v>599</v>
      </c>
      <c r="B229" s="163" t="s">
        <v>595</v>
      </c>
      <c r="C229" s="164">
        <v>12</v>
      </c>
      <c r="D229" s="173"/>
      <c r="E229" s="174">
        <v>322</v>
      </c>
      <c r="F229" s="204"/>
      <c r="G229" s="178"/>
      <c r="H229" s="155">
        <f t="shared" si="555"/>
        <v>0</v>
      </c>
      <c r="I229" s="155">
        <f t="shared" si="555"/>
        <v>0</v>
      </c>
      <c r="J229" s="155">
        <f t="shared" si="555"/>
        <v>0</v>
      </c>
      <c r="K229" s="155">
        <f t="shared" si="555"/>
        <v>0</v>
      </c>
      <c r="L229" s="155">
        <f t="shared" si="555"/>
        <v>2000</v>
      </c>
      <c r="M229" s="155">
        <f t="shared" si="555"/>
        <v>2000</v>
      </c>
      <c r="N229" s="155">
        <f t="shared" si="555"/>
        <v>2000</v>
      </c>
      <c r="O229" s="155">
        <f t="shared" si="555"/>
        <v>2000</v>
      </c>
      <c r="P229" s="155">
        <f t="shared" si="555"/>
        <v>0</v>
      </c>
      <c r="Q229" s="155">
        <f t="shared" si="555"/>
        <v>0</v>
      </c>
      <c r="R229" s="155">
        <f t="shared" si="555"/>
        <v>2000</v>
      </c>
      <c r="S229" s="155">
        <f t="shared" si="555"/>
        <v>2000</v>
      </c>
      <c r="T229" s="155">
        <f t="shared" si="555"/>
        <v>2000</v>
      </c>
      <c r="U229" s="155">
        <f t="shared" si="555"/>
        <v>2000</v>
      </c>
      <c r="V229" s="155">
        <f t="shared" si="555"/>
        <v>0</v>
      </c>
      <c r="W229" s="155">
        <f t="shared" si="555"/>
        <v>0</v>
      </c>
      <c r="X229" s="155">
        <f t="shared" si="555"/>
        <v>0</v>
      </c>
      <c r="Y229" s="155">
        <f t="shared" ref="Y229" si="558">Y230</f>
        <v>0</v>
      </c>
    </row>
    <row r="230" spans="1:25" s="148" customFormat="1" ht="62.45" customHeight="1">
      <c r="A230" s="198" t="s">
        <v>599</v>
      </c>
      <c r="B230" s="144" t="s">
        <v>595</v>
      </c>
      <c r="C230" s="145">
        <v>12</v>
      </c>
      <c r="D230" s="146" t="s">
        <v>25</v>
      </c>
      <c r="E230" s="175">
        <v>3223</v>
      </c>
      <c r="F230" s="203" t="s">
        <v>115</v>
      </c>
      <c r="G230" s="176"/>
      <c r="H230" s="196">
        <v>0</v>
      </c>
      <c r="I230" s="196">
        <v>0</v>
      </c>
      <c r="J230" s="196">
        <v>0</v>
      </c>
      <c r="K230" s="196">
        <v>0</v>
      </c>
      <c r="L230" s="196">
        <v>2000</v>
      </c>
      <c r="M230" s="211">
        <f>L230</f>
        <v>2000</v>
      </c>
      <c r="N230" s="196">
        <v>2000</v>
      </c>
      <c r="O230" s="211">
        <f>N230</f>
        <v>2000</v>
      </c>
      <c r="P230" s="196">
        <v>0</v>
      </c>
      <c r="Q230" s="196">
        <v>0</v>
      </c>
      <c r="R230" s="196">
        <v>2000</v>
      </c>
      <c r="S230" s="211">
        <f>R230</f>
        <v>2000</v>
      </c>
      <c r="T230" s="196">
        <v>2000</v>
      </c>
      <c r="U230" s="211">
        <f>T230</f>
        <v>2000</v>
      </c>
      <c r="V230" s="196"/>
      <c r="W230" s="211">
        <f>V230</f>
        <v>0</v>
      </c>
      <c r="X230" s="196"/>
      <c r="Y230" s="211">
        <f>X230</f>
        <v>0</v>
      </c>
    </row>
    <row r="231" spans="1:25" s="148" customFormat="1">
      <c r="A231" s="198" t="s">
        <v>599</v>
      </c>
      <c r="B231" s="163" t="s">
        <v>595</v>
      </c>
      <c r="C231" s="164">
        <v>12</v>
      </c>
      <c r="D231" s="173"/>
      <c r="E231" s="174">
        <v>323</v>
      </c>
      <c r="F231" s="204"/>
      <c r="G231" s="178"/>
      <c r="H231" s="155">
        <f t="shared" ref="H231:P231" si="559">SUM(H232:H234)</f>
        <v>293500</v>
      </c>
      <c r="I231" s="155">
        <f t="shared" ref="I231" si="560">SUM(I232:I234)</f>
        <v>293500</v>
      </c>
      <c r="J231" s="155">
        <f t="shared" si="559"/>
        <v>349500</v>
      </c>
      <c r="K231" s="155">
        <f t="shared" ref="K231:L231" si="561">SUM(K232:K234)</f>
        <v>349500</v>
      </c>
      <c r="L231" s="155">
        <f t="shared" si="561"/>
        <v>470700</v>
      </c>
      <c r="M231" s="155">
        <f t="shared" ref="M231:N231" si="562">SUM(M232:M234)</f>
        <v>470700</v>
      </c>
      <c r="N231" s="155">
        <f t="shared" si="562"/>
        <v>470700</v>
      </c>
      <c r="O231" s="155">
        <f t="shared" ref="O231" si="563">SUM(O232:O234)</f>
        <v>470700</v>
      </c>
      <c r="P231" s="155">
        <f t="shared" si="559"/>
        <v>318500</v>
      </c>
      <c r="Q231" s="155">
        <f t="shared" ref="Q231:S231" si="564">SUM(Q232:Q234)</f>
        <v>318500</v>
      </c>
      <c r="R231" s="155">
        <f t="shared" si="564"/>
        <v>405700</v>
      </c>
      <c r="S231" s="155">
        <f t="shared" si="564"/>
        <v>405700</v>
      </c>
      <c r="T231" s="155">
        <f t="shared" ref="T231:U231" si="565">SUM(T232:T234)</f>
        <v>405700</v>
      </c>
      <c r="U231" s="155">
        <f t="shared" si="565"/>
        <v>405700</v>
      </c>
      <c r="V231" s="155">
        <f t="shared" ref="V231:W231" si="566">SUM(V232:V234)</f>
        <v>0</v>
      </c>
      <c r="W231" s="155">
        <f t="shared" si="566"/>
        <v>0</v>
      </c>
      <c r="X231" s="155">
        <f t="shared" ref="X231:Y231" si="567">SUM(X232:X234)</f>
        <v>0</v>
      </c>
      <c r="Y231" s="155">
        <f t="shared" si="567"/>
        <v>0</v>
      </c>
    </row>
    <row r="232" spans="1:25" s="148" customFormat="1">
      <c r="A232" s="198" t="s">
        <v>599</v>
      </c>
      <c r="B232" s="144" t="s">
        <v>595</v>
      </c>
      <c r="C232" s="145">
        <v>12</v>
      </c>
      <c r="D232" s="146" t="s">
        <v>25</v>
      </c>
      <c r="E232" s="175">
        <v>3233</v>
      </c>
      <c r="F232" s="203" t="s">
        <v>119</v>
      </c>
      <c r="G232" s="176"/>
      <c r="H232" s="196">
        <v>4500</v>
      </c>
      <c r="I232" s="196">
        <v>4500</v>
      </c>
      <c r="J232" s="196">
        <v>4500</v>
      </c>
      <c r="K232" s="196">
        <v>4500</v>
      </c>
      <c r="L232" s="196">
        <v>5700</v>
      </c>
      <c r="M232" s="211">
        <f t="shared" ref="M232:M234" si="568">L232</f>
        <v>5700</v>
      </c>
      <c r="N232" s="282">
        <v>5700</v>
      </c>
      <c r="O232" s="283">
        <f t="shared" ref="O232:O234" si="569">N232</f>
        <v>5700</v>
      </c>
      <c r="P232" s="282">
        <v>4500</v>
      </c>
      <c r="Q232" s="282">
        <v>4500</v>
      </c>
      <c r="R232" s="282">
        <v>5700</v>
      </c>
      <c r="S232" s="283">
        <f t="shared" ref="S232:S234" si="570">R232</f>
        <v>5700</v>
      </c>
      <c r="T232" s="282">
        <v>5700</v>
      </c>
      <c r="U232" s="283">
        <f t="shared" ref="U232:U234" si="571">T232</f>
        <v>5700</v>
      </c>
      <c r="V232" s="282"/>
      <c r="W232" s="283">
        <f t="shared" ref="W232:W234" si="572">V232</f>
        <v>0</v>
      </c>
      <c r="X232" s="282"/>
      <c r="Y232" s="283">
        <f t="shared" ref="Y232:Y234" si="573">X232</f>
        <v>0</v>
      </c>
    </row>
    <row r="233" spans="1:25">
      <c r="A233" s="198" t="s">
        <v>599</v>
      </c>
      <c r="B233" s="144" t="s">
        <v>595</v>
      </c>
      <c r="C233" s="145">
        <v>12</v>
      </c>
      <c r="D233" s="146" t="s">
        <v>25</v>
      </c>
      <c r="E233" s="175">
        <v>3237</v>
      </c>
      <c r="F233" s="203" t="s">
        <v>36</v>
      </c>
      <c r="G233" s="176"/>
      <c r="H233" s="196">
        <v>216000</v>
      </c>
      <c r="I233" s="196">
        <v>216000</v>
      </c>
      <c r="J233" s="196">
        <v>75000</v>
      </c>
      <c r="K233" s="196">
        <v>75000</v>
      </c>
      <c r="L233" s="196">
        <v>115000</v>
      </c>
      <c r="M233" s="211">
        <f t="shared" si="568"/>
        <v>115000</v>
      </c>
      <c r="N233" s="282">
        <v>135000</v>
      </c>
      <c r="O233" s="283">
        <f t="shared" si="569"/>
        <v>135000</v>
      </c>
      <c r="P233" s="282">
        <v>79000</v>
      </c>
      <c r="Q233" s="282">
        <v>79000</v>
      </c>
      <c r="R233" s="282">
        <v>100000</v>
      </c>
      <c r="S233" s="283">
        <f t="shared" si="570"/>
        <v>100000</v>
      </c>
      <c r="T233" s="282">
        <v>135000</v>
      </c>
      <c r="U233" s="283">
        <f t="shared" si="571"/>
        <v>135000</v>
      </c>
      <c r="V233" s="282"/>
      <c r="W233" s="283">
        <f t="shared" si="572"/>
        <v>0</v>
      </c>
      <c r="X233" s="282"/>
      <c r="Y233" s="283">
        <f t="shared" si="573"/>
        <v>0</v>
      </c>
    </row>
    <row r="234" spans="1:25" s="148" customFormat="1">
      <c r="A234" s="198" t="s">
        <v>599</v>
      </c>
      <c r="B234" s="144" t="s">
        <v>595</v>
      </c>
      <c r="C234" s="145">
        <v>12</v>
      </c>
      <c r="D234" s="146" t="s">
        <v>25</v>
      </c>
      <c r="E234" s="175">
        <v>3238</v>
      </c>
      <c r="F234" s="203" t="s">
        <v>122</v>
      </c>
      <c r="G234" s="176"/>
      <c r="H234" s="196">
        <v>73000</v>
      </c>
      <c r="I234" s="196">
        <v>73000</v>
      </c>
      <c r="J234" s="196">
        <v>270000</v>
      </c>
      <c r="K234" s="196">
        <v>270000</v>
      </c>
      <c r="L234" s="196">
        <v>350000</v>
      </c>
      <c r="M234" s="211">
        <f t="shared" si="568"/>
        <v>350000</v>
      </c>
      <c r="N234" s="282">
        <v>330000</v>
      </c>
      <c r="O234" s="283">
        <f t="shared" si="569"/>
        <v>330000</v>
      </c>
      <c r="P234" s="282">
        <v>235000</v>
      </c>
      <c r="Q234" s="282">
        <v>235000</v>
      </c>
      <c r="R234" s="282">
        <v>300000</v>
      </c>
      <c r="S234" s="283">
        <f t="shared" si="570"/>
        <v>300000</v>
      </c>
      <c r="T234" s="282">
        <v>265000</v>
      </c>
      <c r="U234" s="283">
        <f t="shared" si="571"/>
        <v>265000</v>
      </c>
      <c r="V234" s="282"/>
      <c r="W234" s="283">
        <f t="shared" si="572"/>
        <v>0</v>
      </c>
      <c r="X234" s="282"/>
      <c r="Y234" s="283">
        <f t="shared" si="573"/>
        <v>0</v>
      </c>
    </row>
    <row r="235" spans="1:25" ht="31.15" customHeight="1">
      <c r="A235" s="198" t="s">
        <v>599</v>
      </c>
      <c r="B235" s="215" t="s">
        <v>595</v>
      </c>
      <c r="C235" s="216">
        <v>12</v>
      </c>
      <c r="D235" s="217"/>
      <c r="E235" s="238">
        <v>42</v>
      </c>
      <c r="F235" s="218"/>
      <c r="G235" s="219"/>
      <c r="H235" s="220">
        <f t="shared" ref="H235:P235" si="574">H236</f>
        <v>0</v>
      </c>
      <c r="I235" s="220">
        <f t="shared" si="574"/>
        <v>0</v>
      </c>
      <c r="J235" s="220">
        <f t="shared" si="574"/>
        <v>192000</v>
      </c>
      <c r="K235" s="220">
        <f t="shared" si="574"/>
        <v>192000</v>
      </c>
      <c r="L235" s="220">
        <f t="shared" si="574"/>
        <v>180000</v>
      </c>
      <c r="M235" s="220">
        <f t="shared" si="574"/>
        <v>180000</v>
      </c>
      <c r="N235" s="220">
        <f t="shared" si="574"/>
        <v>180000</v>
      </c>
      <c r="O235" s="220">
        <f t="shared" si="574"/>
        <v>180000</v>
      </c>
      <c r="P235" s="220">
        <f t="shared" si="574"/>
        <v>36000</v>
      </c>
      <c r="Q235" s="220">
        <f t="shared" ref="Q235:U236" si="575">Q236</f>
        <v>36000</v>
      </c>
      <c r="R235" s="220">
        <f t="shared" si="575"/>
        <v>60000</v>
      </c>
      <c r="S235" s="220">
        <f t="shared" si="575"/>
        <v>60000</v>
      </c>
      <c r="T235" s="220">
        <f t="shared" si="575"/>
        <v>60000</v>
      </c>
      <c r="U235" s="220">
        <f t="shared" si="575"/>
        <v>60000</v>
      </c>
      <c r="V235" s="220">
        <f t="shared" ref="V235:Y236" si="576">V236</f>
        <v>0</v>
      </c>
      <c r="W235" s="220">
        <f t="shared" si="576"/>
        <v>0</v>
      </c>
      <c r="X235" s="220">
        <f t="shared" si="576"/>
        <v>0</v>
      </c>
      <c r="Y235" s="220">
        <f t="shared" si="576"/>
        <v>0</v>
      </c>
    </row>
    <row r="236" spans="1:25">
      <c r="A236" s="198" t="s">
        <v>599</v>
      </c>
      <c r="B236" s="163" t="s">
        <v>595</v>
      </c>
      <c r="C236" s="164">
        <v>12</v>
      </c>
      <c r="D236" s="173"/>
      <c r="E236" s="174">
        <v>422</v>
      </c>
      <c r="F236" s="204"/>
      <c r="G236" s="178"/>
      <c r="H236" s="155">
        <f t="shared" ref="H236:P236" si="577">H237</f>
        <v>0</v>
      </c>
      <c r="I236" s="155">
        <f t="shared" si="577"/>
        <v>0</v>
      </c>
      <c r="J236" s="155">
        <f t="shared" si="577"/>
        <v>192000</v>
      </c>
      <c r="K236" s="155">
        <f t="shared" si="577"/>
        <v>192000</v>
      </c>
      <c r="L236" s="155">
        <f t="shared" si="577"/>
        <v>180000</v>
      </c>
      <c r="M236" s="155">
        <f t="shared" si="577"/>
        <v>180000</v>
      </c>
      <c r="N236" s="155">
        <f t="shared" si="577"/>
        <v>180000</v>
      </c>
      <c r="O236" s="155">
        <f t="shared" si="577"/>
        <v>180000</v>
      </c>
      <c r="P236" s="155">
        <f t="shared" si="577"/>
        <v>36000</v>
      </c>
      <c r="Q236" s="155">
        <f t="shared" si="575"/>
        <v>36000</v>
      </c>
      <c r="R236" s="155">
        <f t="shared" si="575"/>
        <v>60000</v>
      </c>
      <c r="S236" s="155">
        <f t="shared" si="575"/>
        <v>60000</v>
      </c>
      <c r="T236" s="155">
        <f t="shared" si="575"/>
        <v>60000</v>
      </c>
      <c r="U236" s="155">
        <f t="shared" si="575"/>
        <v>60000</v>
      </c>
      <c r="V236" s="155">
        <f t="shared" si="576"/>
        <v>0</v>
      </c>
      <c r="W236" s="155">
        <f t="shared" si="576"/>
        <v>0</v>
      </c>
      <c r="X236" s="155">
        <f t="shared" si="576"/>
        <v>0</v>
      </c>
      <c r="Y236" s="155">
        <f t="shared" si="576"/>
        <v>0</v>
      </c>
    </row>
    <row r="237" spans="1:25">
      <c r="A237" s="198" t="s">
        <v>599</v>
      </c>
      <c r="B237" s="144" t="s">
        <v>595</v>
      </c>
      <c r="C237" s="145">
        <v>12</v>
      </c>
      <c r="D237" s="146" t="s">
        <v>25</v>
      </c>
      <c r="E237" s="175">
        <v>4222</v>
      </c>
      <c r="F237" s="203" t="s">
        <v>130</v>
      </c>
      <c r="G237" s="176"/>
      <c r="H237" s="196">
        <v>0</v>
      </c>
      <c r="I237" s="196">
        <v>0</v>
      </c>
      <c r="J237" s="196">
        <v>192000</v>
      </c>
      <c r="K237" s="196">
        <v>192000</v>
      </c>
      <c r="L237" s="196">
        <v>180000</v>
      </c>
      <c r="M237" s="211">
        <f>L237</f>
        <v>180000</v>
      </c>
      <c r="N237" s="196">
        <v>180000</v>
      </c>
      <c r="O237" s="211">
        <f>N237</f>
        <v>180000</v>
      </c>
      <c r="P237" s="196">
        <v>36000</v>
      </c>
      <c r="Q237" s="196">
        <v>36000</v>
      </c>
      <c r="R237" s="196">
        <v>60000</v>
      </c>
      <c r="S237" s="211">
        <f>R237</f>
        <v>60000</v>
      </c>
      <c r="T237" s="196">
        <v>60000</v>
      </c>
      <c r="U237" s="211">
        <f>T237</f>
        <v>60000</v>
      </c>
      <c r="V237" s="196"/>
      <c r="W237" s="211">
        <f>V237</f>
        <v>0</v>
      </c>
      <c r="X237" s="196"/>
      <c r="Y237" s="211">
        <f>X237</f>
        <v>0</v>
      </c>
    </row>
    <row r="238" spans="1:25" s="148" customFormat="1">
      <c r="A238" s="198" t="s">
        <v>599</v>
      </c>
      <c r="B238" s="215" t="s">
        <v>595</v>
      </c>
      <c r="C238" s="216">
        <v>51</v>
      </c>
      <c r="D238" s="217"/>
      <c r="E238" s="238">
        <v>31</v>
      </c>
      <c r="F238" s="218"/>
      <c r="G238" s="219"/>
      <c r="H238" s="220">
        <f t="shared" ref="H238:Y238" si="578">H239+H241</f>
        <v>246000</v>
      </c>
      <c r="I238" s="220">
        <f t="shared" si="578"/>
        <v>0</v>
      </c>
      <c r="J238" s="220">
        <f t="shared" si="578"/>
        <v>514500</v>
      </c>
      <c r="K238" s="220">
        <f t="shared" si="578"/>
        <v>0</v>
      </c>
      <c r="L238" s="220">
        <f t="shared" si="578"/>
        <v>437500</v>
      </c>
      <c r="M238" s="220">
        <f t="shared" si="578"/>
        <v>0</v>
      </c>
      <c r="N238" s="220">
        <f t="shared" si="578"/>
        <v>437500</v>
      </c>
      <c r="O238" s="220">
        <f t="shared" si="578"/>
        <v>0</v>
      </c>
      <c r="P238" s="220">
        <f t="shared" si="578"/>
        <v>514500</v>
      </c>
      <c r="Q238" s="220">
        <f t="shared" si="578"/>
        <v>0</v>
      </c>
      <c r="R238" s="220">
        <f t="shared" si="578"/>
        <v>437500</v>
      </c>
      <c r="S238" s="220">
        <f t="shared" si="578"/>
        <v>0</v>
      </c>
      <c r="T238" s="220">
        <f t="shared" si="578"/>
        <v>437500</v>
      </c>
      <c r="U238" s="220">
        <f t="shared" si="578"/>
        <v>0</v>
      </c>
      <c r="V238" s="220">
        <f t="shared" si="578"/>
        <v>0</v>
      </c>
      <c r="W238" s="220">
        <f t="shared" si="578"/>
        <v>0</v>
      </c>
      <c r="X238" s="220">
        <f t="shared" si="578"/>
        <v>0</v>
      </c>
      <c r="Y238" s="220">
        <f t="shared" si="578"/>
        <v>0</v>
      </c>
    </row>
    <row r="239" spans="1:25">
      <c r="A239" s="198" t="s">
        <v>599</v>
      </c>
      <c r="B239" s="163" t="s">
        <v>595</v>
      </c>
      <c r="C239" s="164">
        <v>51</v>
      </c>
      <c r="D239" s="173"/>
      <c r="E239" s="174">
        <v>311</v>
      </c>
      <c r="F239" s="204"/>
      <c r="G239" s="178"/>
      <c r="H239" s="155">
        <f t="shared" ref="H239:Y239" si="579">H240</f>
        <v>201000</v>
      </c>
      <c r="I239" s="155">
        <f t="shared" si="579"/>
        <v>0</v>
      </c>
      <c r="J239" s="155">
        <f t="shared" si="579"/>
        <v>413000</v>
      </c>
      <c r="K239" s="155">
        <f t="shared" si="579"/>
        <v>0</v>
      </c>
      <c r="L239" s="155">
        <f t="shared" si="579"/>
        <v>363000</v>
      </c>
      <c r="M239" s="155">
        <f t="shared" si="579"/>
        <v>0</v>
      </c>
      <c r="N239" s="155">
        <f t="shared" si="579"/>
        <v>363000</v>
      </c>
      <c r="O239" s="155">
        <f t="shared" si="579"/>
        <v>0</v>
      </c>
      <c r="P239" s="155">
        <f t="shared" si="579"/>
        <v>413000</v>
      </c>
      <c r="Q239" s="155">
        <f t="shared" si="579"/>
        <v>0</v>
      </c>
      <c r="R239" s="155">
        <f t="shared" si="579"/>
        <v>363000</v>
      </c>
      <c r="S239" s="155">
        <f t="shared" si="579"/>
        <v>0</v>
      </c>
      <c r="T239" s="155">
        <f t="shared" si="579"/>
        <v>363000</v>
      </c>
      <c r="U239" s="155">
        <f t="shared" si="579"/>
        <v>0</v>
      </c>
      <c r="V239" s="155">
        <f t="shared" si="579"/>
        <v>0</v>
      </c>
      <c r="W239" s="155">
        <f t="shared" si="579"/>
        <v>0</v>
      </c>
      <c r="X239" s="155">
        <f t="shared" si="579"/>
        <v>0</v>
      </c>
      <c r="Y239" s="155">
        <f t="shared" si="579"/>
        <v>0</v>
      </c>
    </row>
    <row r="240" spans="1:25">
      <c r="A240" s="198" t="s">
        <v>599</v>
      </c>
      <c r="B240" s="144" t="s">
        <v>595</v>
      </c>
      <c r="C240" s="145">
        <v>51</v>
      </c>
      <c r="D240" s="146" t="s">
        <v>25</v>
      </c>
      <c r="E240" s="175">
        <v>3111</v>
      </c>
      <c r="F240" s="203" t="s">
        <v>19</v>
      </c>
      <c r="G240" s="176"/>
      <c r="H240" s="196">
        <v>201000</v>
      </c>
      <c r="I240" s="214"/>
      <c r="J240" s="196">
        <v>413000</v>
      </c>
      <c r="K240" s="214"/>
      <c r="L240" s="196">
        <v>363000</v>
      </c>
      <c r="M240" s="214"/>
      <c r="N240" s="196">
        <v>363000</v>
      </c>
      <c r="O240" s="214"/>
      <c r="P240" s="196">
        <v>413000</v>
      </c>
      <c r="Q240" s="214"/>
      <c r="R240" s="196">
        <v>363000</v>
      </c>
      <c r="S240" s="214"/>
      <c r="T240" s="196">
        <v>363000</v>
      </c>
      <c r="U240" s="214"/>
      <c r="V240" s="196"/>
      <c r="W240" s="214"/>
      <c r="X240" s="196"/>
      <c r="Y240" s="214"/>
    </row>
    <row r="241" spans="1:25" s="148" customFormat="1">
      <c r="A241" s="198" t="s">
        <v>599</v>
      </c>
      <c r="B241" s="163" t="s">
        <v>595</v>
      </c>
      <c r="C241" s="164">
        <v>51</v>
      </c>
      <c r="D241" s="173"/>
      <c r="E241" s="174">
        <v>313</v>
      </c>
      <c r="F241" s="204"/>
      <c r="G241" s="178"/>
      <c r="H241" s="155">
        <f t="shared" ref="H241:Y241" si="580">H242+H243</f>
        <v>45000</v>
      </c>
      <c r="I241" s="155">
        <f t="shared" si="580"/>
        <v>0</v>
      </c>
      <c r="J241" s="155">
        <f t="shared" si="580"/>
        <v>101500</v>
      </c>
      <c r="K241" s="155">
        <f t="shared" si="580"/>
        <v>0</v>
      </c>
      <c r="L241" s="155">
        <f t="shared" si="580"/>
        <v>74500</v>
      </c>
      <c r="M241" s="155">
        <f t="shared" si="580"/>
        <v>0</v>
      </c>
      <c r="N241" s="155">
        <f t="shared" si="580"/>
        <v>74500</v>
      </c>
      <c r="O241" s="155">
        <f t="shared" si="580"/>
        <v>0</v>
      </c>
      <c r="P241" s="155">
        <f t="shared" si="580"/>
        <v>101500</v>
      </c>
      <c r="Q241" s="155">
        <f t="shared" si="580"/>
        <v>0</v>
      </c>
      <c r="R241" s="155">
        <f t="shared" si="580"/>
        <v>74500</v>
      </c>
      <c r="S241" s="155">
        <f t="shared" si="580"/>
        <v>0</v>
      </c>
      <c r="T241" s="155">
        <f t="shared" si="580"/>
        <v>74500</v>
      </c>
      <c r="U241" s="155">
        <f t="shared" si="580"/>
        <v>0</v>
      </c>
      <c r="V241" s="155">
        <f t="shared" si="580"/>
        <v>0</v>
      </c>
      <c r="W241" s="155">
        <f t="shared" si="580"/>
        <v>0</v>
      </c>
      <c r="X241" s="155">
        <f t="shared" si="580"/>
        <v>0</v>
      </c>
      <c r="Y241" s="155">
        <f t="shared" si="580"/>
        <v>0</v>
      </c>
    </row>
    <row r="242" spans="1:25" ht="30">
      <c r="A242" s="198" t="s">
        <v>599</v>
      </c>
      <c r="B242" s="144" t="s">
        <v>595</v>
      </c>
      <c r="C242" s="145">
        <v>51</v>
      </c>
      <c r="D242" s="146" t="s">
        <v>25</v>
      </c>
      <c r="E242" s="175">
        <v>3132</v>
      </c>
      <c r="F242" s="203" t="s">
        <v>280</v>
      </c>
      <c r="G242" s="176"/>
      <c r="H242" s="196">
        <v>40000</v>
      </c>
      <c r="I242" s="214"/>
      <c r="J242" s="196">
        <v>89500</v>
      </c>
      <c r="K242" s="214"/>
      <c r="L242" s="196">
        <v>66000</v>
      </c>
      <c r="M242" s="214"/>
      <c r="N242" s="196">
        <v>66000</v>
      </c>
      <c r="O242" s="214"/>
      <c r="P242" s="196">
        <v>89500</v>
      </c>
      <c r="Q242" s="214"/>
      <c r="R242" s="196">
        <v>66000</v>
      </c>
      <c r="S242" s="214"/>
      <c r="T242" s="196">
        <v>66000</v>
      </c>
      <c r="U242" s="214"/>
      <c r="V242" s="196"/>
      <c r="W242" s="214"/>
      <c r="X242" s="196"/>
      <c r="Y242" s="214"/>
    </row>
    <row r="243" spans="1:25" s="148" customFormat="1" ht="30">
      <c r="A243" s="198" t="s">
        <v>599</v>
      </c>
      <c r="B243" s="144" t="s">
        <v>595</v>
      </c>
      <c r="C243" s="145">
        <v>51</v>
      </c>
      <c r="D243" s="146" t="s">
        <v>25</v>
      </c>
      <c r="E243" s="175">
        <v>3133</v>
      </c>
      <c r="F243" s="203" t="s">
        <v>258</v>
      </c>
      <c r="G243" s="176"/>
      <c r="H243" s="196">
        <v>5000</v>
      </c>
      <c r="I243" s="214"/>
      <c r="J243" s="196">
        <v>12000</v>
      </c>
      <c r="K243" s="214"/>
      <c r="L243" s="196">
        <v>8500</v>
      </c>
      <c r="M243" s="214"/>
      <c r="N243" s="196">
        <v>8500</v>
      </c>
      <c r="O243" s="214"/>
      <c r="P243" s="196">
        <v>12000</v>
      </c>
      <c r="Q243" s="214"/>
      <c r="R243" s="196">
        <v>8500</v>
      </c>
      <c r="S243" s="214"/>
      <c r="T243" s="196">
        <v>8500</v>
      </c>
      <c r="U243" s="214"/>
      <c r="V243" s="196"/>
      <c r="W243" s="214"/>
      <c r="X243" s="196"/>
      <c r="Y243" s="214"/>
    </row>
    <row r="244" spans="1:25">
      <c r="A244" s="198" t="s">
        <v>599</v>
      </c>
      <c r="B244" s="215" t="s">
        <v>595</v>
      </c>
      <c r="C244" s="216">
        <v>51</v>
      </c>
      <c r="D244" s="217"/>
      <c r="E244" s="238">
        <v>32</v>
      </c>
      <c r="F244" s="218"/>
      <c r="G244" s="219"/>
      <c r="H244" s="220">
        <f t="shared" ref="H244:S244" si="581">H245+H247+H249</f>
        <v>1730000</v>
      </c>
      <c r="I244" s="220">
        <f t="shared" si="581"/>
        <v>0</v>
      </c>
      <c r="J244" s="220">
        <f t="shared" si="581"/>
        <v>2028000</v>
      </c>
      <c r="K244" s="220">
        <f t="shared" si="581"/>
        <v>0</v>
      </c>
      <c r="L244" s="220">
        <f t="shared" si="581"/>
        <v>2713500</v>
      </c>
      <c r="M244" s="220">
        <f t="shared" si="581"/>
        <v>0</v>
      </c>
      <c r="N244" s="287">
        <f>N245+N247+N249</f>
        <v>80000</v>
      </c>
      <c r="O244" s="287">
        <f t="shared" si="581"/>
        <v>0</v>
      </c>
      <c r="P244" s="287">
        <f t="shared" si="581"/>
        <v>1871000</v>
      </c>
      <c r="Q244" s="287">
        <f t="shared" si="581"/>
        <v>0</v>
      </c>
      <c r="R244" s="287">
        <f t="shared" si="581"/>
        <v>2358500</v>
      </c>
      <c r="S244" s="287">
        <f t="shared" si="581"/>
        <v>0</v>
      </c>
      <c r="T244" s="287">
        <f>T245+T247+T249</f>
        <v>80000</v>
      </c>
      <c r="U244" s="220">
        <f t="shared" ref="U244:Y244" si="582">U245+U247+U249+U253</f>
        <v>0</v>
      </c>
      <c r="V244" s="220">
        <f t="shared" si="582"/>
        <v>0</v>
      </c>
      <c r="W244" s="220">
        <f t="shared" si="582"/>
        <v>0</v>
      </c>
      <c r="X244" s="220">
        <f t="shared" si="582"/>
        <v>0</v>
      </c>
      <c r="Y244" s="220">
        <f t="shared" si="582"/>
        <v>0</v>
      </c>
    </row>
    <row r="245" spans="1:25">
      <c r="A245" s="198" t="s">
        <v>599</v>
      </c>
      <c r="B245" s="163" t="s">
        <v>595</v>
      </c>
      <c r="C245" s="164">
        <v>51</v>
      </c>
      <c r="D245" s="173"/>
      <c r="E245" s="174">
        <v>321</v>
      </c>
      <c r="F245" s="204"/>
      <c r="G245" s="178"/>
      <c r="H245" s="155">
        <f t="shared" ref="H245:X247" si="583">H246</f>
        <v>73000</v>
      </c>
      <c r="I245" s="155">
        <f t="shared" si="583"/>
        <v>0</v>
      </c>
      <c r="J245" s="155">
        <f t="shared" si="583"/>
        <v>68000</v>
      </c>
      <c r="K245" s="155">
        <f t="shared" si="583"/>
        <v>0</v>
      </c>
      <c r="L245" s="155">
        <f t="shared" si="583"/>
        <v>68000</v>
      </c>
      <c r="M245" s="155">
        <f t="shared" si="583"/>
        <v>0</v>
      </c>
      <c r="N245" s="155">
        <f t="shared" si="583"/>
        <v>5000</v>
      </c>
      <c r="O245" s="155">
        <f t="shared" si="583"/>
        <v>0</v>
      </c>
      <c r="P245" s="155">
        <f t="shared" si="583"/>
        <v>73000</v>
      </c>
      <c r="Q245" s="155">
        <f t="shared" si="583"/>
        <v>0</v>
      </c>
      <c r="R245" s="155">
        <f t="shared" si="583"/>
        <v>73000</v>
      </c>
      <c r="S245" s="155">
        <f t="shared" si="583"/>
        <v>0</v>
      </c>
      <c r="T245" s="155">
        <f t="shared" si="583"/>
        <v>5000</v>
      </c>
      <c r="U245" s="155">
        <f t="shared" si="583"/>
        <v>0</v>
      </c>
      <c r="V245" s="155">
        <f t="shared" si="583"/>
        <v>0</v>
      </c>
      <c r="W245" s="155">
        <f t="shared" si="583"/>
        <v>0</v>
      </c>
      <c r="X245" s="155">
        <f t="shared" si="583"/>
        <v>0</v>
      </c>
      <c r="Y245" s="155">
        <f t="shared" ref="Y245" si="584">Y246</f>
        <v>0</v>
      </c>
    </row>
    <row r="246" spans="1:25">
      <c r="A246" s="198" t="s">
        <v>599</v>
      </c>
      <c r="B246" s="144" t="s">
        <v>595</v>
      </c>
      <c r="C246" s="164">
        <v>51</v>
      </c>
      <c r="D246" s="146" t="s">
        <v>25</v>
      </c>
      <c r="E246" s="175">
        <v>3211</v>
      </c>
      <c r="F246" s="203" t="s">
        <v>110</v>
      </c>
      <c r="G246" s="176"/>
      <c r="H246" s="196">
        <v>73000</v>
      </c>
      <c r="I246" s="214"/>
      <c r="J246" s="196">
        <v>68000</v>
      </c>
      <c r="K246" s="214"/>
      <c r="L246" s="196">
        <v>68000</v>
      </c>
      <c r="M246" s="214"/>
      <c r="N246" s="196">
        <v>5000</v>
      </c>
      <c r="O246" s="214"/>
      <c r="P246" s="196">
        <v>73000</v>
      </c>
      <c r="Q246" s="214"/>
      <c r="R246" s="196">
        <v>73000</v>
      </c>
      <c r="S246" s="214"/>
      <c r="T246" s="196">
        <v>5000</v>
      </c>
      <c r="U246" s="214"/>
      <c r="V246" s="196"/>
      <c r="W246" s="214"/>
      <c r="X246" s="196"/>
      <c r="Y246" s="214"/>
    </row>
    <row r="247" spans="1:25" s="239" customFormat="1">
      <c r="A247" s="198" t="s">
        <v>599</v>
      </c>
      <c r="B247" s="163" t="s">
        <v>595</v>
      </c>
      <c r="C247" s="164">
        <v>51</v>
      </c>
      <c r="D247" s="173"/>
      <c r="E247" s="174">
        <v>322</v>
      </c>
      <c r="F247" s="204"/>
      <c r="G247" s="178"/>
      <c r="H247" s="155">
        <f t="shared" si="583"/>
        <v>0</v>
      </c>
      <c r="I247" s="155">
        <f t="shared" si="583"/>
        <v>0</v>
      </c>
      <c r="J247" s="155">
        <f t="shared" si="583"/>
        <v>0</v>
      </c>
      <c r="K247" s="155">
        <f t="shared" si="583"/>
        <v>0</v>
      </c>
      <c r="L247" s="155">
        <f t="shared" si="583"/>
        <v>13000</v>
      </c>
      <c r="M247" s="155">
        <f t="shared" si="583"/>
        <v>0</v>
      </c>
      <c r="N247" s="155">
        <f t="shared" si="583"/>
        <v>5000</v>
      </c>
      <c r="O247" s="155">
        <f t="shared" si="583"/>
        <v>0</v>
      </c>
      <c r="P247" s="155">
        <f t="shared" si="583"/>
        <v>0</v>
      </c>
      <c r="Q247" s="155">
        <f t="shared" si="583"/>
        <v>0</v>
      </c>
      <c r="R247" s="155">
        <f t="shared" si="583"/>
        <v>13000</v>
      </c>
      <c r="S247" s="155">
        <f t="shared" si="583"/>
        <v>0</v>
      </c>
      <c r="T247" s="155">
        <f t="shared" si="583"/>
        <v>5000</v>
      </c>
      <c r="U247" s="155">
        <f t="shared" si="583"/>
        <v>0</v>
      </c>
      <c r="V247" s="155">
        <f t="shared" si="583"/>
        <v>0</v>
      </c>
      <c r="W247" s="155">
        <f t="shared" si="583"/>
        <v>0</v>
      </c>
      <c r="X247" s="155">
        <f t="shared" si="583"/>
        <v>0</v>
      </c>
      <c r="Y247" s="155">
        <f t="shared" ref="Y247" si="585">Y248</f>
        <v>0</v>
      </c>
    </row>
    <row r="248" spans="1:25">
      <c r="A248" s="198" t="s">
        <v>599</v>
      </c>
      <c r="B248" s="144" t="s">
        <v>595</v>
      </c>
      <c r="C248" s="164">
        <v>51</v>
      </c>
      <c r="D248" s="146" t="s">
        <v>25</v>
      </c>
      <c r="E248" s="175">
        <v>3223</v>
      </c>
      <c r="F248" s="203" t="s">
        <v>115</v>
      </c>
      <c r="G248" s="176"/>
      <c r="H248" s="196">
        <v>0</v>
      </c>
      <c r="I248" s="214"/>
      <c r="J248" s="196">
        <v>0</v>
      </c>
      <c r="K248" s="214"/>
      <c r="L248" s="196">
        <v>13000</v>
      </c>
      <c r="M248" s="214"/>
      <c r="N248" s="196">
        <v>5000</v>
      </c>
      <c r="O248" s="214"/>
      <c r="P248" s="196">
        <v>0</v>
      </c>
      <c r="Q248" s="214"/>
      <c r="R248" s="196">
        <v>13000</v>
      </c>
      <c r="S248" s="214"/>
      <c r="T248" s="196">
        <v>5000</v>
      </c>
      <c r="U248" s="214"/>
      <c r="V248" s="196"/>
      <c r="W248" s="214"/>
      <c r="X248" s="196"/>
      <c r="Y248" s="214"/>
    </row>
    <row r="249" spans="1:25" s="148" customFormat="1">
      <c r="A249" s="198" t="s">
        <v>599</v>
      </c>
      <c r="B249" s="163" t="s">
        <v>595</v>
      </c>
      <c r="C249" s="164">
        <v>51</v>
      </c>
      <c r="D249" s="173"/>
      <c r="E249" s="174">
        <v>323</v>
      </c>
      <c r="F249" s="204"/>
      <c r="G249" s="178"/>
      <c r="H249" s="155">
        <f t="shared" ref="H249" si="586">SUM(H250:H252)</f>
        <v>1657000</v>
      </c>
      <c r="I249" s="155">
        <f t="shared" ref="I249" si="587">SUM(I250:I252)</f>
        <v>0</v>
      </c>
      <c r="J249" s="155">
        <f t="shared" ref="J249" si="588">SUM(J250:J252)</f>
        <v>1960000</v>
      </c>
      <c r="K249" s="155">
        <f t="shared" ref="K249:O249" si="589">SUM(K250:K252)</f>
        <v>0</v>
      </c>
      <c r="L249" s="155">
        <f t="shared" si="589"/>
        <v>2632500</v>
      </c>
      <c r="M249" s="155">
        <f t="shared" si="589"/>
        <v>0</v>
      </c>
      <c r="N249" s="155">
        <f t="shared" si="589"/>
        <v>70000</v>
      </c>
      <c r="O249" s="155">
        <f t="shared" si="589"/>
        <v>0</v>
      </c>
      <c r="P249" s="155">
        <f t="shared" ref="P249" si="590">SUM(P250:P252)</f>
        <v>1798000</v>
      </c>
      <c r="Q249" s="155">
        <f t="shared" ref="Q249:Y249" si="591">SUM(Q250:Q252)</f>
        <v>0</v>
      </c>
      <c r="R249" s="155">
        <f t="shared" si="591"/>
        <v>2272500</v>
      </c>
      <c r="S249" s="155">
        <f t="shared" si="591"/>
        <v>0</v>
      </c>
      <c r="T249" s="155">
        <f t="shared" si="591"/>
        <v>70000</v>
      </c>
      <c r="U249" s="155">
        <f t="shared" si="591"/>
        <v>0</v>
      </c>
      <c r="V249" s="155">
        <f t="shared" si="591"/>
        <v>0</v>
      </c>
      <c r="W249" s="155">
        <f t="shared" si="591"/>
        <v>0</v>
      </c>
      <c r="X249" s="155">
        <f t="shared" si="591"/>
        <v>0</v>
      </c>
      <c r="Y249" s="155">
        <f t="shared" si="591"/>
        <v>0</v>
      </c>
    </row>
    <row r="250" spans="1:25">
      <c r="A250" s="198" t="s">
        <v>599</v>
      </c>
      <c r="B250" s="144" t="s">
        <v>595</v>
      </c>
      <c r="C250" s="164">
        <v>51</v>
      </c>
      <c r="D250" s="146" t="s">
        <v>25</v>
      </c>
      <c r="E250" s="175">
        <v>3233</v>
      </c>
      <c r="F250" s="203" t="s">
        <v>119</v>
      </c>
      <c r="G250" s="176"/>
      <c r="H250" s="196">
        <v>25000</v>
      </c>
      <c r="I250" s="214"/>
      <c r="J250" s="196">
        <v>25000</v>
      </c>
      <c r="K250" s="214"/>
      <c r="L250" s="196">
        <v>32500</v>
      </c>
      <c r="M250" s="214"/>
      <c r="N250" s="196">
        <v>5000</v>
      </c>
      <c r="O250" s="214"/>
      <c r="P250" s="196">
        <v>25000</v>
      </c>
      <c r="Q250" s="214"/>
      <c r="R250" s="196">
        <v>32500</v>
      </c>
      <c r="S250" s="214"/>
      <c r="T250" s="196">
        <v>5000</v>
      </c>
      <c r="U250" s="214"/>
      <c r="V250" s="196"/>
      <c r="W250" s="214"/>
      <c r="X250" s="196"/>
      <c r="Y250" s="214"/>
    </row>
    <row r="251" spans="1:25">
      <c r="A251" s="198" t="s">
        <v>599</v>
      </c>
      <c r="B251" s="144" t="s">
        <v>595</v>
      </c>
      <c r="C251" s="164">
        <v>51</v>
      </c>
      <c r="D251" s="146" t="s">
        <v>25</v>
      </c>
      <c r="E251" s="175">
        <v>3237</v>
      </c>
      <c r="F251" s="203" t="s">
        <v>36</v>
      </c>
      <c r="G251" s="176"/>
      <c r="H251" s="196">
        <v>1215000</v>
      </c>
      <c r="I251" s="214"/>
      <c r="J251" s="196">
        <v>415000</v>
      </c>
      <c r="K251" s="214"/>
      <c r="L251" s="196">
        <v>650000</v>
      </c>
      <c r="M251" s="214"/>
      <c r="N251" s="196">
        <v>25000</v>
      </c>
      <c r="O251" s="214"/>
      <c r="P251" s="196">
        <v>443000</v>
      </c>
      <c r="Q251" s="214"/>
      <c r="R251" s="196">
        <v>560000</v>
      </c>
      <c r="S251" s="214"/>
      <c r="T251" s="196">
        <v>25000</v>
      </c>
      <c r="U251" s="214"/>
      <c r="V251" s="196"/>
      <c r="W251" s="214"/>
      <c r="X251" s="196"/>
      <c r="Y251" s="214"/>
    </row>
    <row r="252" spans="1:25" s="148" customFormat="1">
      <c r="A252" s="198" t="s">
        <v>599</v>
      </c>
      <c r="B252" s="144" t="s">
        <v>595</v>
      </c>
      <c r="C252" s="164">
        <v>51</v>
      </c>
      <c r="D252" s="146" t="s">
        <v>25</v>
      </c>
      <c r="E252" s="175">
        <v>3238</v>
      </c>
      <c r="F252" s="203" t="s">
        <v>122</v>
      </c>
      <c r="G252" s="176"/>
      <c r="H252" s="196">
        <v>417000</v>
      </c>
      <c r="I252" s="214"/>
      <c r="J252" s="196">
        <v>1520000</v>
      </c>
      <c r="K252" s="214"/>
      <c r="L252" s="196">
        <v>1950000</v>
      </c>
      <c r="M252" s="214"/>
      <c r="N252" s="196">
        <v>40000</v>
      </c>
      <c r="O252" s="214"/>
      <c r="P252" s="196">
        <v>1330000</v>
      </c>
      <c r="Q252" s="214"/>
      <c r="R252" s="196">
        <v>1680000</v>
      </c>
      <c r="S252" s="214"/>
      <c r="T252" s="196">
        <v>40000</v>
      </c>
      <c r="U252" s="214"/>
      <c r="V252" s="196"/>
      <c r="W252" s="214"/>
      <c r="X252" s="196"/>
      <c r="Y252" s="214"/>
    </row>
    <row r="253" spans="1:25">
      <c r="A253" s="198" t="s">
        <v>599</v>
      </c>
      <c r="B253" s="215" t="s">
        <v>595</v>
      </c>
      <c r="C253" s="164">
        <v>51</v>
      </c>
      <c r="D253" s="217"/>
      <c r="E253" s="238">
        <v>42</v>
      </c>
      <c r="F253" s="218"/>
      <c r="G253" s="219"/>
      <c r="H253" s="220">
        <f t="shared" ref="H253:Y254" si="592">H254</f>
        <v>0</v>
      </c>
      <c r="I253" s="220">
        <f t="shared" si="592"/>
        <v>0</v>
      </c>
      <c r="J253" s="220">
        <f t="shared" si="592"/>
        <v>1090000</v>
      </c>
      <c r="K253" s="220">
        <f t="shared" si="592"/>
        <v>0</v>
      </c>
      <c r="L253" s="220">
        <f t="shared" si="592"/>
        <v>1000000</v>
      </c>
      <c r="M253" s="220">
        <f t="shared" si="592"/>
        <v>0</v>
      </c>
      <c r="N253" s="220">
        <f t="shared" si="592"/>
        <v>20000</v>
      </c>
      <c r="O253" s="220">
        <f t="shared" si="592"/>
        <v>0</v>
      </c>
      <c r="P253" s="220">
        <f t="shared" si="592"/>
        <v>210000</v>
      </c>
      <c r="Q253" s="220">
        <f t="shared" si="592"/>
        <v>0</v>
      </c>
      <c r="R253" s="220">
        <f t="shared" si="592"/>
        <v>330000</v>
      </c>
      <c r="S253" s="220">
        <f t="shared" si="592"/>
        <v>0</v>
      </c>
      <c r="T253" s="220">
        <f t="shared" si="592"/>
        <v>20000</v>
      </c>
      <c r="U253" s="220">
        <f t="shared" si="592"/>
        <v>0</v>
      </c>
      <c r="V253" s="220">
        <f t="shared" si="592"/>
        <v>0</v>
      </c>
      <c r="W253" s="220">
        <f t="shared" si="592"/>
        <v>0</v>
      </c>
      <c r="X253" s="220">
        <f t="shared" si="592"/>
        <v>0</v>
      </c>
      <c r="Y253" s="220">
        <f t="shared" si="592"/>
        <v>0</v>
      </c>
    </row>
    <row r="254" spans="1:25" s="148" customFormat="1">
      <c r="A254" s="198" t="s">
        <v>599</v>
      </c>
      <c r="B254" s="163" t="s">
        <v>595</v>
      </c>
      <c r="C254" s="164">
        <v>51</v>
      </c>
      <c r="D254" s="173"/>
      <c r="E254" s="174">
        <v>422</v>
      </c>
      <c r="F254" s="204"/>
      <c r="G254" s="178"/>
      <c r="H254" s="155">
        <f t="shared" si="592"/>
        <v>0</v>
      </c>
      <c r="I254" s="155">
        <f t="shared" si="592"/>
        <v>0</v>
      </c>
      <c r="J254" s="155">
        <f t="shared" si="592"/>
        <v>1090000</v>
      </c>
      <c r="K254" s="155">
        <f t="shared" si="592"/>
        <v>0</v>
      </c>
      <c r="L254" s="155">
        <f t="shared" si="592"/>
        <v>1000000</v>
      </c>
      <c r="M254" s="155">
        <f t="shared" si="592"/>
        <v>0</v>
      </c>
      <c r="N254" s="155">
        <f t="shared" si="592"/>
        <v>20000</v>
      </c>
      <c r="O254" s="155">
        <f t="shared" si="592"/>
        <v>0</v>
      </c>
      <c r="P254" s="155">
        <f t="shared" si="592"/>
        <v>210000</v>
      </c>
      <c r="Q254" s="155">
        <f t="shared" si="592"/>
        <v>0</v>
      </c>
      <c r="R254" s="155">
        <f t="shared" si="592"/>
        <v>330000</v>
      </c>
      <c r="S254" s="155">
        <f t="shared" si="592"/>
        <v>0</v>
      </c>
      <c r="T254" s="155">
        <f t="shared" si="592"/>
        <v>20000</v>
      </c>
      <c r="U254" s="155">
        <f t="shared" si="592"/>
        <v>0</v>
      </c>
      <c r="V254" s="155">
        <f t="shared" si="592"/>
        <v>0</v>
      </c>
      <c r="W254" s="155">
        <f t="shared" si="592"/>
        <v>0</v>
      </c>
      <c r="X254" s="155">
        <f t="shared" si="592"/>
        <v>0</v>
      </c>
      <c r="Y254" s="155">
        <f t="shared" si="592"/>
        <v>0</v>
      </c>
    </row>
    <row r="255" spans="1:25">
      <c r="A255" s="198" t="s">
        <v>599</v>
      </c>
      <c r="B255" s="144" t="s">
        <v>595</v>
      </c>
      <c r="C255" s="164">
        <v>51</v>
      </c>
      <c r="D255" s="146" t="s">
        <v>25</v>
      </c>
      <c r="E255" s="175">
        <v>4222</v>
      </c>
      <c r="F255" s="203" t="s">
        <v>130</v>
      </c>
      <c r="G255" s="176"/>
      <c r="H255" s="196">
        <v>0</v>
      </c>
      <c r="I255" s="214"/>
      <c r="J255" s="196">
        <v>1090000</v>
      </c>
      <c r="K255" s="214"/>
      <c r="L255" s="196">
        <v>1000000</v>
      </c>
      <c r="M255" s="214"/>
      <c r="N255" s="196">
        <v>20000</v>
      </c>
      <c r="O255" s="214"/>
      <c r="P255" s="196">
        <v>210000</v>
      </c>
      <c r="Q255" s="214"/>
      <c r="R255" s="196">
        <v>330000</v>
      </c>
      <c r="S255" s="214"/>
      <c r="T255" s="196">
        <v>20000</v>
      </c>
      <c r="U255" s="214"/>
      <c r="V255" s="196"/>
      <c r="W255" s="214"/>
      <c r="X255" s="196"/>
      <c r="Y255" s="214"/>
    </row>
    <row r="256" spans="1:25">
      <c r="A256" s="198" t="s">
        <v>599</v>
      </c>
      <c r="B256" s="215" t="s">
        <v>595</v>
      </c>
      <c r="C256" s="216">
        <v>559</v>
      </c>
      <c r="D256" s="217"/>
      <c r="E256" s="238">
        <v>31</v>
      </c>
      <c r="F256" s="218"/>
      <c r="G256" s="219"/>
      <c r="H256" s="220">
        <f t="shared" ref="H256:P256" si="593">H257+H259</f>
        <v>246000</v>
      </c>
      <c r="I256" s="220">
        <f t="shared" ref="I256" si="594">I257+I259</f>
        <v>0</v>
      </c>
      <c r="J256" s="220">
        <f t="shared" si="593"/>
        <v>514500</v>
      </c>
      <c r="K256" s="220">
        <f t="shared" ref="K256:L256" si="595">K257+K259</f>
        <v>0</v>
      </c>
      <c r="L256" s="220">
        <f t="shared" si="595"/>
        <v>437500</v>
      </c>
      <c r="M256" s="220">
        <f t="shared" ref="M256:N256" si="596">M257+M259</f>
        <v>0</v>
      </c>
      <c r="N256" s="220">
        <f t="shared" si="596"/>
        <v>437500</v>
      </c>
      <c r="O256" s="220">
        <f t="shared" ref="O256" si="597">O257+O259</f>
        <v>0</v>
      </c>
      <c r="P256" s="220">
        <f t="shared" si="593"/>
        <v>514500</v>
      </c>
      <c r="Q256" s="220">
        <f t="shared" ref="Q256:S256" si="598">Q257+Q259</f>
        <v>0</v>
      </c>
      <c r="R256" s="220">
        <f t="shared" si="598"/>
        <v>437500</v>
      </c>
      <c r="S256" s="220">
        <f t="shared" si="598"/>
        <v>0</v>
      </c>
      <c r="T256" s="220">
        <f t="shared" ref="T256:U256" si="599">T257+T259</f>
        <v>437500</v>
      </c>
      <c r="U256" s="220">
        <f t="shared" si="599"/>
        <v>0</v>
      </c>
      <c r="V256" s="220">
        <f t="shared" ref="V256:W256" si="600">V257+V259</f>
        <v>0</v>
      </c>
      <c r="W256" s="220">
        <f t="shared" si="600"/>
        <v>0</v>
      </c>
      <c r="X256" s="220">
        <f t="shared" ref="X256:Y256" si="601">X257+X259</f>
        <v>0</v>
      </c>
      <c r="Y256" s="220">
        <f t="shared" si="601"/>
        <v>0</v>
      </c>
    </row>
    <row r="257" spans="1:25" s="148" customFormat="1">
      <c r="A257" s="198" t="s">
        <v>599</v>
      </c>
      <c r="B257" s="163" t="s">
        <v>595</v>
      </c>
      <c r="C257" s="164">
        <v>559</v>
      </c>
      <c r="D257" s="173"/>
      <c r="E257" s="174">
        <v>311</v>
      </c>
      <c r="F257" s="204"/>
      <c r="G257" s="178"/>
      <c r="H257" s="155">
        <f t="shared" ref="H257:P257" si="602">H258</f>
        <v>201000</v>
      </c>
      <c r="I257" s="155">
        <f t="shared" si="602"/>
        <v>0</v>
      </c>
      <c r="J257" s="155">
        <f t="shared" si="602"/>
        <v>413000</v>
      </c>
      <c r="K257" s="155">
        <f t="shared" si="602"/>
        <v>0</v>
      </c>
      <c r="L257" s="155">
        <f t="shared" si="602"/>
        <v>363000</v>
      </c>
      <c r="M257" s="155">
        <f t="shared" si="602"/>
        <v>0</v>
      </c>
      <c r="N257" s="155">
        <f t="shared" si="602"/>
        <v>363000</v>
      </c>
      <c r="O257" s="155">
        <f t="shared" si="602"/>
        <v>0</v>
      </c>
      <c r="P257" s="155">
        <f t="shared" si="602"/>
        <v>413000</v>
      </c>
      <c r="Q257" s="155">
        <f t="shared" ref="Q257:U257" si="603">Q258</f>
        <v>0</v>
      </c>
      <c r="R257" s="155">
        <f t="shared" si="603"/>
        <v>363000</v>
      </c>
      <c r="S257" s="155">
        <f t="shared" si="603"/>
        <v>0</v>
      </c>
      <c r="T257" s="155">
        <f t="shared" si="603"/>
        <v>363000</v>
      </c>
      <c r="U257" s="155">
        <f t="shared" si="603"/>
        <v>0</v>
      </c>
      <c r="V257" s="155">
        <f t="shared" ref="V257:Y257" si="604">V258</f>
        <v>0</v>
      </c>
      <c r="W257" s="155">
        <f t="shared" si="604"/>
        <v>0</v>
      </c>
      <c r="X257" s="155">
        <f t="shared" si="604"/>
        <v>0</v>
      </c>
      <c r="Y257" s="155">
        <f t="shared" si="604"/>
        <v>0</v>
      </c>
    </row>
    <row r="258" spans="1:25">
      <c r="A258" s="198" t="s">
        <v>599</v>
      </c>
      <c r="B258" s="144" t="s">
        <v>595</v>
      </c>
      <c r="C258" s="164">
        <v>559</v>
      </c>
      <c r="D258" s="146" t="s">
        <v>25</v>
      </c>
      <c r="E258" s="175">
        <v>3111</v>
      </c>
      <c r="F258" s="203" t="s">
        <v>19</v>
      </c>
      <c r="G258" s="176"/>
      <c r="H258" s="196">
        <v>201000</v>
      </c>
      <c r="I258" s="214"/>
      <c r="J258" s="196">
        <v>413000</v>
      </c>
      <c r="K258" s="214"/>
      <c r="L258" s="196">
        <v>363000</v>
      </c>
      <c r="M258" s="214"/>
      <c r="N258" s="196">
        <v>363000</v>
      </c>
      <c r="O258" s="214"/>
      <c r="P258" s="196">
        <v>413000</v>
      </c>
      <c r="Q258" s="214"/>
      <c r="R258" s="196">
        <v>363000</v>
      </c>
      <c r="S258" s="214"/>
      <c r="T258" s="196">
        <v>363000</v>
      </c>
      <c r="U258" s="214"/>
      <c r="V258" s="196"/>
      <c r="W258" s="214"/>
      <c r="X258" s="196"/>
      <c r="Y258" s="214"/>
    </row>
    <row r="259" spans="1:25" s="148" customFormat="1">
      <c r="A259" s="198" t="s">
        <v>599</v>
      </c>
      <c r="B259" s="163" t="s">
        <v>595</v>
      </c>
      <c r="C259" s="164">
        <v>559</v>
      </c>
      <c r="D259" s="173"/>
      <c r="E259" s="174">
        <v>313</v>
      </c>
      <c r="F259" s="204"/>
      <c r="G259" s="178"/>
      <c r="H259" s="155">
        <f t="shared" ref="H259:P259" si="605">H260+H261</f>
        <v>45000</v>
      </c>
      <c r="I259" s="155">
        <f t="shared" ref="I259" si="606">I260+I261</f>
        <v>0</v>
      </c>
      <c r="J259" s="155">
        <f t="shared" si="605"/>
        <v>101500</v>
      </c>
      <c r="K259" s="155">
        <f t="shared" ref="K259:L259" si="607">K260+K261</f>
        <v>0</v>
      </c>
      <c r="L259" s="155">
        <f t="shared" si="607"/>
        <v>74500</v>
      </c>
      <c r="M259" s="155">
        <f t="shared" ref="M259:N259" si="608">M260+M261</f>
        <v>0</v>
      </c>
      <c r="N259" s="155">
        <f t="shared" si="608"/>
        <v>74500</v>
      </c>
      <c r="O259" s="155">
        <f t="shared" ref="O259" si="609">O260+O261</f>
        <v>0</v>
      </c>
      <c r="P259" s="155">
        <f t="shared" si="605"/>
        <v>101500</v>
      </c>
      <c r="Q259" s="155">
        <f t="shared" ref="Q259:S259" si="610">Q260+Q261</f>
        <v>0</v>
      </c>
      <c r="R259" s="155">
        <f t="shared" si="610"/>
        <v>74500</v>
      </c>
      <c r="S259" s="155">
        <f t="shared" si="610"/>
        <v>0</v>
      </c>
      <c r="T259" s="155">
        <f t="shared" ref="T259:U259" si="611">T260+T261</f>
        <v>74500</v>
      </c>
      <c r="U259" s="155">
        <f t="shared" si="611"/>
        <v>0</v>
      </c>
      <c r="V259" s="155">
        <f t="shared" ref="V259:W259" si="612">V260+V261</f>
        <v>0</v>
      </c>
      <c r="W259" s="155">
        <f t="shared" si="612"/>
        <v>0</v>
      </c>
      <c r="X259" s="155">
        <f t="shared" ref="X259:Y259" si="613">X260+X261</f>
        <v>0</v>
      </c>
      <c r="Y259" s="155">
        <f t="shared" si="613"/>
        <v>0</v>
      </c>
    </row>
    <row r="260" spans="1:25" ht="32.450000000000003" customHeight="1">
      <c r="A260" s="198" t="s">
        <v>599</v>
      </c>
      <c r="B260" s="144" t="s">
        <v>595</v>
      </c>
      <c r="C260" s="164">
        <v>559</v>
      </c>
      <c r="D260" s="146" t="s">
        <v>25</v>
      </c>
      <c r="E260" s="175">
        <v>3132</v>
      </c>
      <c r="F260" s="203" t="s">
        <v>280</v>
      </c>
      <c r="G260" s="176"/>
      <c r="H260" s="196">
        <v>40000</v>
      </c>
      <c r="I260" s="214"/>
      <c r="J260" s="196">
        <v>89500</v>
      </c>
      <c r="K260" s="214"/>
      <c r="L260" s="196">
        <v>66000</v>
      </c>
      <c r="M260" s="214"/>
      <c r="N260" s="196">
        <v>66000</v>
      </c>
      <c r="O260" s="214"/>
      <c r="P260" s="196">
        <v>89500</v>
      </c>
      <c r="Q260" s="214"/>
      <c r="R260" s="196">
        <v>66000</v>
      </c>
      <c r="S260" s="214"/>
      <c r="T260" s="196">
        <v>66000</v>
      </c>
      <c r="U260" s="214"/>
      <c r="V260" s="196"/>
      <c r="W260" s="214"/>
      <c r="X260" s="196"/>
      <c r="Y260" s="214"/>
    </row>
    <row r="261" spans="1:25" ht="30">
      <c r="A261" s="198" t="s">
        <v>599</v>
      </c>
      <c r="B261" s="144" t="s">
        <v>595</v>
      </c>
      <c r="C261" s="164">
        <v>559</v>
      </c>
      <c r="D261" s="146" t="s">
        <v>25</v>
      </c>
      <c r="E261" s="175">
        <v>3133</v>
      </c>
      <c r="F261" s="203" t="s">
        <v>258</v>
      </c>
      <c r="G261" s="176"/>
      <c r="H261" s="196">
        <v>5000</v>
      </c>
      <c r="I261" s="214"/>
      <c r="J261" s="196">
        <v>12000</v>
      </c>
      <c r="K261" s="214"/>
      <c r="L261" s="196">
        <v>8500</v>
      </c>
      <c r="M261" s="214"/>
      <c r="N261" s="196">
        <v>8500</v>
      </c>
      <c r="O261" s="214"/>
      <c r="P261" s="196">
        <v>12000</v>
      </c>
      <c r="Q261" s="214"/>
      <c r="R261" s="196">
        <v>8500</v>
      </c>
      <c r="S261" s="214"/>
      <c r="T261" s="196">
        <v>8500</v>
      </c>
      <c r="U261" s="214"/>
      <c r="V261" s="196"/>
      <c r="W261" s="214"/>
      <c r="X261" s="196"/>
      <c r="Y261" s="214"/>
    </row>
    <row r="262" spans="1:25">
      <c r="A262" s="198" t="s">
        <v>599</v>
      </c>
      <c r="B262" s="215" t="s">
        <v>595</v>
      </c>
      <c r="C262" s="164">
        <v>559</v>
      </c>
      <c r="D262" s="217"/>
      <c r="E262" s="238">
        <v>32</v>
      </c>
      <c r="F262" s="218"/>
      <c r="G262" s="219"/>
      <c r="H262" s="220">
        <f t="shared" ref="H262:W262" si="614">H263+H265+H267</f>
        <v>1730000</v>
      </c>
      <c r="I262" s="220">
        <f t="shared" ref="I262" si="615">I263+I265+I267</f>
        <v>0</v>
      </c>
      <c r="J262" s="220">
        <f t="shared" si="614"/>
        <v>2028000</v>
      </c>
      <c r="K262" s="220">
        <f t="shared" si="614"/>
        <v>0</v>
      </c>
      <c r="L262" s="220">
        <f t="shared" si="614"/>
        <v>2713500</v>
      </c>
      <c r="M262" s="220">
        <f t="shared" si="614"/>
        <v>0</v>
      </c>
      <c r="N262" s="220">
        <f t="shared" ref="N262:O262" si="616">N263+N265+N267</f>
        <v>2713500</v>
      </c>
      <c r="O262" s="220">
        <f t="shared" si="616"/>
        <v>0</v>
      </c>
      <c r="P262" s="220">
        <f t="shared" si="614"/>
        <v>1871000</v>
      </c>
      <c r="Q262" s="220">
        <f t="shared" si="614"/>
        <v>0</v>
      </c>
      <c r="R262" s="220">
        <f t="shared" si="614"/>
        <v>2358500</v>
      </c>
      <c r="S262" s="220">
        <f t="shared" si="614"/>
        <v>0</v>
      </c>
      <c r="T262" s="220">
        <f t="shared" ref="T262:U262" si="617">T263+T265+T267</f>
        <v>2358500</v>
      </c>
      <c r="U262" s="220">
        <f t="shared" si="617"/>
        <v>0</v>
      </c>
      <c r="V262" s="220">
        <f t="shared" si="614"/>
        <v>0</v>
      </c>
      <c r="W262" s="220">
        <f t="shared" si="614"/>
        <v>0</v>
      </c>
      <c r="X262" s="220">
        <f t="shared" ref="X262:Y262" si="618">X263+X265+X267</f>
        <v>0</v>
      </c>
      <c r="Y262" s="220">
        <f t="shared" si="618"/>
        <v>0</v>
      </c>
    </row>
    <row r="263" spans="1:25" s="148" customFormat="1">
      <c r="A263" s="198" t="s">
        <v>599</v>
      </c>
      <c r="B263" s="163" t="s">
        <v>595</v>
      </c>
      <c r="C263" s="164">
        <v>559</v>
      </c>
      <c r="D263" s="173"/>
      <c r="E263" s="174">
        <v>321</v>
      </c>
      <c r="F263" s="204"/>
      <c r="G263" s="178"/>
      <c r="H263" s="155">
        <f t="shared" ref="H263:X265" si="619">H264</f>
        <v>73000</v>
      </c>
      <c r="I263" s="155">
        <f t="shared" si="619"/>
        <v>0</v>
      </c>
      <c r="J263" s="155">
        <f t="shared" si="619"/>
        <v>68000</v>
      </c>
      <c r="K263" s="155">
        <f t="shared" si="619"/>
        <v>0</v>
      </c>
      <c r="L263" s="155">
        <f t="shared" si="619"/>
        <v>68000</v>
      </c>
      <c r="M263" s="155">
        <f t="shared" si="619"/>
        <v>0</v>
      </c>
      <c r="N263" s="155">
        <f t="shared" si="619"/>
        <v>68000</v>
      </c>
      <c r="O263" s="155">
        <f t="shared" si="619"/>
        <v>0</v>
      </c>
      <c r="P263" s="155">
        <f t="shared" si="619"/>
        <v>73000</v>
      </c>
      <c r="Q263" s="155">
        <f t="shared" ref="Q263:U263" si="620">Q264</f>
        <v>0</v>
      </c>
      <c r="R263" s="155">
        <f t="shared" si="620"/>
        <v>73000</v>
      </c>
      <c r="S263" s="155">
        <f t="shared" si="620"/>
        <v>0</v>
      </c>
      <c r="T263" s="155">
        <f t="shared" si="620"/>
        <v>73000</v>
      </c>
      <c r="U263" s="155">
        <f t="shared" si="620"/>
        <v>0</v>
      </c>
      <c r="V263" s="155">
        <f t="shared" ref="V263:Y263" si="621">V264</f>
        <v>0</v>
      </c>
      <c r="W263" s="155">
        <f t="shared" si="621"/>
        <v>0</v>
      </c>
      <c r="X263" s="155">
        <f t="shared" si="621"/>
        <v>0</v>
      </c>
      <c r="Y263" s="155">
        <f t="shared" si="621"/>
        <v>0</v>
      </c>
    </row>
    <row r="264" spans="1:25">
      <c r="A264" s="198" t="s">
        <v>599</v>
      </c>
      <c r="B264" s="144" t="s">
        <v>595</v>
      </c>
      <c r="C264" s="164">
        <v>559</v>
      </c>
      <c r="D264" s="146" t="s">
        <v>25</v>
      </c>
      <c r="E264" s="175">
        <v>3211</v>
      </c>
      <c r="F264" s="203" t="s">
        <v>110</v>
      </c>
      <c r="G264" s="176"/>
      <c r="H264" s="196">
        <v>73000</v>
      </c>
      <c r="I264" s="214"/>
      <c r="J264" s="196">
        <v>68000</v>
      </c>
      <c r="K264" s="214"/>
      <c r="L264" s="196">
        <v>68000</v>
      </c>
      <c r="M264" s="214"/>
      <c r="N264" s="196">
        <v>68000</v>
      </c>
      <c r="O264" s="214"/>
      <c r="P264" s="196">
        <v>73000</v>
      </c>
      <c r="Q264" s="214"/>
      <c r="R264" s="196">
        <v>73000</v>
      </c>
      <c r="S264" s="214"/>
      <c r="T264" s="196">
        <v>73000</v>
      </c>
      <c r="U264" s="214"/>
      <c r="V264" s="196"/>
      <c r="W264" s="214"/>
      <c r="X264" s="196"/>
      <c r="Y264" s="214"/>
    </row>
    <row r="265" spans="1:25">
      <c r="A265" s="198" t="s">
        <v>599</v>
      </c>
      <c r="B265" s="163" t="s">
        <v>595</v>
      </c>
      <c r="C265" s="164">
        <v>559</v>
      </c>
      <c r="D265" s="173"/>
      <c r="E265" s="174">
        <v>322</v>
      </c>
      <c r="F265" s="204"/>
      <c r="G265" s="178"/>
      <c r="H265" s="155">
        <f t="shared" si="619"/>
        <v>0</v>
      </c>
      <c r="I265" s="155">
        <f t="shared" si="619"/>
        <v>0</v>
      </c>
      <c r="J265" s="155">
        <f t="shared" si="619"/>
        <v>0</v>
      </c>
      <c r="K265" s="155">
        <f t="shared" si="619"/>
        <v>0</v>
      </c>
      <c r="L265" s="155">
        <f t="shared" si="619"/>
        <v>13000</v>
      </c>
      <c r="M265" s="155">
        <f t="shared" si="619"/>
        <v>0</v>
      </c>
      <c r="N265" s="155">
        <f t="shared" si="619"/>
        <v>13000</v>
      </c>
      <c r="O265" s="155">
        <f t="shared" si="619"/>
        <v>0</v>
      </c>
      <c r="P265" s="155">
        <f t="shared" si="619"/>
        <v>0</v>
      </c>
      <c r="Q265" s="155">
        <f t="shared" si="619"/>
        <v>0</v>
      </c>
      <c r="R265" s="155">
        <f t="shared" si="619"/>
        <v>13000</v>
      </c>
      <c r="S265" s="155">
        <f t="shared" si="619"/>
        <v>0</v>
      </c>
      <c r="T265" s="155">
        <f t="shared" si="619"/>
        <v>13000</v>
      </c>
      <c r="U265" s="155">
        <f t="shared" si="619"/>
        <v>0</v>
      </c>
      <c r="V265" s="155">
        <f t="shared" si="619"/>
        <v>0</v>
      </c>
      <c r="W265" s="155">
        <f t="shared" si="619"/>
        <v>0</v>
      </c>
      <c r="X265" s="155">
        <f t="shared" si="619"/>
        <v>0</v>
      </c>
      <c r="Y265" s="155">
        <f t="shared" ref="Y265" si="622">Y266</f>
        <v>0</v>
      </c>
    </row>
    <row r="266" spans="1:25" s="148" customFormat="1">
      <c r="A266" s="198" t="s">
        <v>599</v>
      </c>
      <c r="B266" s="144" t="s">
        <v>595</v>
      </c>
      <c r="C266" s="164">
        <v>559</v>
      </c>
      <c r="D266" s="146" t="s">
        <v>25</v>
      </c>
      <c r="E266" s="175">
        <v>3223</v>
      </c>
      <c r="F266" s="203" t="s">
        <v>115</v>
      </c>
      <c r="G266" s="176"/>
      <c r="H266" s="196">
        <v>0</v>
      </c>
      <c r="I266" s="214"/>
      <c r="J266" s="196">
        <v>0</v>
      </c>
      <c r="K266" s="214"/>
      <c r="L266" s="196">
        <v>13000</v>
      </c>
      <c r="M266" s="214"/>
      <c r="N266" s="196">
        <v>13000</v>
      </c>
      <c r="O266" s="214"/>
      <c r="P266" s="196">
        <v>0</v>
      </c>
      <c r="Q266" s="214"/>
      <c r="R266" s="196">
        <v>13000</v>
      </c>
      <c r="S266" s="214"/>
      <c r="T266" s="196">
        <v>13000</v>
      </c>
      <c r="U266" s="214"/>
      <c r="V266" s="196"/>
      <c r="W266" s="214"/>
      <c r="X266" s="196"/>
      <c r="Y266" s="214"/>
    </row>
    <row r="267" spans="1:25">
      <c r="A267" s="198" t="s">
        <v>599</v>
      </c>
      <c r="B267" s="163" t="s">
        <v>595</v>
      </c>
      <c r="C267" s="164">
        <v>559</v>
      </c>
      <c r="D267" s="173"/>
      <c r="E267" s="174">
        <v>323</v>
      </c>
      <c r="F267" s="204"/>
      <c r="G267" s="178"/>
      <c r="H267" s="155">
        <f t="shared" ref="H267:P267" si="623">SUM(H268:H270)</f>
        <v>1657000</v>
      </c>
      <c r="I267" s="155">
        <f t="shared" ref="I267" si="624">SUM(I268:I270)</f>
        <v>0</v>
      </c>
      <c r="J267" s="155">
        <f t="shared" si="623"/>
        <v>1960000</v>
      </c>
      <c r="K267" s="155">
        <f t="shared" ref="K267:L267" si="625">SUM(K268:K270)</f>
        <v>0</v>
      </c>
      <c r="L267" s="155">
        <f t="shared" si="625"/>
        <v>2632500</v>
      </c>
      <c r="M267" s="155">
        <f t="shared" ref="M267:N267" si="626">SUM(M268:M270)</f>
        <v>0</v>
      </c>
      <c r="N267" s="155">
        <f t="shared" si="626"/>
        <v>2632500</v>
      </c>
      <c r="O267" s="155">
        <f t="shared" ref="O267" si="627">SUM(O268:O270)</f>
        <v>0</v>
      </c>
      <c r="P267" s="155">
        <f t="shared" si="623"/>
        <v>1798000</v>
      </c>
      <c r="Q267" s="155">
        <f t="shared" ref="Q267:S267" si="628">SUM(Q268:Q270)</f>
        <v>0</v>
      </c>
      <c r="R267" s="155">
        <f t="shared" si="628"/>
        <v>2272500</v>
      </c>
      <c r="S267" s="155">
        <f t="shared" si="628"/>
        <v>0</v>
      </c>
      <c r="T267" s="155">
        <f t="shared" ref="T267:U267" si="629">SUM(T268:T270)</f>
        <v>2272500</v>
      </c>
      <c r="U267" s="155">
        <f t="shared" si="629"/>
        <v>0</v>
      </c>
      <c r="V267" s="155">
        <f t="shared" ref="V267:W267" si="630">SUM(V268:V270)</f>
        <v>0</v>
      </c>
      <c r="W267" s="155">
        <f t="shared" si="630"/>
        <v>0</v>
      </c>
      <c r="X267" s="155">
        <f t="shared" ref="X267:Y267" si="631">SUM(X268:X270)</f>
        <v>0</v>
      </c>
      <c r="Y267" s="155">
        <f t="shared" si="631"/>
        <v>0</v>
      </c>
    </row>
    <row r="268" spans="1:25" s="148" customFormat="1">
      <c r="A268" s="198" t="s">
        <v>599</v>
      </c>
      <c r="B268" s="144" t="s">
        <v>595</v>
      </c>
      <c r="C268" s="164">
        <v>559</v>
      </c>
      <c r="D268" s="146" t="s">
        <v>25</v>
      </c>
      <c r="E268" s="175">
        <v>3233</v>
      </c>
      <c r="F268" s="203" t="s">
        <v>119</v>
      </c>
      <c r="G268" s="176"/>
      <c r="H268" s="196">
        <v>25000</v>
      </c>
      <c r="I268" s="214"/>
      <c r="J268" s="196">
        <v>25000</v>
      </c>
      <c r="K268" s="214"/>
      <c r="L268" s="196">
        <v>32500</v>
      </c>
      <c r="M268" s="214"/>
      <c r="N268" s="282">
        <v>32500</v>
      </c>
      <c r="O268" s="284"/>
      <c r="P268" s="282">
        <v>25000</v>
      </c>
      <c r="Q268" s="284"/>
      <c r="R268" s="282">
        <v>32500</v>
      </c>
      <c r="S268" s="284"/>
      <c r="T268" s="282">
        <v>32500</v>
      </c>
      <c r="U268" s="284"/>
      <c r="V268" s="282"/>
      <c r="W268" s="284"/>
      <c r="X268" s="282"/>
      <c r="Y268" s="284"/>
    </row>
    <row r="269" spans="1:25">
      <c r="A269" s="198" t="s">
        <v>599</v>
      </c>
      <c r="B269" s="144" t="s">
        <v>595</v>
      </c>
      <c r="C269" s="164">
        <v>559</v>
      </c>
      <c r="D269" s="146" t="s">
        <v>25</v>
      </c>
      <c r="E269" s="175">
        <v>3237</v>
      </c>
      <c r="F269" s="203" t="s">
        <v>36</v>
      </c>
      <c r="G269" s="176"/>
      <c r="H269" s="196">
        <v>1215000</v>
      </c>
      <c r="I269" s="214"/>
      <c r="J269" s="196">
        <v>415000</v>
      </c>
      <c r="K269" s="214"/>
      <c r="L269" s="196">
        <v>650000</v>
      </c>
      <c r="M269" s="214"/>
      <c r="N269" s="282">
        <v>765000</v>
      </c>
      <c r="O269" s="284"/>
      <c r="P269" s="282">
        <v>443000</v>
      </c>
      <c r="Q269" s="284"/>
      <c r="R269" s="282">
        <v>560000</v>
      </c>
      <c r="S269" s="284"/>
      <c r="T269" s="282">
        <v>765000</v>
      </c>
      <c r="U269" s="284"/>
      <c r="V269" s="282"/>
      <c r="W269" s="284"/>
      <c r="X269" s="282"/>
      <c r="Y269" s="284"/>
    </row>
    <row r="270" spans="1:25">
      <c r="A270" s="198" t="s">
        <v>599</v>
      </c>
      <c r="B270" s="144" t="s">
        <v>595</v>
      </c>
      <c r="C270" s="164">
        <v>559</v>
      </c>
      <c r="D270" s="146" t="s">
        <v>25</v>
      </c>
      <c r="E270" s="175">
        <v>3238</v>
      </c>
      <c r="F270" s="203" t="s">
        <v>122</v>
      </c>
      <c r="G270" s="176"/>
      <c r="H270" s="196">
        <v>417000</v>
      </c>
      <c r="I270" s="214"/>
      <c r="J270" s="196">
        <v>1520000</v>
      </c>
      <c r="K270" s="214"/>
      <c r="L270" s="196">
        <v>1950000</v>
      </c>
      <c r="M270" s="214"/>
      <c r="N270" s="282">
        <v>1835000</v>
      </c>
      <c r="O270" s="284"/>
      <c r="P270" s="282">
        <v>1330000</v>
      </c>
      <c r="Q270" s="284"/>
      <c r="R270" s="282">
        <v>1680000</v>
      </c>
      <c r="S270" s="284"/>
      <c r="T270" s="282">
        <v>1475000</v>
      </c>
      <c r="U270" s="284"/>
      <c r="V270" s="282"/>
      <c r="W270" s="284"/>
      <c r="X270" s="282"/>
      <c r="Y270" s="284"/>
    </row>
    <row r="271" spans="1:25">
      <c r="A271" s="198" t="s">
        <v>599</v>
      </c>
      <c r="B271" s="215" t="s">
        <v>595</v>
      </c>
      <c r="C271" s="164">
        <v>559</v>
      </c>
      <c r="D271" s="217"/>
      <c r="E271" s="238">
        <v>42</v>
      </c>
      <c r="F271" s="218"/>
      <c r="G271" s="219"/>
      <c r="H271" s="220">
        <f t="shared" ref="H271:P271" si="632">H272</f>
        <v>0</v>
      </c>
      <c r="I271" s="220">
        <f t="shared" si="632"/>
        <v>0</v>
      </c>
      <c r="J271" s="220">
        <f t="shared" si="632"/>
        <v>1090000</v>
      </c>
      <c r="K271" s="220">
        <f t="shared" si="632"/>
        <v>0</v>
      </c>
      <c r="L271" s="220">
        <f t="shared" si="632"/>
        <v>1000000</v>
      </c>
      <c r="M271" s="220">
        <f t="shared" si="632"/>
        <v>0</v>
      </c>
      <c r="N271" s="220">
        <f t="shared" si="632"/>
        <v>1000000</v>
      </c>
      <c r="O271" s="220">
        <f t="shared" si="632"/>
        <v>0</v>
      </c>
      <c r="P271" s="220">
        <f t="shared" si="632"/>
        <v>210000</v>
      </c>
      <c r="Q271" s="220">
        <f t="shared" ref="Q271:U272" si="633">Q272</f>
        <v>0</v>
      </c>
      <c r="R271" s="220">
        <f t="shared" si="633"/>
        <v>330000</v>
      </c>
      <c r="S271" s="220">
        <f t="shared" si="633"/>
        <v>0</v>
      </c>
      <c r="T271" s="220">
        <f t="shared" si="633"/>
        <v>330000</v>
      </c>
      <c r="U271" s="220">
        <f t="shared" si="633"/>
        <v>0</v>
      </c>
      <c r="V271" s="220">
        <f t="shared" ref="V271:Y272" si="634">V272</f>
        <v>0</v>
      </c>
      <c r="W271" s="220">
        <f t="shared" si="634"/>
        <v>0</v>
      </c>
      <c r="X271" s="220">
        <f t="shared" si="634"/>
        <v>0</v>
      </c>
      <c r="Y271" s="220">
        <f t="shared" si="634"/>
        <v>0</v>
      </c>
    </row>
    <row r="272" spans="1:25">
      <c r="A272" s="198" t="s">
        <v>599</v>
      </c>
      <c r="B272" s="163" t="s">
        <v>595</v>
      </c>
      <c r="C272" s="164">
        <v>559</v>
      </c>
      <c r="D272" s="173"/>
      <c r="E272" s="174">
        <v>422</v>
      </c>
      <c r="F272" s="204"/>
      <c r="G272" s="178"/>
      <c r="H272" s="155">
        <f t="shared" ref="H272:P272" si="635">H273</f>
        <v>0</v>
      </c>
      <c r="I272" s="155">
        <f t="shared" si="635"/>
        <v>0</v>
      </c>
      <c r="J272" s="155">
        <f t="shared" si="635"/>
        <v>1090000</v>
      </c>
      <c r="K272" s="155">
        <f t="shared" si="635"/>
        <v>0</v>
      </c>
      <c r="L272" s="155">
        <f t="shared" si="635"/>
        <v>1000000</v>
      </c>
      <c r="M272" s="155">
        <f t="shared" si="635"/>
        <v>0</v>
      </c>
      <c r="N272" s="155">
        <f t="shared" si="635"/>
        <v>1000000</v>
      </c>
      <c r="O272" s="155">
        <f t="shared" si="635"/>
        <v>0</v>
      </c>
      <c r="P272" s="155">
        <f t="shared" si="635"/>
        <v>210000</v>
      </c>
      <c r="Q272" s="155">
        <f t="shared" si="633"/>
        <v>0</v>
      </c>
      <c r="R272" s="155">
        <f t="shared" si="633"/>
        <v>330000</v>
      </c>
      <c r="S272" s="155">
        <f t="shared" si="633"/>
        <v>0</v>
      </c>
      <c r="T272" s="155">
        <f t="shared" si="633"/>
        <v>330000</v>
      </c>
      <c r="U272" s="155">
        <f t="shared" si="633"/>
        <v>0</v>
      </c>
      <c r="V272" s="155">
        <f t="shared" si="634"/>
        <v>0</v>
      </c>
      <c r="W272" s="155">
        <f t="shared" si="634"/>
        <v>0</v>
      </c>
      <c r="X272" s="155">
        <f t="shared" si="634"/>
        <v>0</v>
      </c>
      <c r="Y272" s="155">
        <f t="shared" si="634"/>
        <v>0</v>
      </c>
    </row>
    <row r="273" spans="1:25" s="148" customFormat="1">
      <c r="A273" s="198" t="s">
        <v>599</v>
      </c>
      <c r="B273" s="144" t="s">
        <v>595</v>
      </c>
      <c r="C273" s="164">
        <v>559</v>
      </c>
      <c r="D273" s="146" t="s">
        <v>25</v>
      </c>
      <c r="E273" s="175">
        <v>4222</v>
      </c>
      <c r="F273" s="203" t="s">
        <v>130</v>
      </c>
      <c r="G273" s="176"/>
      <c r="H273" s="196">
        <v>0</v>
      </c>
      <c r="I273" s="214"/>
      <c r="J273" s="196">
        <v>1090000</v>
      </c>
      <c r="K273" s="214"/>
      <c r="L273" s="196">
        <v>1000000</v>
      </c>
      <c r="M273" s="214"/>
      <c r="N273" s="196">
        <v>1000000</v>
      </c>
      <c r="O273" s="214"/>
      <c r="P273" s="196">
        <v>210000</v>
      </c>
      <c r="Q273" s="214"/>
      <c r="R273" s="196">
        <v>330000</v>
      </c>
      <c r="S273" s="214"/>
      <c r="T273" s="196">
        <v>330000</v>
      </c>
      <c r="U273" s="214"/>
      <c r="V273" s="196"/>
      <c r="W273" s="214"/>
      <c r="X273" s="196"/>
      <c r="Y273" s="214"/>
    </row>
    <row r="274" spans="1:25" ht="56.25">
      <c r="A274" s="198" t="s">
        <v>599</v>
      </c>
      <c r="B274" s="231" t="s">
        <v>604</v>
      </c>
      <c r="C274" s="234"/>
      <c r="D274" s="235"/>
      <c r="E274" s="236"/>
      <c r="F274" s="237" t="s">
        <v>603</v>
      </c>
      <c r="G274" s="230" t="s">
        <v>597</v>
      </c>
      <c r="H274" s="233">
        <f t="shared" ref="H274:P274" si="636">H275+H281+H295+H300+H306+H319</f>
        <v>491000</v>
      </c>
      <c r="I274" s="233">
        <f t="shared" ref="I274" si="637">I275+I281+I295+I300+I306+I319</f>
        <v>69500</v>
      </c>
      <c r="J274" s="233">
        <f t="shared" si="636"/>
        <v>263500</v>
      </c>
      <c r="K274" s="233">
        <f t="shared" ref="K274:L274" si="638">K275+K281+K295+K300+K306+K319</f>
        <v>39000</v>
      </c>
      <c r="L274" s="233">
        <f t="shared" si="638"/>
        <v>315000</v>
      </c>
      <c r="M274" s="233">
        <f t="shared" ref="M274:N274" si="639">M275+M281+M295+M300+M306+M319</f>
        <v>48000</v>
      </c>
      <c r="N274" s="233">
        <f t="shared" si="639"/>
        <v>315000</v>
      </c>
      <c r="O274" s="233">
        <f t="shared" ref="O274" si="640">O275+O281+O295+O300+O306+O319</f>
        <v>48000</v>
      </c>
      <c r="P274" s="233">
        <f t="shared" si="636"/>
        <v>0</v>
      </c>
      <c r="Q274" s="233">
        <f t="shared" ref="Q274:S274" si="641">Q275+Q281+Q295+Q300+Q306+Q319</f>
        <v>0</v>
      </c>
      <c r="R274" s="233">
        <f t="shared" si="641"/>
        <v>0</v>
      </c>
      <c r="S274" s="233">
        <f t="shared" si="641"/>
        <v>0</v>
      </c>
      <c r="T274" s="233">
        <f t="shared" ref="T274:U274" si="642">T275+T281+T295+T300+T306+T319</f>
        <v>0</v>
      </c>
      <c r="U274" s="233">
        <f t="shared" si="642"/>
        <v>0</v>
      </c>
      <c r="V274" s="233">
        <f t="shared" ref="V274:W274" si="643">V275+V281+V295+V300+V306+V319</f>
        <v>0</v>
      </c>
      <c r="W274" s="233">
        <f t="shared" si="643"/>
        <v>0</v>
      </c>
      <c r="X274" s="233">
        <f t="shared" ref="X274:Y274" si="644">X275+X281+X295+X300+X306+X319</f>
        <v>0</v>
      </c>
      <c r="Y274" s="233">
        <f t="shared" si="644"/>
        <v>0</v>
      </c>
    </row>
    <row r="275" spans="1:25">
      <c r="A275" s="198" t="s">
        <v>599</v>
      </c>
      <c r="B275" s="215" t="s">
        <v>604</v>
      </c>
      <c r="C275" s="216">
        <v>12</v>
      </c>
      <c r="D275" s="217"/>
      <c r="E275" s="238">
        <v>31</v>
      </c>
      <c r="F275" s="218"/>
      <c r="G275" s="219"/>
      <c r="H275" s="220">
        <f t="shared" ref="H275:P275" si="645">H276+H278</f>
        <v>18000</v>
      </c>
      <c r="I275" s="220">
        <f t="shared" ref="I275" si="646">I276+I278</f>
        <v>18000</v>
      </c>
      <c r="J275" s="220">
        <f t="shared" si="645"/>
        <v>18000</v>
      </c>
      <c r="K275" s="220">
        <f t="shared" ref="K275:L275" si="647">K276+K278</f>
        <v>18000</v>
      </c>
      <c r="L275" s="220">
        <f t="shared" si="647"/>
        <v>18000</v>
      </c>
      <c r="M275" s="220">
        <f t="shared" ref="M275:N275" si="648">M276+M278</f>
        <v>18000</v>
      </c>
      <c r="N275" s="220">
        <f t="shared" si="648"/>
        <v>18000</v>
      </c>
      <c r="O275" s="220">
        <f t="shared" ref="O275" si="649">O276+O278</f>
        <v>18000</v>
      </c>
      <c r="P275" s="220">
        <f t="shared" si="645"/>
        <v>0</v>
      </c>
      <c r="Q275" s="220">
        <f t="shared" ref="Q275:S275" si="650">Q276+Q278</f>
        <v>0</v>
      </c>
      <c r="R275" s="220">
        <f t="shared" si="650"/>
        <v>0</v>
      </c>
      <c r="S275" s="220">
        <f t="shared" si="650"/>
        <v>0</v>
      </c>
      <c r="T275" s="220">
        <f t="shared" ref="T275:U275" si="651">T276+T278</f>
        <v>0</v>
      </c>
      <c r="U275" s="220">
        <f t="shared" si="651"/>
        <v>0</v>
      </c>
      <c r="V275" s="220">
        <f t="shared" ref="V275:W275" si="652">V276+V278</f>
        <v>0</v>
      </c>
      <c r="W275" s="220">
        <f t="shared" si="652"/>
        <v>0</v>
      </c>
      <c r="X275" s="220">
        <f t="shared" ref="X275:Y275" si="653">X276+X278</f>
        <v>0</v>
      </c>
      <c r="Y275" s="220">
        <f t="shared" si="653"/>
        <v>0</v>
      </c>
    </row>
    <row r="276" spans="1:25" s="148" customFormat="1">
      <c r="A276" s="198" t="s">
        <v>599</v>
      </c>
      <c r="B276" s="182" t="s">
        <v>604</v>
      </c>
      <c r="C276" s="164">
        <v>12</v>
      </c>
      <c r="D276" s="173"/>
      <c r="E276" s="174">
        <v>311</v>
      </c>
      <c r="F276" s="204"/>
      <c r="G276" s="178"/>
      <c r="H276" s="155">
        <f t="shared" ref="H276:P276" si="654">SUM(H277)</f>
        <v>14000</v>
      </c>
      <c r="I276" s="155">
        <f t="shared" si="654"/>
        <v>14000</v>
      </c>
      <c r="J276" s="155">
        <f t="shared" si="654"/>
        <v>14000</v>
      </c>
      <c r="K276" s="155">
        <f t="shared" si="654"/>
        <v>14000</v>
      </c>
      <c r="L276" s="155">
        <f t="shared" si="654"/>
        <v>14000</v>
      </c>
      <c r="M276" s="155">
        <f t="shared" si="654"/>
        <v>14000</v>
      </c>
      <c r="N276" s="155">
        <f t="shared" si="654"/>
        <v>14000</v>
      </c>
      <c r="O276" s="155">
        <f t="shared" si="654"/>
        <v>14000</v>
      </c>
      <c r="P276" s="155">
        <f t="shared" si="654"/>
        <v>0</v>
      </c>
      <c r="Q276" s="155">
        <f t="shared" ref="Q276:U276" si="655">SUM(Q277)</f>
        <v>0</v>
      </c>
      <c r="R276" s="155">
        <f t="shared" si="655"/>
        <v>0</v>
      </c>
      <c r="S276" s="155">
        <f t="shared" si="655"/>
        <v>0</v>
      </c>
      <c r="T276" s="155">
        <f t="shared" si="655"/>
        <v>0</v>
      </c>
      <c r="U276" s="155">
        <f t="shared" si="655"/>
        <v>0</v>
      </c>
      <c r="V276" s="155">
        <f t="shared" ref="V276:Y276" si="656">SUM(V277)</f>
        <v>0</v>
      </c>
      <c r="W276" s="155">
        <f t="shared" si="656"/>
        <v>0</v>
      </c>
      <c r="X276" s="155">
        <f t="shared" si="656"/>
        <v>0</v>
      </c>
      <c r="Y276" s="155">
        <f t="shared" si="656"/>
        <v>0</v>
      </c>
    </row>
    <row r="277" spans="1:25">
      <c r="A277" s="198" t="s">
        <v>599</v>
      </c>
      <c r="B277" s="185" t="s">
        <v>604</v>
      </c>
      <c r="C277" s="145">
        <v>12</v>
      </c>
      <c r="D277" s="146" t="s">
        <v>25</v>
      </c>
      <c r="E277" s="175">
        <v>3111</v>
      </c>
      <c r="F277" s="203" t="s">
        <v>19</v>
      </c>
      <c r="G277" s="176"/>
      <c r="H277" s="196">
        <v>14000</v>
      </c>
      <c r="I277" s="196">
        <v>14000</v>
      </c>
      <c r="J277" s="196">
        <v>14000</v>
      </c>
      <c r="K277" s="196">
        <v>14000</v>
      </c>
      <c r="L277" s="196">
        <v>14000</v>
      </c>
      <c r="M277" s="211">
        <f>L277</f>
        <v>14000</v>
      </c>
      <c r="N277" s="196">
        <v>14000</v>
      </c>
      <c r="O277" s="211">
        <f>N277</f>
        <v>14000</v>
      </c>
      <c r="P277" s="196">
        <v>0</v>
      </c>
      <c r="Q277" s="196">
        <v>0</v>
      </c>
      <c r="R277" s="196"/>
      <c r="S277" s="211">
        <f>R277</f>
        <v>0</v>
      </c>
      <c r="T277" s="196"/>
      <c r="U277" s="211">
        <f>T277</f>
        <v>0</v>
      </c>
      <c r="V277" s="196"/>
      <c r="W277" s="211">
        <f>V277</f>
        <v>0</v>
      </c>
      <c r="X277" s="196"/>
      <c r="Y277" s="211">
        <f>X277</f>
        <v>0</v>
      </c>
    </row>
    <row r="278" spans="1:25" s="148" customFormat="1">
      <c r="A278" s="198" t="s">
        <v>599</v>
      </c>
      <c r="B278" s="182" t="s">
        <v>604</v>
      </c>
      <c r="C278" s="164">
        <v>12</v>
      </c>
      <c r="D278" s="173"/>
      <c r="E278" s="174">
        <v>313</v>
      </c>
      <c r="F278" s="204"/>
      <c r="G278" s="178"/>
      <c r="H278" s="155">
        <f t="shared" ref="H278:P278" si="657">SUM(H279:H280)</f>
        <v>4000</v>
      </c>
      <c r="I278" s="155">
        <f t="shared" ref="I278" si="658">SUM(I279:I280)</f>
        <v>4000</v>
      </c>
      <c r="J278" s="155">
        <f t="shared" si="657"/>
        <v>4000</v>
      </c>
      <c r="K278" s="155">
        <f t="shared" ref="K278:L278" si="659">SUM(K279:K280)</f>
        <v>4000</v>
      </c>
      <c r="L278" s="155">
        <f t="shared" si="659"/>
        <v>4000</v>
      </c>
      <c r="M278" s="155">
        <f t="shared" ref="M278:N278" si="660">SUM(M279:M280)</f>
        <v>4000</v>
      </c>
      <c r="N278" s="155">
        <f t="shared" si="660"/>
        <v>4000</v>
      </c>
      <c r="O278" s="155">
        <f t="shared" ref="O278" si="661">SUM(O279:O280)</f>
        <v>4000</v>
      </c>
      <c r="P278" s="155">
        <f t="shared" si="657"/>
        <v>0</v>
      </c>
      <c r="Q278" s="155">
        <f t="shared" ref="Q278:S278" si="662">SUM(Q279:Q280)</f>
        <v>0</v>
      </c>
      <c r="R278" s="155">
        <f t="shared" si="662"/>
        <v>0</v>
      </c>
      <c r="S278" s="155">
        <f t="shared" si="662"/>
        <v>0</v>
      </c>
      <c r="T278" s="155">
        <f t="shared" ref="T278:U278" si="663">SUM(T279:T280)</f>
        <v>0</v>
      </c>
      <c r="U278" s="155">
        <f t="shared" si="663"/>
        <v>0</v>
      </c>
      <c r="V278" s="155">
        <f t="shared" ref="V278:W278" si="664">SUM(V279:V280)</f>
        <v>0</v>
      </c>
      <c r="W278" s="155">
        <f t="shared" si="664"/>
        <v>0</v>
      </c>
      <c r="X278" s="155">
        <f t="shared" ref="X278:Y278" si="665">SUM(X279:X280)</f>
        <v>0</v>
      </c>
      <c r="Y278" s="155">
        <f t="shared" si="665"/>
        <v>0</v>
      </c>
    </row>
    <row r="279" spans="1:25" ht="30">
      <c r="A279" s="198" t="s">
        <v>599</v>
      </c>
      <c r="B279" s="185" t="s">
        <v>604</v>
      </c>
      <c r="C279" s="145">
        <v>12</v>
      </c>
      <c r="D279" s="146" t="s">
        <v>25</v>
      </c>
      <c r="E279" s="175">
        <v>3132</v>
      </c>
      <c r="F279" s="203" t="s">
        <v>280</v>
      </c>
      <c r="G279" s="176"/>
      <c r="H279" s="196">
        <v>3000</v>
      </c>
      <c r="I279" s="196">
        <v>3000</v>
      </c>
      <c r="J279" s="196">
        <v>3000</v>
      </c>
      <c r="K279" s="196">
        <v>3000</v>
      </c>
      <c r="L279" s="196">
        <v>3000</v>
      </c>
      <c r="M279" s="211">
        <f t="shared" ref="M279:M280" si="666">L279</f>
        <v>3000</v>
      </c>
      <c r="N279" s="196">
        <v>3000</v>
      </c>
      <c r="O279" s="211">
        <f t="shared" ref="O279:O280" si="667">N279</f>
        <v>3000</v>
      </c>
      <c r="P279" s="196">
        <v>0</v>
      </c>
      <c r="Q279" s="196">
        <v>0</v>
      </c>
      <c r="R279" s="196"/>
      <c r="S279" s="211">
        <f t="shared" ref="S279:S280" si="668">R279</f>
        <v>0</v>
      </c>
      <c r="T279" s="196"/>
      <c r="U279" s="211">
        <f t="shared" ref="U279:U280" si="669">T279</f>
        <v>0</v>
      </c>
      <c r="V279" s="196"/>
      <c r="W279" s="211">
        <f t="shared" ref="W279:W280" si="670">V279</f>
        <v>0</v>
      </c>
      <c r="X279" s="196"/>
      <c r="Y279" s="211">
        <f t="shared" ref="Y279:Y280" si="671">X279</f>
        <v>0</v>
      </c>
    </row>
    <row r="280" spans="1:25" s="239" customFormat="1" ht="30">
      <c r="A280" s="198" t="s">
        <v>599</v>
      </c>
      <c r="B280" s="185" t="s">
        <v>604</v>
      </c>
      <c r="C280" s="145">
        <v>12</v>
      </c>
      <c r="D280" s="146" t="s">
        <v>25</v>
      </c>
      <c r="E280" s="175">
        <v>3133</v>
      </c>
      <c r="F280" s="203" t="s">
        <v>602</v>
      </c>
      <c r="G280" s="176"/>
      <c r="H280" s="196">
        <v>1000</v>
      </c>
      <c r="I280" s="196">
        <v>1000</v>
      </c>
      <c r="J280" s="196">
        <v>1000</v>
      </c>
      <c r="K280" s="196">
        <v>1000</v>
      </c>
      <c r="L280" s="196">
        <v>1000</v>
      </c>
      <c r="M280" s="211">
        <f t="shared" si="666"/>
        <v>1000</v>
      </c>
      <c r="N280" s="196">
        <v>1000</v>
      </c>
      <c r="O280" s="211">
        <f t="shared" si="667"/>
        <v>1000</v>
      </c>
      <c r="P280" s="196">
        <v>0</v>
      </c>
      <c r="Q280" s="196">
        <v>0</v>
      </c>
      <c r="R280" s="196"/>
      <c r="S280" s="211">
        <f t="shared" si="668"/>
        <v>0</v>
      </c>
      <c r="T280" s="196"/>
      <c r="U280" s="211">
        <f t="shared" si="669"/>
        <v>0</v>
      </c>
      <c r="V280" s="196"/>
      <c r="W280" s="211">
        <f t="shared" si="670"/>
        <v>0</v>
      </c>
      <c r="X280" s="196"/>
      <c r="Y280" s="211">
        <f t="shared" si="671"/>
        <v>0</v>
      </c>
    </row>
    <row r="281" spans="1:25" s="240" customFormat="1">
      <c r="A281" s="198" t="s">
        <v>599</v>
      </c>
      <c r="B281" s="215" t="s">
        <v>604</v>
      </c>
      <c r="C281" s="216">
        <v>12</v>
      </c>
      <c r="D281" s="217"/>
      <c r="E281" s="238">
        <v>32</v>
      </c>
      <c r="F281" s="218"/>
      <c r="G281" s="219"/>
      <c r="H281" s="220">
        <f t="shared" ref="H281:W281" si="672">H282+H285+H287+H293</f>
        <v>37500</v>
      </c>
      <c r="I281" s="220">
        <f t="shared" ref="I281" si="673">I282+I285+I287+I293</f>
        <v>37500</v>
      </c>
      <c r="J281" s="220">
        <f t="shared" si="672"/>
        <v>21000</v>
      </c>
      <c r="K281" s="220">
        <f t="shared" si="672"/>
        <v>21000</v>
      </c>
      <c r="L281" s="220">
        <f t="shared" si="672"/>
        <v>29000</v>
      </c>
      <c r="M281" s="220">
        <f t="shared" si="672"/>
        <v>29000</v>
      </c>
      <c r="N281" s="220">
        <f t="shared" ref="N281:O281" si="674">N282+N285+N287+N293</f>
        <v>29000</v>
      </c>
      <c r="O281" s="220">
        <f t="shared" si="674"/>
        <v>29000</v>
      </c>
      <c r="P281" s="220">
        <f t="shared" si="672"/>
        <v>0</v>
      </c>
      <c r="Q281" s="220">
        <f t="shared" si="672"/>
        <v>0</v>
      </c>
      <c r="R281" s="220">
        <f t="shared" si="672"/>
        <v>0</v>
      </c>
      <c r="S281" s="220">
        <f t="shared" si="672"/>
        <v>0</v>
      </c>
      <c r="T281" s="220">
        <f t="shared" ref="T281:U281" si="675">T282+T285+T287+T293</f>
        <v>0</v>
      </c>
      <c r="U281" s="220">
        <f t="shared" si="675"/>
        <v>0</v>
      </c>
      <c r="V281" s="220">
        <f t="shared" si="672"/>
        <v>0</v>
      </c>
      <c r="W281" s="220">
        <f t="shared" si="672"/>
        <v>0</v>
      </c>
      <c r="X281" s="220">
        <f t="shared" ref="X281:Y281" si="676">X282+X285+X287+X293</f>
        <v>0</v>
      </c>
      <c r="Y281" s="220">
        <f t="shared" si="676"/>
        <v>0</v>
      </c>
    </row>
    <row r="282" spans="1:25" s="239" customFormat="1">
      <c r="A282" s="198" t="s">
        <v>599</v>
      </c>
      <c r="B282" s="182" t="s">
        <v>604</v>
      </c>
      <c r="C282" s="164">
        <v>12</v>
      </c>
      <c r="D282" s="173"/>
      <c r="E282" s="174">
        <v>321</v>
      </c>
      <c r="F282" s="204"/>
      <c r="G282" s="178"/>
      <c r="H282" s="155">
        <f t="shared" ref="H282:W282" si="677">SUM(H283+H284)</f>
        <v>17000</v>
      </c>
      <c r="I282" s="155">
        <f t="shared" ref="I282" si="678">SUM(I283+I284)</f>
        <v>17000</v>
      </c>
      <c r="J282" s="155">
        <f t="shared" si="677"/>
        <v>6000</v>
      </c>
      <c r="K282" s="155">
        <f t="shared" si="677"/>
        <v>6000</v>
      </c>
      <c r="L282" s="155">
        <f t="shared" si="677"/>
        <v>7000</v>
      </c>
      <c r="M282" s="155">
        <f t="shared" si="677"/>
        <v>7000</v>
      </c>
      <c r="N282" s="155">
        <f t="shared" ref="N282:O282" si="679">SUM(N283+N284)</f>
        <v>7000</v>
      </c>
      <c r="O282" s="155">
        <f t="shared" si="679"/>
        <v>7000</v>
      </c>
      <c r="P282" s="155">
        <f t="shared" si="677"/>
        <v>0</v>
      </c>
      <c r="Q282" s="155">
        <f t="shared" si="677"/>
        <v>0</v>
      </c>
      <c r="R282" s="155">
        <f t="shared" si="677"/>
        <v>0</v>
      </c>
      <c r="S282" s="155">
        <f t="shared" si="677"/>
        <v>0</v>
      </c>
      <c r="T282" s="155">
        <f t="shared" ref="T282:U282" si="680">SUM(T283+T284)</f>
        <v>0</v>
      </c>
      <c r="U282" s="155">
        <f t="shared" si="680"/>
        <v>0</v>
      </c>
      <c r="V282" s="155">
        <f t="shared" si="677"/>
        <v>0</v>
      </c>
      <c r="W282" s="155">
        <f t="shared" si="677"/>
        <v>0</v>
      </c>
      <c r="X282" s="155">
        <f t="shared" ref="X282:Y282" si="681">SUM(X283+X284)</f>
        <v>0</v>
      </c>
      <c r="Y282" s="155">
        <f t="shared" si="681"/>
        <v>0</v>
      </c>
    </row>
    <row r="283" spans="1:25" s="239" customFormat="1">
      <c r="A283" s="198" t="s">
        <v>599</v>
      </c>
      <c r="B283" s="185" t="s">
        <v>604</v>
      </c>
      <c r="C283" s="145">
        <v>12</v>
      </c>
      <c r="D283" s="146" t="s">
        <v>25</v>
      </c>
      <c r="E283" s="175">
        <v>3211</v>
      </c>
      <c r="F283" s="203" t="s">
        <v>110</v>
      </c>
      <c r="G283" s="176"/>
      <c r="H283" s="196">
        <v>17000</v>
      </c>
      <c r="I283" s="196">
        <v>17000</v>
      </c>
      <c r="J283" s="196">
        <v>6000</v>
      </c>
      <c r="K283" s="196">
        <v>6000</v>
      </c>
      <c r="L283" s="196">
        <v>6000</v>
      </c>
      <c r="M283" s="211">
        <f>L283</f>
        <v>6000</v>
      </c>
      <c r="N283" s="196">
        <v>6000</v>
      </c>
      <c r="O283" s="211">
        <f>N283</f>
        <v>6000</v>
      </c>
      <c r="P283" s="196">
        <v>0</v>
      </c>
      <c r="Q283" s="196">
        <v>0</v>
      </c>
      <c r="R283" s="196"/>
      <c r="S283" s="211">
        <f>R283</f>
        <v>0</v>
      </c>
      <c r="T283" s="196"/>
      <c r="U283" s="211">
        <f>T283</f>
        <v>0</v>
      </c>
      <c r="V283" s="196"/>
      <c r="W283" s="211">
        <f>V283</f>
        <v>0</v>
      </c>
      <c r="X283" s="196"/>
      <c r="Y283" s="211">
        <f>X283</f>
        <v>0</v>
      </c>
    </row>
    <row r="284" spans="1:25" s="239" customFormat="1">
      <c r="A284" s="198" t="s">
        <v>599</v>
      </c>
      <c r="B284" s="185" t="s">
        <v>604</v>
      </c>
      <c r="C284" s="145">
        <v>12</v>
      </c>
      <c r="D284" s="146" t="s">
        <v>25</v>
      </c>
      <c r="E284" s="175">
        <v>3213</v>
      </c>
      <c r="F284" s="203" t="s">
        <v>112</v>
      </c>
      <c r="G284" s="176"/>
      <c r="H284" s="196">
        <v>0</v>
      </c>
      <c r="I284" s="196">
        <v>0</v>
      </c>
      <c r="J284" s="196">
        <v>0</v>
      </c>
      <c r="K284" s="196">
        <v>0</v>
      </c>
      <c r="L284" s="196">
        <v>1000</v>
      </c>
      <c r="M284" s="211">
        <f>L284</f>
        <v>1000</v>
      </c>
      <c r="N284" s="196">
        <v>1000</v>
      </c>
      <c r="O284" s="211">
        <f>N284</f>
        <v>1000</v>
      </c>
      <c r="P284" s="196">
        <v>0</v>
      </c>
      <c r="Q284" s="196">
        <v>0</v>
      </c>
      <c r="R284" s="196"/>
      <c r="S284" s="211">
        <f>R284</f>
        <v>0</v>
      </c>
      <c r="T284" s="196"/>
      <c r="U284" s="211">
        <f>T284</f>
        <v>0</v>
      </c>
      <c r="V284" s="196"/>
      <c r="W284" s="211">
        <f>V284</f>
        <v>0</v>
      </c>
      <c r="X284" s="196"/>
      <c r="Y284" s="211">
        <f>X284</f>
        <v>0</v>
      </c>
    </row>
    <row r="285" spans="1:25" s="239" customFormat="1" ht="31.15" customHeight="1">
      <c r="A285" s="198" t="s">
        <v>599</v>
      </c>
      <c r="B285" s="182" t="s">
        <v>604</v>
      </c>
      <c r="C285" s="164">
        <v>12</v>
      </c>
      <c r="D285" s="173"/>
      <c r="E285" s="174">
        <v>322</v>
      </c>
      <c r="F285" s="204"/>
      <c r="G285" s="178"/>
      <c r="H285" s="155">
        <f t="shared" ref="H285:P285" si="682">SUM(H286)</f>
        <v>2000</v>
      </c>
      <c r="I285" s="155">
        <f t="shared" si="682"/>
        <v>2000</v>
      </c>
      <c r="J285" s="155">
        <f t="shared" si="682"/>
        <v>3000</v>
      </c>
      <c r="K285" s="155">
        <f t="shared" si="682"/>
        <v>3000</v>
      </c>
      <c r="L285" s="155">
        <f t="shared" si="682"/>
        <v>1000</v>
      </c>
      <c r="M285" s="155">
        <f t="shared" si="682"/>
        <v>1000</v>
      </c>
      <c r="N285" s="155">
        <f t="shared" si="682"/>
        <v>1000</v>
      </c>
      <c r="O285" s="155">
        <f t="shared" si="682"/>
        <v>1000</v>
      </c>
      <c r="P285" s="155">
        <f t="shared" si="682"/>
        <v>0</v>
      </c>
      <c r="Q285" s="155">
        <f t="shared" ref="Q285:U285" si="683">SUM(Q286)</f>
        <v>0</v>
      </c>
      <c r="R285" s="155">
        <f t="shared" si="683"/>
        <v>0</v>
      </c>
      <c r="S285" s="155">
        <f t="shared" si="683"/>
        <v>0</v>
      </c>
      <c r="T285" s="155">
        <f t="shared" si="683"/>
        <v>0</v>
      </c>
      <c r="U285" s="155">
        <f t="shared" si="683"/>
        <v>0</v>
      </c>
      <c r="V285" s="155">
        <f t="shared" ref="V285:Y285" si="684">SUM(V286)</f>
        <v>0</v>
      </c>
      <c r="W285" s="155">
        <f t="shared" si="684"/>
        <v>0</v>
      </c>
      <c r="X285" s="155">
        <f t="shared" si="684"/>
        <v>0</v>
      </c>
      <c r="Y285" s="155">
        <f t="shared" si="684"/>
        <v>0</v>
      </c>
    </row>
    <row r="286" spans="1:25" s="239" customFormat="1">
      <c r="A286" s="198" t="s">
        <v>599</v>
      </c>
      <c r="B286" s="185" t="s">
        <v>604</v>
      </c>
      <c r="C286" s="145">
        <v>12</v>
      </c>
      <c r="D286" s="146" t="s">
        <v>25</v>
      </c>
      <c r="E286" s="175">
        <v>3223</v>
      </c>
      <c r="F286" s="203" t="s">
        <v>115</v>
      </c>
      <c r="G286" s="176"/>
      <c r="H286" s="196">
        <v>2000</v>
      </c>
      <c r="I286" s="196">
        <v>2000</v>
      </c>
      <c r="J286" s="196">
        <v>3000</v>
      </c>
      <c r="K286" s="196">
        <v>3000</v>
      </c>
      <c r="L286" s="196">
        <v>1000</v>
      </c>
      <c r="M286" s="211">
        <f>L286</f>
        <v>1000</v>
      </c>
      <c r="N286" s="196">
        <v>1000</v>
      </c>
      <c r="O286" s="211">
        <f>N286</f>
        <v>1000</v>
      </c>
      <c r="P286" s="196">
        <v>0</v>
      </c>
      <c r="Q286" s="196">
        <v>0</v>
      </c>
      <c r="R286" s="196"/>
      <c r="S286" s="211">
        <f>R286</f>
        <v>0</v>
      </c>
      <c r="T286" s="196"/>
      <c r="U286" s="211">
        <f>T286</f>
        <v>0</v>
      </c>
      <c r="V286" s="196"/>
      <c r="W286" s="211">
        <f>V286</f>
        <v>0</v>
      </c>
      <c r="X286" s="196"/>
      <c r="Y286" s="211">
        <f>X286</f>
        <v>0</v>
      </c>
    </row>
    <row r="287" spans="1:25" s="239" customFormat="1">
      <c r="A287" s="198" t="s">
        <v>599</v>
      </c>
      <c r="B287" s="182" t="s">
        <v>604</v>
      </c>
      <c r="C287" s="164">
        <v>12</v>
      </c>
      <c r="D287" s="173"/>
      <c r="E287" s="174">
        <v>323</v>
      </c>
      <c r="F287" s="204"/>
      <c r="G287" s="178"/>
      <c r="H287" s="155">
        <f t="shared" ref="H287:P287" si="685">SUM(H288:H292)</f>
        <v>17000</v>
      </c>
      <c r="I287" s="155">
        <f t="shared" ref="I287" si="686">SUM(I288:I292)</f>
        <v>17000</v>
      </c>
      <c r="J287" s="155">
        <f t="shared" si="685"/>
        <v>11000</v>
      </c>
      <c r="K287" s="155">
        <f t="shared" ref="K287:L287" si="687">SUM(K288:K292)</f>
        <v>11000</v>
      </c>
      <c r="L287" s="155">
        <f t="shared" si="687"/>
        <v>18000</v>
      </c>
      <c r="M287" s="155">
        <f t="shared" ref="M287:N287" si="688">SUM(M288:M292)</f>
        <v>18000</v>
      </c>
      <c r="N287" s="155">
        <f t="shared" si="688"/>
        <v>18000</v>
      </c>
      <c r="O287" s="155">
        <f t="shared" ref="O287" si="689">SUM(O288:O292)</f>
        <v>18000</v>
      </c>
      <c r="P287" s="155">
        <f t="shared" si="685"/>
        <v>0</v>
      </c>
      <c r="Q287" s="155">
        <f t="shared" ref="Q287:S287" si="690">SUM(Q288:Q292)</f>
        <v>0</v>
      </c>
      <c r="R287" s="155">
        <f t="shared" si="690"/>
        <v>0</v>
      </c>
      <c r="S287" s="155">
        <f t="shared" si="690"/>
        <v>0</v>
      </c>
      <c r="T287" s="155">
        <f t="shared" ref="T287:U287" si="691">SUM(T288:T292)</f>
        <v>0</v>
      </c>
      <c r="U287" s="155">
        <f t="shared" si="691"/>
        <v>0</v>
      </c>
      <c r="V287" s="155">
        <f t="shared" ref="V287:W287" si="692">SUM(V288:V292)</f>
        <v>0</v>
      </c>
      <c r="W287" s="155">
        <f t="shared" si="692"/>
        <v>0</v>
      </c>
      <c r="X287" s="155">
        <f t="shared" ref="X287:Y287" si="693">SUM(X288:X292)</f>
        <v>0</v>
      </c>
      <c r="Y287" s="155">
        <f t="shared" si="693"/>
        <v>0</v>
      </c>
    </row>
    <row r="288" spans="1:25" s="239" customFormat="1">
      <c r="A288" s="198" t="s">
        <v>599</v>
      </c>
      <c r="B288" s="185" t="s">
        <v>604</v>
      </c>
      <c r="C288" s="145">
        <v>12</v>
      </c>
      <c r="D288" s="146" t="s">
        <v>25</v>
      </c>
      <c r="E288" s="175">
        <v>3231</v>
      </c>
      <c r="F288" s="203" t="s">
        <v>117</v>
      </c>
      <c r="G288" s="176"/>
      <c r="H288" s="196">
        <v>1000</v>
      </c>
      <c r="I288" s="196">
        <v>1000</v>
      </c>
      <c r="J288" s="196">
        <v>1000</v>
      </c>
      <c r="K288" s="196">
        <v>1000</v>
      </c>
      <c r="L288" s="196">
        <v>1000</v>
      </c>
      <c r="M288" s="211">
        <f t="shared" ref="M288:M292" si="694">L288</f>
        <v>1000</v>
      </c>
      <c r="N288" s="196">
        <v>1000</v>
      </c>
      <c r="O288" s="211">
        <f t="shared" ref="O288:O292" si="695">N288</f>
        <v>1000</v>
      </c>
      <c r="P288" s="196">
        <v>0</v>
      </c>
      <c r="Q288" s="196">
        <v>0</v>
      </c>
      <c r="R288" s="196"/>
      <c r="S288" s="211">
        <f t="shared" ref="S288:S292" si="696">R288</f>
        <v>0</v>
      </c>
      <c r="T288" s="196"/>
      <c r="U288" s="211">
        <f t="shared" ref="U288:U292" si="697">T288</f>
        <v>0</v>
      </c>
      <c r="V288" s="196"/>
      <c r="W288" s="211">
        <f t="shared" ref="W288:W292" si="698">V288</f>
        <v>0</v>
      </c>
      <c r="X288" s="196"/>
      <c r="Y288" s="211">
        <f t="shared" ref="Y288:Y292" si="699">X288</f>
        <v>0</v>
      </c>
    </row>
    <row r="289" spans="1:25" s="239" customFormat="1">
      <c r="A289" s="198" t="s">
        <v>599</v>
      </c>
      <c r="B289" s="185" t="s">
        <v>604</v>
      </c>
      <c r="C289" s="145">
        <v>12</v>
      </c>
      <c r="D289" s="146" t="s">
        <v>25</v>
      </c>
      <c r="E289" s="175">
        <v>3233</v>
      </c>
      <c r="F289" s="203" t="s">
        <v>119</v>
      </c>
      <c r="G289" s="176"/>
      <c r="H289" s="196">
        <v>2000</v>
      </c>
      <c r="I289" s="196">
        <v>2000</v>
      </c>
      <c r="J289" s="196">
        <v>1000</v>
      </c>
      <c r="K289" s="196">
        <v>1000</v>
      </c>
      <c r="L289" s="196">
        <v>2000</v>
      </c>
      <c r="M289" s="211">
        <f t="shared" si="694"/>
        <v>2000</v>
      </c>
      <c r="N289" s="196">
        <v>2000</v>
      </c>
      <c r="O289" s="211">
        <f t="shared" si="695"/>
        <v>2000</v>
      </c>
      <c r="P289" s="196">
        <v>0</v>
      </c>
      <c r="Q289" s="196">
        <v>0</v>
      </c>
      <c r="R289" s="196"/>
      <c r="S289" s="211">
        <f t="shared" si="696"/>
        <v>0</v>
      </c>
      <c r="T289" s="196"/>
      <c r="U289" s="211">
        <f t="shared" si="697"/>
        <v>0</v>
      </c>
      <c r="V289" s="196"/>
      <c r="W289" s="211">
        <f t="shared" si="698"/>
        <v>0</v>
      </c>
      <c r="X289" s="196"/>
      <c r="Y289" s="211">
        <f t="shared" si="699"/>
        <v>0</v>
      </c>
    </row>
    <row r="290" spans="1:25" s="240" customFormat="1">
      <c r="A290" s="198" t="s">
        <v>599</v>
      </c>
      <c r="B290" s="185" t="s">
        <v>604</v>
      </c>
      <c r="C290" s="145">
        <v>12</v>
      </c>
      <c r="D290" s="146" t="s">
        <v>25</v>
      </c>
      <c r="E290" s="175">
        <v>3234</v>
      </c>
      <c r="F290" s="203" t="s">
        <v>120</v>
      </c>
      <c r="G290" s="176"/>
      <c r="H290" s="196">
        <v>0</v>
      </c>
      <c r="I290" s="196">
        <v>0</v>
      </c>
      <c r="J290" s="196">
        <v>0</v>
      </c>
      <c r="K290" s="196">
        <v>0</v>
      </c>
      <c r="L290" s="196"/>
      <c r="M290" s="211">
        <f t="shared" si="694"/>
        <v>0</v>
      </c>
      <c r="N290" s="196"/>
      <c r="O290" s="211">
        <f t="shared" si="695"/>
        <v>0</v>
      </c>
      <c r="P290" s="196">
        <v>0</v>
      </c>
      <c r="Q290" s="196">
        <v>0</v>
      </c>
      <c r="R290" s="196"/>
      <c r="S290" s="211">
        <f t="shared" si="696"/>
        <v>0</v>
      </c>
      <c r="T290" s="196"/>
      <c r="U290" s="211">
        <f t="shared" si="697"/>
        <v>0</v>
      </c>
      <c r="V290" s="196"/>
      <c r="W290" s="211">
        <f t="shared" si="698"/>
        <v>0</v>
      </c>
      <c r="X290" s="196"/>
      <c r="Y290" s="211">
        <f t="shared" si="699"/>
        <v>0</v>
      </c>
    </row>
    <row r="291" spans="1:25" s="239" customFormat="1">
      <c r="A291" s="198" t="s">
        <v>599</v>
      </c>
      <c r="B291" s="185" t="s">
        <v>604</v>
      </c>
      <c r="C291" s="145">
        <v>12</v>
      </c>
      <c r="D291" s="146" t="s">
        <v>25</v>
      </c>
      <c r="E291" s="175">
        <v>3237</v>
      </c>
      <c r="F291" s="203" t="s">
        <v>36</v>
      </c>
      <c r="G291" s="176"/>
      <c r="H291" s="196">
        <v>1000</v>
      </c>
      <c r="I291" s="196">
        <v>1000</v>
      </c>
      <c r="J291" s="196">
        <v>2000</v>
      </c>
      <c r="K291" s="196">
        <v>2000</v>
      </c>
      <c r="L291" s="196">
        <v>1000</v>
      </c>
      <c r="M291" s="211">
        <f t="shared" si="694"/>
        <v>1000</v>
      </c>
      <c r="N291" s="196">
        <v>1000</v>
      </c>
      <c r="O291" s="211">
        <f t="shared" si="695"/>
        <v>1000</v>
      </c>
      <c r="P291" s="196">
        <v>0</v>
      </c>
      <c r="Q291" s="196">
        <v>0</v>
      </c>
      <c r="R291" s="196"/>
      <c r="S291" s="211">
        <f t="shared" si="696"/>
        <v>0</v>
      </c>
      <c r="T291" s="196"/>
      <c r="U291" s="211">
        <f t="shared" si="697"/>
        <v>0</v>
      </c>
      <c r="V291" s="196"/>
      <c r="W291" s="211">
        <f t="shared" si="698"/>
        <v>0</v>
      </c>
      <c r="X291" s="196"/>
      <c r="Y291" s="211">
        <f t="shared" si="699"/>
        <v>0</v>
      </c>
    </row>
    <row r="292" spans="1:25" s="239" customFormat="1">
      <c r="A292" s="198" t="s">
        <v>599</v>
      </c>
      <c r="B292" s="185" t="s">
        <v>604</v>
      </c>
      <c r="C292" s="145">
        <v>12</v>
      </c>
      <c r="D292" s="146" t="s">
        <v>25</v>
      </c>
      <c r="E292" s="175">
        <v>3238</v>
      </c>
      <c r="F292" s="203" t="s">
        <v>122</v>
      </c>
      <c r="G292" s="176"/>
      <c r="H292" s="196">
        <v>13000</v>
      </c>
      <c r="I292" s="196">
        <v>13000</v>
      </c>
      <c r="J292" s="196">
        <v>7000</v>
      </c>
      <c r="K292" s="196">
        <v>7000</v>
      </c>
      <c r="L292" s="196">
        <v>14000</v>
      </c>
      <c r="M292" s="211">
        <f t="shared" si="694"/>
        <v>14000</v>
      </c>
      <c r="N292" s="196">
        <v>14000</v>
      </c>
      <c r="O292" s="211">
        <f t="shared" si="695"/>
        <v>14000</v>
      </c>
      <c r="P292" s="196">
        <v>0</v>
      </c>
      <c r="Q292" s="196">
        <v>0</v>
      </c>
      <c r="R292" s="196"/>
      <c r="S292" s="211">
        <f t="shared" si="696"/>
        <v>0</v>
      </c>
      <c r="T292" s="196"/>
      <c r="U292" s="211">
        <f t="shared" si="697"/>
        <v>0</v>
      </c>
      <c r="V292" s="196"/>
      <c r="W292" s="211">
        <f t="shared" si="698"/>
        <v>0</v>
      </c>
      <c r="X292" s="196"/>
      <c r="Y292" s="211">
        <f t="shared" si="699"/>
        <v>0</v>
      </c>
    </row>
    <row r="293" spans="1:25" s="239" customFormat="1">
      <c r="A293" s="198" t="s">
        <v>599</v>
      </c>
      <c r="B293" s="182" t="s">
        <v>604</v>
      </c>
      <c r="C293" s="164">
        <v>12</v>
      </c>
      <c r="D293" s="173"/>
      <c r="E293" s="174">
        <v>329</v>
      </c>
      <c r="F293" s="204"/>
      <c r="G293" s="178"/>
      <c r="H293" s="155">
        <f t="shared" ref="H293:P293" si="700">SUM(H294)</f>
        <v>1500</v>
      </c>
      <c r="I293" s="155">
        <f t="shared" si="700"/>
        <v>1500</v>
      </c>
      <c r="J293" s="155">
        <f t="shared" si="700"/>
        <v>1000</v>
      </c>
      <c r="K293" s="155">
        <f t="shared" si="700"/>
        <v>1000</v>
      </c>
      <c r="L293" s="155">
        <f t="shared" si="700"/>
        <v>3000</v>
      </c>
      <c r="M293" s="155">
        <f t="shared" si="700"/>
        <v>3000</v>
      </c>
      <c r="N293" s="155">
        <f t="shared" si="700"/>
        <v>3000</v>
      </c>
      <c r="O293" s="155">
        <f t="shared" si="700"/>
        <v>3000</v>
      </c>
      <c r="P293" s="155">
        <f t="shared" si="700"/>
        <v>0</v>
      </c>
      <c r="Q293" s="155">
        <f t="shared" ref="Q293:U293" si="701">SUM(Q294)</f>
        <v>0</v>
      </c>
      <c r="R293" s="155">
        <f t="shared" si="701"/>
        <v>0</v>
      </c>
      <c r="S293" s="155">
        <f t="shared" si="701"/>
        <v>0</v>
      </c>
      <c r="T293" s="155">
        <f t="shared" si="701"/>
        <v>0</v>
      </c>
      <c r="U293" s="155">
        <f t="shared" si="701"/>
        <v>0</v>
      </c>
      <c r="V293" s="155">
        <f t="shared" ref="V293:Y293" si="702">SUM(V294)</f>
        <v>0</v>
      </c>
      <c r="W293" s="155">
        <f t="shared" si="702"/>
        <v>0</v>
      </c>
      <c r="X293" s="155">
        <f t="shared" si="702"/>
        <v>0</v>
      </c>
      <c r="Y293" s="155">
        <f t="shared" si="702"/>
        <v>0</v>
      </c>
    </row>
    <row r="294" spans="1:25" s="239" customFormat="1">
      <c r="A294" s="198" t="s">
        <v>599</v>
      </c>
      <c r="B294" s="185" t="s">
        <v>604</v>
      </c>
      <c r="C294" s="145">
        <v>12</v>
      </c>
      <c r="D294" s="146" t="s">
        <v>25</v>
      </c>
      <c r="E294" s="175">
        <v>3293</v>
      </c>
      <c r="F294" s="203" t="s">
        <v>124</v>
      </c>
      <c r="G294" s="176"/>
      <c r="H294" s="196">
        <v>1500</v>
      </c>
      <c r="I294" s="196">
        <v>1500</v>
      </c>
      <c r="J294" s="196">
        <v>1000</v>
      </c>
      <c r="K294" s="196">
        <v>1000</v>
      </c>
      <c r="L294" s="196">
        <v>3000</v>
      </c>
      <c r="M294" s="211">
        <f>L294</f>
        <v>3000</v>
      </c>
      <c r="N294" s="196">
        <v>3000</v>
      </c>
      <c r="O294" s="211">
        <f>N294</f>
        <v>3000</v>
      </c>
      <c r="P294" s="196">
        <v>0</v>
      </c>
      <c r="Q294" s="196">
        <v>0</v>
      </c>
      <c r="R294" s="196"/>
      <c r="S294" s="211">
        <f>R294</f>
        <v>0</v>
      </c>
      <c r="T294" s="196"/>
      <c r="U294" s="211">
        <f>T294</f>
        <v>0</v>
      </c>
      <c r="V294" s="196"/>
      <c r="W294" s="211">
        <f>V294</f>
        <v>0</v>
      </c>
      <c r="X294" s="196"/>
      <c r="Y294" s="211">
        <f>X294</f>
        <v>0</v>
      </c>
    </row>
    <row r="295" spans="1:25" s="239" customFormat="1">
      <c r="A295" s="198" t="s">
        <v>599</v>
      </c>
      <c r="B295" s="215" t="s">
        <v>604</v>
      </c>
      <c r="C295" s="216">
        <v>12</v>
      </c>
      <c r="D295" s="217"/>
      <c r="E295" s="238">
        <v>42</v>
      </c>
      <c r="F295" s="218"/>
      <c r="G295" s="219"/>
      <c r="H295" s="220">
        <f t="shared" ref="H295:P295" si="703">H296+H298</f>
        <v>14000</v>
      </c>
      <c r="I295" s="220">
        <f t="shared" ref="I295" si="704">I296+I298</f>
        <v>14000</v>
      </c>
      <c r="J295" s="220">
        <f t="shared" si="703"/>
        <v>0</v>
      </c>
      <c r="K295" s="220">
        <f t="shared" ref="K295:L295" si="705">K296+K298</f>
        <v>0</v>
      </c>
      <c r="L295" s="220">
        <f t="shared" si="705"/>
        <v>1000</v>
      </c>
      <c r="M295" s="220">
        <f t="shared" ref="M295:N295" si="706">M296+M298</f>
        <v>1000</v>
      </c>
      <c r="N295" s="220">
        <f t="shared" si="706"/>
        <v>1000</v>
      </c>
      <c r="O295" s="220">
        <f t="shared" ref="O295" si="707">O296+O298</f>
        <v>1000</v>
      </c>
      <c r="P295" s="220">
        <f t="shared" si="703"/>
        <v>0</v>
      </c>
      <c r="Q295" s="220">
        <f t="shared" ref="Q295:S295" si="708">Q296+Q298</f>
        <v>0</v>
      </c>
      <c r="R295" s="220">
        <f t="shared" si="708"/>
        <v>0</v>
      </c>
      <c r="S295" s="220">
        <f t="shared" si="708"/>
        <v>0</v>
      </c>
      <c r="T295" s="220">
        <f t="shared" ref="T295:U295" si="709">T296+T298</f>
        <v>0</v>
      </c>
      <c r="U295" s="220">
        <f t="shared" si="709"/>
        <v>0</v>
      </c>
      <c r="V295" s="220">
        <f t="shared" ref="V295:W295" si="710">V296+V298</f>
        <v>0</v>
      </c>
      <c r="W295" s="220">
        <f t="shared" si="710"/>
        <v>0</v>
      </c>
      <c r="X295" s="220">
        <f t="shared" ref="X295:Y295" si="711">X296+X298</f>
        <v>0</v>
      </c>
      <c r="Y295" s="220">
        <f t="shared" si="711"/>
        <v>0</v>
      </c>
    </row>
    <row r="296" spans="1:25" s="239" customFormat="1">
      <c r="A296" s="198" t="s">
        <v>599</v>
      </c>
      <c r="B296" s="182" t="s">
        <v>604</v>
      </c>
      <c r="C296" s="164">
        <v>12</v>
      </c>
      <c r="D296" s="173"/>
      <c r="E296" s="174">
        <v>422</v>
      </c>
      <c r="F296" s="204"/>
      <c r="G296" s="178"/>
      <c r="H296" s="155">
        <f t="shared" ref="H296:P296" si="712">SUM(H297)</f>
        <v>0</v>
      </c>
      <c r="I296" s="155">
        <f t="shared" si="712"/>
        <v>0</v>
      </c>
      <c r="J296" s="155">
        <f t="shared" si="712"/>
        <v>0</v>
      </c>
      <c r="K296" s="155">
        <f t="shared" si="712"/>
        <v>0</v>
      </c>
      <c r="L296" s="155">
        <f t="shared" si="712"/>
        <v>0</v>
      </c>
      <c r="M296" s="155">
        <f t="shared" si="712"/>
        <v>0</v>
      </c>
      <c r="N296" s="155">
        <f t="shared" si="712"/>
        <v>0</v>
      </c>
      <c r="O296" s="155">
        <f t="shared" si="712"/>
        <v>0</v>
      </c>
      <c r="P296" s="155">
        <f t="shared" si="712"/>
        <v>0</v>
      </c>
      <c r="Q296" s="155">
        <f t="shared" ref="Q296:U296" si="713">SUM(Q297)</f>
        <v>0</v>
      </c>
      <c r="R296" s="155">
        <f t="shared" si="713"/>
        <v>0</v>
      </c>
      <c r="S296" s="155">
        <f t="shared" si="713"/>
        <v>0</v>
      </c>
      <c r="T296" s="155">
        <f t="shared" si="713"/>
        <v>0</v>
      </c>
      <c r="U296" s="155">
        <f t="shared" si="713"/>
        <v>0</v>
      </c>
      <c r="V296" s="155">
        <f t="shared" ref="V296:Y296" si="714">SUM(V297)</f>
        <v>0</v>
      </c>
      <c r="W296" s="155">
        <f t="shared" si="714"/>
        <v>0</v>
      </c>
      <c r="X296" s="155">
        <f t="shared" si="714"/>
        <v>0</v>
      </c>
      <c r="Y296" s="155">
        <f t="shared" si="714"/>
        <v>0</v>
      </c>
    </row>
    <row r="297" spans="1:25" s="239" customFormat="1">
      <c r="A297" s="198" t="s">
        <v>599</v>
      </c>
      <c r="B297" s="185" t="s">
        <v>604</v>
      </c>
      <c r="C297" s="145">
        <v>12</v>
      </c>
      <c r="D297" s="146" t="s">
        <v>25</v>
      </c>
      <c r="E297" s="175">
        <v>4221</v>
      </c>
      <c r="F297" s="203" t="s">
        <v>129</v>
      </c>
      <c r="G297" s="176"/>
      <c r="H297" s="196">
        <v>0</v>
      </c>
      <c r="I297" s="196">
        <v>0</v>
      </c>
      <c r="J297" s="196">
        <v>0</v>
      </c>
      <c r="K297" s="196">
        <v>0</v>
      </c>
      <c r="L297" s="196">
        <v>0</v>
      </c>
      <c r="M297" s="211">
        <f>L297</f>
        <v>0</v>
      </c>
      <c r="N297" s="196">
        <v>0</v>
      </c>
      <c r="O297" s="211">
        <f>N297</f>
        <v>0</v>
      </c>
      <c r="P297" s="196">
        <v>0</v>
      </c>
      <c r="Q297" s="196">
        <v>0</v>
      </c>
      <c r="R297" s="196"/>
      <c r="S297" s="211">
        <f>R297</f>
        <v>0</v>
      </c>
      <c r="T297" s="196"/>
      <c r="U297" s="211">
        <f>T297</f>
        <v>0</v>
      </c>
      <c r="V297" s="196"/>
      <c r="W297" s="211">
        <f>V297</f>
        <v>0</v>
      </c>
      <c r="X297" s="196"/>
      <c r="Y297" s="211">
        <f>X297</f>
        <v>0</v>
      </c>
    </row>
    <row r="298" spans="1:25" s="240" customFormat="1">
      <c r="A298" s="198" t="s">
        <v>599</v>
      </c>
      <c r="B298" s="182" t="s">
        <v>604</v>
      </c>
      <c r="C298" s="164">
        <v>12</v>
      </c>
      <c r="D298" s="173"/>
      <c r="E298" s="174">
        <v>426</v>
      </c>
      <c r="F298" s="204"/>
      <c r="G298" s="178"/>
      <c r="H298" s="155">
        <f t="shared" ref="H298:P298" si="715">SUM(H299)</f>
        <v>14000</v>
      </c>
      <c r="I298" s="155">
        <f t="shared" si="715"/>
        <v>14000</v>
      </c>
      <c r="J298" s="155">
        <f t="shared" si="715"/>
        <v>0</v>
      </c>
      <c r="K298" s="155">
        <f t="shared" si="715"/>
        <v>0</v>
      </c>
      <c r="L298" s="155">
        <f t="shared" si="715"/>
        <v>1000</v>
      </c>
      <c r="M298" s="155">
        <f t="shared" si="715"/>
        <v>1000</v>
      </c>
      <c r="N298" s="155">
        <f t="shared" si="715"/>
        <v>1000</v>
      </c>
      <c r="O298" s="155">
        <f t="shared" si="715"/>
        <v>1000</v>
      </c>
      <c r="P298" s="155">
        <f t="shared" si="715"/>
        <v>0</v>
      </c>
      <c r="Q298" s="155">
        <f t="shared" ref="Q298:U298" si="716">SUM(Q299)</f>
        <v>0</v>
      </c>
      <c r="R298" s="155">
        <f t="shared" si="716"/>
        <v>0</v>
      </c>
      <c r="S298" s="155">
        <f t="shared" si="716"/>
        <v>0</v>
      </c>
      <c r="T298" s="155">
        <f t="shared" si="716"/>
        <v>0</v>
      </c>
      <c r="U298" s="155">
        <f t="shared" si="716"/>
        <v>0</v>
      </c>
      <c r="V298" s="155">
        <f t="shared" ref="V298:Y298" si="717">SUM(V299)</f>
        <v>0</v>
      </c>
      <c r="W298" s="155">
        <f t="shared" si="717"/>
        <v>0</v>
      </c>
      <c r="X298" s="155">
        <f t="shared" si="717"/>
        <v>0</v>
      </c>
      <c r="Y298" s="155">
        <f t="shared" si="717"/>
        <v>0</v>
      </c>
    </row>
    <row r="299" spans="1:25" s="239" customFormat="1">
      <c r="A299" s="198" t="s">
        <v>599</v>
      </c>
      <c r="B299" s="185" t="s">
        <v>604</v>
      </c>
      <c r="C299" s="145">
        <v>12</v>
      </c>
      <c r="D299" s="146" t="s">
        <v>25</v>
      </c>
      <c r="E299" s="175">
        <v>4262</v>
      </c>
      <c r="F299" s="203" t="s">
        <v>135</v>
      </c>
      <c r="G299" s="176"/>
      <c r="H299" s="196">
        <v>14000</v>
      </c>
      <c r="I299" s="196">
        <v>14000</v>
      </c>
      <c r="J299" s="196">
        <v>0</v>
      </c>
      <c r="K299" s="196">
        <v>0</v>
      </c>
      <c r="L299" s="196">
        <v>1000</v>
      </c>
      <c r="M299" s="211">
        <f>L299</f>
        <v>1000</v>
      </c>
      <c r="N299" s="196">
        <v>1000</v>
      </c>
      <c r="O299" s="211">
        <f>N299</f>
        <v>1000</v>
      </c>
      <c r="P299" s="196">
        <v>0</v>
      </c>
      <c r="Q299" s="196">
        <v>0</v>
      </c>
      <c r="R299" s="196"/>
      <c r="S299" s="211">
        <f>R299</f>
        <v>0</v>
      </c>
      <c r="T299" s="196"/>
      <c r="U299" s="211">
        <f>T299</f>
        <v>0</v>
      </c>
      <c r="V299" s="196"/>
      <c r="W299" s="211">
        <f>V299</f>
        <v>0</v>
      </c>
      <c r="X299" s="196"/>
      <c r="Y299" s="211">
        <f>X299</f>
        <v>0</v>
      </c>
    </row>
    <row r="300" spans="1:25" s="239" customFormat="1">
      <c r="A300" s="198" t="s">
        <v>599</v>
      </c>
      <c r="B300" s="215" t="s">
        <v>604</v>
      </c>
      <c r="C300" s="216">
        <v>563</v>
      </c>
      <c r="D300" s="217"/>
      <c r="E300" s="238">
        <v>31</v>
      </c>
      <c r="F300" s="218"/>
      <c r="G300" s="219"/>
      <c r="H300" s="220">
        <f t="shared" ref="H300:P300" si="718">H301+H303</f>
        <v>91500</v>
      </c>
      <c r="I300" s="220">
        <f t="shared" ref="I300" si="719">I301+I303</f>
        <v>0</v>
      </c>
      <c r="J300" s="220">
        <f t="shared" si="718"/>
        <v>91500</v>
      </c>
      <c r="K300" s="220">
        <f t="shared" ref="K300:L300" si="720">K301+K303</f>
        <v>0</v>
      </c>
      <c r="L300" s="220">
        <f t="shared" si="720"/>
        <v>92000</v>
      </c>
      <c r="M300" s="220">
        <f t="shared" ref="M300:N300" si="721">M301+M303</f>
        <v>0</v>
      </c>
      <c r="N300" s="220">
        <f t="shared" si="721"/>
        <v>92000</v>
      </c>
      <c r="O300" s="220">
        <f t="shared" ref="O300" si="722">O301+O303</f>
        <v>0</v>
      </c>
      <c r="P300" s="220">
        <f t="shared" si="718"/>
        <v>0</v>
      </c>
      <c r="Q300" s="220">
        <f t="shared" ref="Q300:S300" si="723">Q301+Q303</f>
        <v>0</v>
      </c>
      <c r="R300" s="220">
        <f t="shared" si="723"/>
        <v>0</v>
      </c>
      <c r="S300" s="220">
        <f t="shared" si="723"/>
        <v>0</v>
      </c>
      <c r="T300" s="220">
        <f t="shared" ref="T300:U300" si="724">T301+T303</f>
        <v>0</v>
      </c>
      <c r="U300" s="220">
        <f t="shared" si="724"/>
        <v>0</v>
      </c>
      <c r="V300" s="220">
        <f t="shared" ref="V300:W300" si="725">V301+V303</f>
        <v>0</v>
      </c>
      <c r="W300" s="220">
        <f t="shared" si="725"/>
        <v>0</v>
      </c>
      <c r="X300" s="220">
        <f t="shared" ref="X300:Y300" si="726">X301+X303</f>
        <v>0</v>
      </c>
      <c r="Y300" s="220">
        <f t="shared" si="726"/>
        <v>0</v>
      </c>
    </row>
    <row r="301" spans="1:25" s="239" customFormat="1">
      <c r="A301" s="198" t="s">
        <v>599</v>
      </c>
      <c r="B301" s="182" t="s">
        <v>604</v>
      </c>
      <c r="C301" s="164">
        <v>563</v>
      </c>
      <c r="D301" s="173"/>
      <c r="E301" s="174">
        <v>311</v>
      </c>
      <c r="F301" s="204"/>
      <c r="G301" s="178"/>
      <c r="H301" s="155">
        <f t="shared" ref="H301:P301" si="727">SUM(H302)</f>
        <v>78000</v>
      </c>
      <c r="I301" s="155">
        <f t="shared" si="727"/>
        <v>0</v>
      </c>
      <c r="J301" s="155">
        <f t="shared" si="727"/>
        <v>78000</v>
      </c>
      <c r="K301" s="155">
        <f t="shared" si="727"/>
        <v>0</v>
      </c>
      <c r="L301" s="155">
        <f t="shared" si="727"/>
        <v>78000</v>
      </c>
      <c r="M301" s="155">
        <f t="shared" si="727"/>
        <v>0</v>
      </c>
      <c r="N301" s="155">
        <f t="shared" si="727"/>
        <v>78000</v>
      </c>
      <c r="O301" s="155">
        <f t="shared" si="727"/>
        <v>0</v>
      </c>
      <c r="P301" s="155">
        <f t="shared" si="727"/>
        <v>0</v>
      </c>
      <c r="Q301" s="155">
        <f t="shared" ref="Q301:U301" si="728">SUM(Q302)</f>
        <v>0</v>
      </c>
      <c r="R301" s="155">
        <f t="shared" si="728"/>
        <v>0</v>
      </c>
      <c r="S301" s="155">
        <f t="shared" si="728"/>
        <v>0</v>
      </c>
      <c r="T301" s="155">
        <f t="shared" si="728"/>
        <v>0</v>
      </c>
      <c r="U301" s="155">
        <f t="shared" si="728"/>
        <v>0</v>
      </c>
      <c r="V301" s="155">
        <f t="shared" ref="V301:Y301" si="729">SUM(V302)</f>
        <v>0</v>
      </c>
      <c r="W301" s="155">
        <f t="shared" si="729"/>
        <v>0</v>
      </c>
      <c r="X301" s="155">
        <f t="shared" si="729"/>
        <v>0</v>
      </c>
      <c r="Y301" s="155">
        <f t="shared" si="729"/>
        <v>0</v>
      </c>
    </row>
    <row r="302" spans="1:25" s="240" customFormat="1">
      <c r="A302" s="198" t="s">
        <v>599</v>
      </c>
      <c r="B302" s="185" t="s">
        <v>604</v>
      </c>
      <c r="C302" s="145">
        <v>563</v>
      </c>
      <c r="D302" s="146" t="s">
        <v>25</v>
      </c>
      <c r="E302" s="175">
        <v>3111</v>
      </c>
      <c r="F302" s="203" t="s">
        <v>19</v>
      </c>
      <c r="G302" s="176"/>
      <c r="H302" s="196">
        <v>78000</v>
      </c>
      <c r="I302" s="214"/>
      <c r="J302" s="196">
        <v>78000</v>
      </c>
      <c r="K302" s="214"/>
      <c r="L302" s="196">
        <v>78000</v>
      </c>
      <c r="M302" s="214"/>
      <c r="N302" s="196">
        <v>78000</v>
      </c>
      <c r="O302" s="214"/>
      <c r="P302" s="196">
        <v>0</v>
      </c>
      <c r="Q302" s="214"/>
      <c r="R302" s="196"/>
      <c r="S302" s="214"/>
      <c r="T302" s="196"/>
      <c r="U302" s="214"/>
      <c r="V302" s="196"/>
      <c r="W302" s="214"/>
      <c r="X302" s="196"/>
      <c r="Y302" s="214"/>
    </row>
    <row r="303" spans="1:25" s="239" customFormat="1">
      <c r="A303" s="198" t="s">
        <v>599</v>
      </c>
      <c r="B303" s="182" t="s">
        <v>604</v>
      </c>
      <c r="C303" s="164">
        <v>563</v>
      </c>
      <c r="D303" s="173"/>
      <c r="E303" s="174">
        <v>313</v>
      </c>
      <c r="F303" s="204"/>
      <c r="G303" s="178"/>
      <c r="H303" s="155">
        <f t="shared" ref="H303:P303" si="730">SUM(H304:H305)</f>
        <v>13500</v>
      </c>
      <c r="I303" s="155">
        <f t="shared" ref="I303" si="731">SUM(I304:I305)</f>
        <v>0</v>
      </c>
      <c r="J303" s="155">
        <f t="shared" si="730"/>
        <v>13500</v>
      </c>
      <c r="K303" s="155">
        <f t="shared" ref="K303:L303" si="732">SUM(K304:K305)</f>
        <v>0</v>
      </c>
      <c r="L303" s="155">
        <f t="shared" si="732"/>
        <v>14000</v>
      </c>
      <c r="M303" s="155">
        <f t="shared" ref="M303:N303" si="733">SUM(M304:M305)</f>
        <v>0</v>
      </c>
      <c r="N303" s="155">
        <f t="shared" si="733"/>
        <v>14000</v>
      </c>
      <c r="O303" s="155">
        <f t="shared" ref="O303" si="734">SUM(O304:O305)</f>
        <v>0</v>
      </c>
      <c r="P303" s="155">
        <f t="shared" si="730"/>
        <v>0</v>
      </c>
      <c r="Q303" s="155">
        <f t="shared" ref="Q303:S303" si="735">SUM(Q304:Q305)</f>
        <v>0</v>
      </c>
      <c r="R303" s="155">
        <f t="shared" si="735"/>
        <v>0</v>
      </c>
      <c r="S303" s="155">
        <f t="shared" si="735"/>
        <v>0</v>
      </c>
      <c r="T303" s="155">
        <f t="shared" ref="T303:U303" si="736">SUM(T304:T305)</f>
        <v>0</v>
      </c>
      <c r="U303" s="155">
        <f t="shared" si="736"/>
        <v>0</v>
      </c>
      <c r="V303" s="155">
        <f t="shared" ref="V303:W303" si="737">SUM(V304:V305)</f>
        <v>0</v>
      </c>
      <c r="W303" s="155">
        <f t="shared" si="737"/>
        <v>0</v>
      </c>
      <c r="X303" s="155">
        <f t="shared" ref="X303:Y303" si="738">SUM(X304:X305)</f>
        <v>0</v>
      </c>
      <c r="Y303" s="155">
        <f t="shared" si="738"/>
        <v>0</v>
      </c>
    </row>
    <row r="304" spans="1:25" s="239" customFormat="1" ht="30">
      <c r="A304" s="198" t="s">
        <v>599</v>
      </c>
      <c r="B304" s="185" t="s">
        <v>604</v>
      </c>
      <c r="C304" s="145">
        <v>563</v>
      </c>
      <c r="D304" s="146" t="s">
        <v>25</v>
      </c>
      <c r="E304" s="175">
        <v>3132</v>
      </c>
      <c r="F304" s="203" t="s">
        <v>280</v>
      </c>
      <c r="G304" s="176"/>
      <c r="H304" s="196">
        <v>12000</v>
      </c>
      <c r="I304" s="214"/>
      <c r="J304" s="196">
        <v>12000</v>
      </c>
      <c r="K304" s="214"/>
      <c r="L304" s="196">
        <v>12000</v>
      </c>
      <c r="M304" s="214"/>
      <c r="N304" s="196">
        <v>12000</v>
      </c>
      <c r="O304" s="214"/>
      <c r="P304" s="196">
        <v>0</v>
      </c>
      <c r="Q304" s="214"/>
      <c r="R304" s="196"/>
      <c r="S304" s="214"/>
      <c r="T304" s="196"/>
      <c r="U304" s="214"/>
      <c r="V304" s="196"/>
      <c r="W304" s="214"/>
      <c r="X304" s="196"/>
      <c r="Y304" s="214"/>
    </row>
    <row r="305" spans="1:25" s="239" customFormat="1" ht="30">
      <c r="A305" s="198" t="s">
        <v>599</v>
      </c>
      <c r="B305" s="185" t="s">
        <v>604</v>
      </c>
      <c r="C305" s="145">
        <v>563</v>
      </c>
      <c r="D305" s="146" t="s">
        <v>25</v>
      </c>
      <c r="E305" s="175">
        <v>3133</v>
      </c>
      <c r="F305" s="203" t="s">
        <v>602</v>
      </c>
      <c r="G305" s="176"/>
      <c r="H305" s="196">
        <v>1500</v>
      </c>
      <c r="I305" s="214"/>
      <c r="J305" s="196">
        <v>1500</v>
      </c>
      <c r="K305" s="214"/>
      <c r="L305" s="196">
        <v>2000</v>
      </c>
      <c r="M305" s="214"/>
      <c r="N305" s="196">
        <v>2000</v>
      </c>
      <c r="O305" s="214"/>
      <c r="P305" s="196">
        <v>0</v>
      </c>
      <c r="Q305" s="214"/>
      <c r="R305" s="196"/>
      <c r="S305" s="214"/>
      <c r="T305" s="196"/>
      <c r="U305" s="214"/>
      <c r="V305" s="196"/>
      <c r="W305" s="214"/>
      <c r="X305" s="196"/>
      <c r="Y305" s="214"/>
    </row>
    <row r="306" spans="1:25" s="239" customFormat="1">
      <c r="A306" s="198" t="s">
        <v>599</v>
      </c>
      <c r="B306" s="215" t="s">
        <v>604</v>
      </c>
      <c r="C306" s="216">
        <v>563</v>
      </c>
      <c r="D306" s="217"/>
      <c r="E306" s="238">
        <v>32</v>
      </c>
      <c r="F306" s="218"/>
      <c r="G306" s="219"/>
      <c r="H306" s="220">
        <f t="shared" ref="H306:P306" si="739">H307+H310+H312+H317</f>
        <v>250000</v>
      </c>
      <c r="I306" s="220">
        <f t="shared" ref="I306" si="740">I307+I310+I312+I317</f>
        <v>0</v>
      </c>
      <c r="J306" s="220">
        <f t="shared" si="739"/>
        <v>133000</v>
      </c>
      <c r="K306" s="220">
        <f t="shared" ref="K306:L306" si="741">K307+K310+K312+K317</f>
        <v>0</v>
      </c>
      <c r="L306" s="220">
        <f t="shared" si="741"/>
        <v>169000</v>
      </c>
      <c r="M306" s="220">
        <f t="shared" ref="M306:N306" si="742">M307+M310+M312+M317</f>
        <v>0</v>
      </c>
      <c r="N306" s="220">
        <f t="shared" si="742"/>
        <v>169000</v>
      </c>
      <c r="O306" s="220">
        <f t="shared" ref="O306" si="743">O307+O310+O312+O317</f>
        <v>0</v>
      </c>
      <c r="P306" s="220">
        <f t="shared" si="739"/>
        <v>0</v>
      </c>
      <c r="Q306" s="220">
        <f t="shared" ref="Q306:S306" si="744">Q307+Q310+Q312+Q317</f>
        <v>0</v>
      </c>
      <c r="R306" s="220">
        <f t="shared" si="744"/>
        <v>0</v>
      </c>
      <c r="S306" s="220">
        <f t="shared" si="744"/>
        <v>0</v>
      </c>
      <c r="T306" s="220">
        <f t="shared" ref="T306:U306" si="745">T307+T310+T312+T317</f>
        <v>0</v>
      </c>
      <c r="U306" s="220">
        <f t="shared" si="745"/>
        <v>0</v>
      </c>
      <c r="V306" s="220">
        <f t="shared" ref="V306:W306" si="746">V307+V310+V312+V317</f>
        <v>0</v>
      </c>
      <c r="W306" s="220">
        <f t="shared" si="746"/>
        <v>0</v>
      </c>
      <c r="X306" s="220">
        <f t="shared" ref="X306:Y306" si="747">X307+X310+X312+X317</f>
        <v>0</v>
      </c>
      <c r="Y306" s="220">
        <f t="shared" si="747"/>
        <v>0</v>
      </c>
    </row>
    <row r="307" spans="1:25" s="239" customFormat="1">
      <c r="A307" s="198" t="s">
        <v>599</v>
      </c>
      <c r="B307" s="182" t="s">
        <v>604</v>
      </c>
      <c r="C307" s="164">
        <v>563</v>
      </c>
      <c r="D307" s="173"/>
      <c r="E307" s="174">
        <v>321</v>
      </c>
      <c r="F307" s="204"/>
      <c r="G307" s="178"/>
      <c r="H307" s="155">
        <f t="shared" ref="H307:P307" si="748">H308</f>
        <v>94500</v>
      </c>
      <c r="I307" s="155">
        <f t="shared" si="748"/>
        <v>0</v>
      </c>
      <c r="J307" s="155">
        <f t="shared" si="748"/>
        <v>47500</v>
      </c>
      <c r="K307" s="155">
        <f t="shared" si="748"/>
        <v>0</v>
      </c>
      <c r="L307" s="155">
        <f>L308+L309</f>
        <v>52500</v>
      </c>
      <c r="M307" s="155">
        <f t="shared" si="748"/>
        <v>0</v>
      </c>
      <c r="N307" s="155">
        <f>N308+N309</f>
        <v>52500</v>
      </c>
      <c r="O307" s="155">
        <f t="shared" si="748"/>
        <v>0</v>
      </c>
      <c r="P307" s="155">
        <f t="shared" si="748"/>
        <v>0</v>
      </c>
      <c r="Q307" s="155">
        <f t="shared" ref="Q307:U307" si="749">Q308</f>
        <v>0</v>
      </c>
      <c r="R307" s="155">
        <f t="shared" si="749"/>
        <v>0</v>
      </c>
      <c r="S307" s="155">
        <f t="shared" si="749"/>
        <v>0</v>
      </c>
      <c r="T307" s="155">
        <f t="shared" si="749"/>
        <v>0</v>
      </c>
      <c r="U307" s="155">
        <f t="shared" si="749"/>
        <v>0</v>
      </c>
      <c r="V307" s="155">
        <f t="shared" ref="V307:Y307" si="750">V308</f>
        <v>0</v>
      </c>
      <c r="W307" s="155">
        <f t="shared" si="750"/>
        <v>0</v>
      </c>
      <c r="X307" s="155">
        <f t="shared" si="750"/>
        <v>0</v>
      </c>
      <c r="Y307" s="155">
        <f t="shared" si="750"/>
        <v>0</v>
      </c>
    </row>
    <row r="308" spans="1:25" s="239" customFormat="1" ht="33" customHeight="1">
      <c r="A308" s="198" t="s">
        <v>599</v>
      </c>
      <c r="B308" s="185" t="s">
        <v>604</v>
      </c>
      <c r="C308" s="145">
        <v>563</v>
      </c>
      <c r="D308" s="146" t="s">
        <v>25</v>
      </c>
      <c r="E308" s="175">
        <v>3211</v>
      </c>
      <c r="F308" s="203" t="s">
        <v>110</v>
      </c>
      <c r="G308" s="176"/>
      <c r="H308" s="196">
        <v>94500</v>
      </c>
      <c r="I308" s="214"/>
      <c r="J308" s="196">
        <v>47500</v>
      </c>
      <c r="K308" s="214"/>
      <c r="L308" s="196">
        <v>47500</v>
      </c>
      <c r="M308" s="214"/>
      <c r="N308" s="196">
        <v>47500</v>
      </c>
      <c r="O308" s="214"/>
      <c r="P308" s="196">
        <v>0</v>
      </c>
      <c r="Q308" s="214"/>
      <c r="R308" s="196"/>
      <c r="S308" s="214"/>
      <c r="T308" s="196"/>
      <c r="U308" s="214"/>
      <c r="V308" s="196"/>
      <c r="W308" s="214"/>
      <c r="X308" s="196"/>
      <c r="Y308" s="214"/>
    </row>
    <row r="309" spans="1:25" s="239" customFormat="1">
      <c r="A309" s="198" t="s">
        <v>599</v>
      </c>
      <c r="B309" s="185" t="s">
        <v>604</v>
      </c>
      <c r="C309" s="145">
        <v>563</v>
      </c>
      <c r="D309" s="146" t="s">
        <v>25</v>
      </c>
      <c r="E309" s="175">
        <v>3213</v>
      </c>
      <c r="F309" s="203" t="s">
        <v>112</v>
      </c>
      <c r="G309" s="176"/>
      <c r="H309" s="196">
        <v>0</v>
      </c>
      <c r="I309" s="214"/>
      <c r="J309" s="196">
        <v>0</v>
      </c>
      <c r="K309" s="214"/>
      <c r="L309" s="196">
        <v>5000</v>
      </c>
      <c r="M309" s="214"/>
      <c r="N309" s="196">
        <v>5000</v>
      </c>
      <c r="O309" s="214"/>
      <c r="P309" s="196">
        <v>0</v>
      </c>
      <c r="Q309" s="214"/>
      <c r="R309" s="196"/>
      <c r="S309" s="214"/>
      <c r="T309" s="196"/>
      <c r="U309" s="214"/>
      <c r="V309" s="196"/>
      <c r="W309" s="214"/>
      <c r="X309" s="196"/>
      <c r="Y309" s="214"/>
    </row>
    <row r="310" spans="1:25" s="239" customFormat="1">
      <c r="A310" s="198" t="s">
        <v>599</v>
      </c>
      <c r="B310" s="182" t="s">
        <v>604</v>
      </c>
      <c r="C310" s="164">
        <v>563</v>
      </c>
      <c r="D310" s="173"/>
      <c r="E310" s="174">
        <v>322</v>
      </c>
      <c r="F310" s="204"/>
      <c r="G310" s="178"/>
      <c r="H310" s="155">
        <f t="shared" ref="H310:P310" si="751">H311</f>
        <v>8500</v>
      </c>
      <c r="I310" s="155">
        <f t="shared" si="751"/>
        <v>0</v>
      </c>
      <c r="J310" s="155">
        <f t="shared" si="751"/>
        <v>4500</v>
      </c>
      <c r="K310" s="155">
        <f t="shared" si="751"/>
        <v>0</v>
      </c>
      <c r="L310" s="155">
        <f t="shared" si="751"/>
        <v>4500</v>
      </c>
      <c r="M310" s="155">
        <f t="shared" si="751"/>
        <v>0</v>
      </c>
      <c r="N310" s="155">
        <f t="shared" si="751"/>
        <v>4500</v>
      </c>
      <c r="O310" s="155">
        <f t="shared" si="751"/>
        <v>0</v>
      </c>
      <c r="P310" s="155">
        <f t="shared" si="751"/>
        <v>0</v>
      </c>
      <c r="Q310" s="155">
        <f t="shared" ref="Q310:U310" si="752">Q311</f>
        <v>0</v>
      </c>
      <c r="R310" s="155">
        <f t="shared" si="752"/>
        <v>0</v>
      </c>
      <c r="S310" s="155">
        <f t="shared" si="752"/>
        <v>0</v>
      </c>
      <c r="T310" s="155">
        <f t="shared" si="752"/>
        <v>0</v>
      </c>
      <c r="U310" s="155">
        <f t="shared" si="752"/>
        <v>0</v>
      </c>
      <c r="V310" s="155">
        <f t="shared" ref="V310:Y310" si="753">V311</f>
        <v>0</v>
      </c>
      <c r="W310" s="155">
        <f t="shared" si="753"/>
        <v>0</v>
      </c>
      <c r="X310" s="155">
        <f t="shared" si="753"/>
        <v>0</v>
      </c>
      <c r="Y310" s="155">
        <f t="shared" si="753"/>
        <v>0</v>
      </c>
    </row>
    <row r="311" spans="1:25" s="239" customFormat="1">
      <c r="A311" s="198" t="s">
        <v>599</v>
      </c>
      <c r="B311" s="185" t="s">
        <v>604</v>
      </c>
      <c r="C311" s="145">
        <v>563</v>
      </c>
      <c r="D311" s="146" t="s">
        <v>25</v>
      </c>
      <c r="E311" s="175">
        <v>3223</v>
      </c>
      <c r="F311" s="203" t="s">
        <v>115</v>
      </c>
      <c r="G311" s="176"/>
      <c r="H311" s="196">
        <v>8500</v>
      </c>
      <c r="I311" s="214"/>
      <c r="J311" s="196">
        <v>4500</v>
      </c>
      <c r="K311" s="214"/>
      <c r="L311" s="196">
        <v>4500</v>
      </c>
      <c r="M311" s="214"/>
      <c r="N311" s="196">
        <v>4500</v>
      </c>
      <c r="O311" s="214"/>
      <c r="P311" s="196">
        <v>0</v>
      </c>
      <c r="Q311" s="214"/>
      <c r="R311" s="196"/>
      <c r="S311" s="214"/>
      <c r="T311" s="196"/>
      <c r="U311" s="214"/>
      <c r="V311" s="196"/>
      <c r="W311" s="214"/>
      <c r="X311" s="196"/>
      <c r="Y311" s="214"/>
    </row>
    <row r="312" spans="1:25" s="239" customFormat="1">
      <c r="A312" s="198" t="s">
        <v>599</v>
      </c>
      <c r="B312" s="182" t="s">
        <v>604</v>
      </c>
      <c r="C312" s="164">
        <v>563</v>
      </c>
      <c r="D312" s="173"/>
      <c r="E312" s="174">
        <v>323</v>
      </c>
      <c r="F312" s="204"/>
      <c r="G312" s="178"/>
      <c r="H312" s="155">
        <f t="shared" ref="H312:P312" si="754">SUM(H313:H316)</f>
        <v>139000</v>
      </c>
      <c r="I312" s="155">
        <f t="shared" ref="I312" si="755">SUM(I313:I316)</f>
        <v>0</v>
      </c>
      <c r="J312" s="155">
        <f t="shared" si="754"/>
        <v>77000</v>
      </c>
      <c r="K312" s="155">
        <f t="shared" ref="K312:L312" si="756">SUM(K313:K316)</f>
        <v>0</v>
      </c>
      <c r="L312" s="155">
        <f t="shared" si="756"/>
        <v>95000</v>
      </c>
      <c r="M312" s="155">
        <f t="shared" ref="M312:N312" si="757">SUM(M313:M316)</f>
        <v>0</v>
      </c>
      <c r="N312" s="155">
        <f t="shared" si="757"/>
        <v>95000</v>
      </c>
      <c r="O312" s="155">
        <f t="shared" ref="O312" si="758">SUM(O313:O316)</f>
        <v>0</v>
      </c>
      <c r="P312" s="155">
        <f t="shared" si="754"/>
        <v>0</v>
      </c>
      <c r="Q312" s="155">
        <f t="shared" ref="Q312:S312" si="759">SUM(Q313:Q316)</f>
        <v>0</v>
      </c>
      <c r="R312" s="155">
        <f t="shared" si="759"/>
        <v>0</v>
      </c>
      <c r="S312" s="155">
        <f t="shared" si="759"/>
        <v>0</v>
      </c>
      <c r="T312" s="155">
        <f t="shared" ref="T312:U312" si="760">SUM(T313:T316)</f>
        <v>0</v>
      </c>
      <c r="U312" s="155">
        <f t="shared" si="760"/>
        <v>0</v>
      </c>
      <c r="V312" s="155">
        <f t="shared" ref="V312:W312" si="761">SUM(V313:V316)</f>
        <v>0</v>
      </c>
      <c r="W312" s="155">
        <f t="shared" si="761"/>
        <v>0</v>
      </c>
      <c r="X312" s="155">
        <f t="shared" ref="X312:Y312" si="762">SUM(X313:X316)</f>
        <v>0</v>
      </c>
      <c r="Y312" s="155">
        <f t="shared" si="762"/>
        <v>0</v>
      </c>
    </row>
    <row r="313" spans="1:25" s="239" customFormat="1">
      <c r="A313" s="198" t="s">
        <v>599</v>
      </c>
      <c r="B313" s="185" t="s">
        <v>604</v>
      </c>
      <c r="C313" s="145">
        <v>563</v>
      </c>
      <c r="D313" s="146" t="s">
        <v>25</v>
      </c>
      <c r="E313" s="175">
        <v>3231</v>
      </c>
      <c r="F313" s="203" t="s">
        <v>117</v>
      </c>
      <c r="G313" s="176"/>
      <c r="H313" s="196">
        <v>6000</v>
      </c>
      <c r="I313" s="214"/>
      <c r="J313" s="196">
        <v>3000</v>
      </c>
      <c r="K313" s="214"/>
      <c r="L313" s="196">
        <v>5000</v>
      </c>
      <c r="M313" s="214"/>
      <c r="N313" s="196">
        <v>5000</v>
      </c>
      <c r="O313" s="214"/>
      <c r="P313" s="196">
        <v>0</v>
      </c>
      <c r="Q313" s="214"/>
      <c r="R313" s="196"/>
      <c r="S313" s="214"/>
      <c r="T313" s="196"/>
      <c r="U313" s="214"/>
      <c r="V313" s="196"/>
      <c r="W313" s="214"/>
      <c r="X313" s="196"/>
      <c r="Y313" s="214"/>
    </row>
    <row r="314" spans="1:25" s="239" customFormat="1">
      <c r="A314" s="198" t="s">
        <v>599</v>
      </c>
      <c r="B314" s="185" t="s">
        <v>604</v>
      </c>
      <c r="C314" s="145">
        <v>563</v>
      </c>
      <c r="D314" s="146" t="s">
        <v>25</v>
      </c>
      <c r="E314" s="175">
        <v>3233</v>
      </c>
      <c r="F314" s="203" t="s">
        <v>119</v>
      </c>
      <c r="G314" s="176"/>
      <c r="H314" s="196">
        <v>8000</v>
      </c>
      <c r="I314" s="214"/>
      <c r="J314" s="196">
        <v>4000</v>
      </c>
      <c r="K314" s="214"/>
      <c r="L314" s="196">
        <v>8000</v>
      </c>
      <c r="M314" s="214"/>
      <c r="N314" s="196">
        <v>8000</v>
      </c>
      <c r="O314" s="214"/>
      <c r="P314" s="196">
        <v>0</v>
      </c>
      <c r="Q314" s="214"/>
      <c r="R314" s="196"/>
      <c r="S314" s="214"/>
      <c r="T314" s="196"/>
      <c r="U314" s="214"/>
      <c r="V314" s="196"/>
      <c r="W314" s="214"/>
      <c r="X314" s="196"/>
      <c r="Y314" s="214"/>
    </row>
    <row r="315" spans="1:25" s="239" customFormat="1">
      <c r="A315" s="198" t="s">
        <v>599</v>
      </c>
      <c r="B315" s="185" t="s">
        <v>604</v>
      </c>
      <c r="C315" s="145">
        <v>563</v>
      </c>
      <c r="D315" s="146" t="s">
        <v>25</v>
      </c>
      <c r="E315" s="175">
        <v>3237</v>
      </c>
      <c r="F315" s="203" t="s">
        <v>36</v>
      </c>
      <c r="G315" s="176"/>
      <c r="H315" s="196">
        <v>5000</v>
      </c>
      <c r="I315" s="214"/>
      <c r="J315" s="196">
        <v>10000</v>
      </c>
      <c r="K315" s="214"/>
      <c r="L315" s="196">
        <v>5000</v>
      </c>
      <c r="M315" s="214"/>
      <c r="N315" s="196">
        <v>5000</v>
      </c>
      <c r="O315" s="214"/>
      <c r="P315" s="196">
        <v>0</v>
      </c>
      <c r="Q315" s="214"/>
      <c r="R315" s="196"/>
      <c r="S315" s="214"/>
      <c r="T315" s="196"/>
      <c r="U315" s="214"/>
      <c r="V315" s="196"/>
      <c r="W315" s="214"/>
      <c r="X315" s="196"/>
      <c r="Y315" s="214"/>
    </row>
    <row r="316" spans="1:25" s="239" customFormat="1">
      <c r="A316" s="198" t="s">
        <v>599</v>
      </c>
      <c r="B316" s="185" t="s">
        <v>604</v>
      </c>
      <c r="C316" s="145">
        <v>563</v>
      </c>
      <c r="D316" s="146" t="s">
        <v>25</v>
      </c>
      <c r="E316" s="175">
        <v>3238</v>
      </c>
      <c r="F316" s="203" t="s">
        <v>122</v>
      </c>
      <c r="G316" s="176"/>
      <c r="H316" s="196">
        <v>120000</v>
      </c>
      <c r="I316" s="214"/>
      <c r="J316" s="196">
        <v>60000</v>
      </c>
      <c r="K316" s="214"/>
      <c r="L316" s="196">
        <v>77000</v>
      </c>
      <c r="M316" s="214"/>
      <c r="N316" s="196">
        <v>77000</v>
      </c>
      <c r="O316" s="214"/>
      <c r="P316" s="196">
        <v>0</v>
      </c>
      <c r="Q316" s="214"/>
      <c r="R316" s="196"/>
      <c r="S316" s="214"/>
      <c r="T316" s="196"/>
      <c r="U316" s="214"/>
      <c r="V316" s="196"/>
      <c r="W316" s="214"/>
      <c r="X316" s="196"/>
      <c r="Y316" s="214"/>
    </row>
    <row r="317" spans="1:25" s="239" customFormat="1">
      <c r="A317" s="198" t="s">
        <v>599</v>
      </c>
      <c r="B317" s="182" t="s">
        <v>604</v>
      </c>
      <c r="C317" s="164">
        <v>563</v>
      </c>
      <c r="D317" s="173"/>
      <c r="E317" s="174">
        <v>329</v>
      </c>
      <c r="F317" s="204"/>
      <c r="G317" s="178"/>
      <c r="H317" s="155">
        <f t="shared" ref="H317:P317" si="763">H318</f>
        <v>8000</v>
      </c>
      <c r="I317" s="155">
        <f t="shared" si="763"/>
        <v>0</v>
      </c>
      <c r="J317" s="155">
        <f t="shared" si="763"/>
        <v>4000</v>
      </c>
      <c r="K317" s="155">
        <f t="shared" si="763"/>
        <v>0</v>
      </c>
      <c r="L317" s="155">
        <f t="shared" si="763"/>
        <v>17000</v>
      </c>
      <c r="M317" s="155">
        <f t="shared" si="763"/>
        <v>0</v>
      </c>
      <c r="N317" s="155">
        <f t="shared" si="763"/>
        <v>17000</v>
      </c>
      <c r="O317" s="155">
        <f t="shared" si="763"/>
        <v>0</v>
      </c>
      <c r="P317" s="155">
        <f t="shared" si="763"/>
        <v>0</v>
      </c>
      <c r="Q317" s="155">
        <f t="shared" ref="Q317:U317" si="764">Q318</f>
        <v>0</v>
      </c>
      <c r="R317" s="155">
        <f t="shared" si="764"/>
        <v>0</v>
      </c>
      <c r="S317" s="155">
        <f t="shared" si="764"/>
        <v>0</v>
      </c>
      <c r="T317" s="155">
        <f t="shared" si="764"/>
        <v>0</v>
      </c>
      <c r="U317" s="155">
        <f t="shared" si="764"/>
        <v>0</v>
      </c>
      <c r="V317" s="155">
        <f t="shared" ref="V317:Y317" si="765">V318</f>
        <v>0</v>
      </c>
      <c r="W317" s="155">
        <f t="shared" si="765"/>
        <v>0</v>
      </c>
      <c r="X317" s="155">
        <f t="shared" si="765"/>
        <v>0</v>
      </c>
      <c r="Y317" s="155">
        <f t="shared" si="765"/>
        <v>0</v>
      </c>
    </row>
    <row r="318" spans="1:25" s="239" customFormat="1">
      <c r="A318" s="198" t="s">
        <v>599</v>
      </c>
      <c r="B318" s="185" t="s">
        <v>604</v>
      </c>
      <c r="C318" s="145">
        <v>563</v>
      </c>
      <c r="D318" s="146" t="s">
        <v>25</v>
      </c>
      <c r="E318" s="175">
        <v>3293</v>
      </c>
      <c r="F318" s="203" t="s">
        <v>124</v>
      </c>
      <c r="G318" s="176"/>
      <c r="H318" s="196">
        <v>8000</v>
      </c>
      <c r="I318" s="214"/>
      <c r="J318" s="196">
        <v>4000</v>
      </c>
      <c r="K318" s="214"/>
      <c r="L318" s="196">
        <v>17000</v>
      </c>
      <c r="M318" s="214"/>
      <c r="N318" s="196">
        <v>17000</v>
      </c>
      <c r="O318" s="214"/>
      <c r="P318" s="196">
        <v>0</v>
      </c>
      <c r="Q318" s="214"/>
      <c r="R318" s="196"/>
      <c r="S318" s="214"/>
      <c r="T318" s="196"/>
      <c r="U318" s="214"/>
      <c r="V318" s="196"/>
      <c r="W318" s="214"/>
      <c r="X318" s="196"/>
      <c r="Y318" s="214"/>
    </row>
    <row r="319" spans="1:25" s="239" customFormat="1">
      <c r="A319" s="198" t="s">
        <v>599</v>
      </c>
      <c r="B319" s="215" t="s">
        <v>604</v>
      </c>
      <c r="C319" s="216">
        <v>563</v>
      </c>
      <c r="D319" s="217"/>
      <c r="E319" s="238">
        <v>42</v>
      </c>
      <c r="F319" s="218"/>
      <c r="G319" s="219"/>
      <c r="H319" s="220">
        <f t="shared" ref="H319:P319" si="766">H320+H322</f>
        <v>80000</v>
      </c>
      <c r="I319" s="220">
        <f t="shared" ref="I319" si="767">I320+I322</f>
        <v>0</v>
      </c>
      <c r="J319" s="220">
        <f t="shared" si="766"/>
        <v>0</v>
      </c>
      <c r="K319" s="220">
        <f t="shared" ref="K319:L319" si="768">K320+K322</f>
        <v>0</v>
      </c>
      <c r="L319" s="220">
        <f t="shared" si="768"/>
        <v>6000</v>
      </c>
      <c r="M319" s="220">
        <f t="shared" ref="M319:N319" si="769">M320+M322</f>
        <v>0</v>
      </c>
      <c r="N319" s="220">
        <f t="shared" si="769"/>
        <v>6000</v>
      </c>
      <c r="O319" s="220">
        <f t="shared" ref="O319" si="770">O320+O322</f>
        <v>0</v>
      </c>
      <c r="P319" s="220">
        <f t="shared" si="766"/>
        <v>0</v>
      </c>
      <c r="Q319" s="220">
        <f t="shared" ref="Q319:S319" si="771">Q320+Q322</f>
        <v>0</v>
      </c>
      <c r="R319" s="220">
        <f t="shared" si="771"/>
        <v>0</v>
      </c>
      <c r="S319" s="220">
        <f t="shared" si="771"/>
        <v>0</v>
      </c>
      <c r="T319" s="220">
        <f t="shared" ref="T319:U319" si="772">T320+T322</f>
        <v>0</v>
      </c>
      <c r="U319" s="220">
        <f t="shared" si="772"/>
        <v>0</v>
      </c>
      <c r="V319" s="220">
        <f t="shared" ref="V319:W319" si="773">V320+V322</f>
        <v>0</v>
      </c>
      <c r="W319" s="220">
        <f t="shared" si="773"/>
        <v>0</v>
      </c>
      <c r="X319" s="220">
        <f t="shared" ref="X319:Y319" si="774">X320+X322</f>
        <v>0</v>
      </c>
      <c r="Y319" s="220">
        <f t="shared" si="774"/>
        <v>0</v>
      </c>
    </row>
    <row r="320" spans="1:25" s="239" customFormat="1">
      <c r="A320" s="198" t="s">
        <v>599</v>
      </c>
      <c r="B320" s="182" t="s">
        <v>604</v>
      </c>
      <c r="C320" s="164">
        <v>563</v>
      </c>
      <c r="D320" s="173"/>
      <c r="E320" s="174">
        <v>422</v>
      </c>
      <c r="F320" s="204"/>
      <c r="G320" s="178"/>
      <c r="H320" s="155">
        <f t="shared" ref="H320:P320" si="775">H321</f>
        <v>0</v>
      </c>
      <c r="I320" s="155">
        <f t="shared" si="775"/>
        <v>0</v>
      </c>
      <c r="J320" s="155">
        <f t="shared" si="775"/>
        <v>0</v>
      </c>
      <c r="K320" s="155">
        <f t="shared" si="775"/>
        <v>0</v>
      </c>
      <c r="L320" s="155">
        <f t="shared" si="775"/>
        <v>0</v>
      </c>
      <c r="M320" s="155">
        <f t="shared" si="775"/>
        <v>0</v>
      </c>
      <c r="N320" s="155">
        <f t="shared" si="775"/>
        <v>0</v>
      </c>
      <c r="O320" s="155">
        <f t="shared" si="775"/>
        <v>0</v>
      </c>
      <c r="P320" s="155">
        <f t="shared" si="775"/>
        <v>0</v>
      </c>
      <c r="Q320" s="155">
        <f t="shared" ref="Q320:U320" si="776">Q321</f>
        <v>0</v>
      </c>
      <c r="R320" s="155">
        <f t="shared" si="776"/>
        <v>0</v>
      </c>
      <c r="S320" s="155">
        <f t="shared" si="776"/>
        <v>0</v>
      </c>
      <c r="T320" s="155">
        <f t="shared" si="776"/>
        <v>0</v>
      </c>
      <c r="U320" s="155">
        <f t="shared" si="776"/>
        <v>0</v>
      </c>
      <c r="V320" s="155">
        <f t="shared" ref="V320:Y320" si="777">V321</f>
        <v>0</v>
      </c>
      <c r="W320" s="155">
        <f t="shared" si="777"/>
        <v>0</v>
      </c>
      <c r="X320" s="155">
        <f t="shared" si="777"/>
        <v>0</v>
      </c>
      <c r="Y320" s="155">
        <f t="shared" si="777"/>
        <v>0</v>
      </c>
    </row>
    <row r="321" spans="1:25" s="239" customFormat="1">
      <c r="A321" s="198" t="s">
        <v>599</v>
      </c>
      <c r="B321" s="185" t="s">
        <v>604</v>
      </c>
      <c r="C321" s="145">
        <v>563</v>
      </c>
      <c r="D321" s="146" t="s">
        <v>25</v>
      </c>
      <c r="E321" s="175">
        <v>4221</v>
      </c>
      <c r="F321" s="203" t="s">
        <v>129</v>
      </c>
      <c r="G321" s="176"/>
      <c r="H321" s="196">
        <v>0</v>
      </c>
      <c r="I321" s="214"/>
      <c r="J321" s="196">
        <v>0</v>
      </c>
      <c r="K321" s="214"/>
      <c r="L321" s="196">
        <v>0</v>
      </c>
      <c r="M321" s="214"/>
      <c r="N321" s="196">
        <v>0</v>
      </c>
      <c r="O321" s="214"/>
      <c r="P321" s="196">
        <v>0</v>
      </c>
      <c r="Q321" s="214"/>
      <c r="R321" s="196"/>
      <c r="S321" s="214"/>
      <c r="T321" s="196"/>
      <c r="U321" s="214"/>
      <c r="V321" s="196"/>
      <c r="W321" s="214"/>
      <c r="X321" s="196"/>
      <c r="Y321" s="214"/>
    </row>
    <row r="322" spans="1:25" s="239" customFormat="1">
      <c r="A322" s="198" t="s">
        <v>599</v>
      </c>
      <c r="B322" s="182" t="s">
        <v>604</v>
      </c>
      <c r="C322" s="164">
        <v>563</v>
      </c>
      <c r="D322" s="173"/>
      <c r="E322" s="174">
        <v>426</v>
      </c>
      <c r="F322" s="204"/>
      <c r="G322" s="178"/>
      <c r="H322" s="155">
        <f t="shared" ref="H322:P322" si="778">H323</f>
        <v>80000</v>
      </c>
      <c r="I322" s="155">
        <f t="shared" si="778"/>
        <v>0</v>
      </c>
      <c r="J322" s="155">
        <f t="shared" si="778"/>
        <v>0</v>
      </c>
      <c r="K322" s="155">
        <f t="shared" si="778"/>
        <v>0</v>
      </c>
      <c r="L322" s="155">
        <f t="shared" si="778"/>
        <v>6000</v>
      </c>
      <c r="M322" s="155">
        <f t="shared" si="778"/>
        <v>0</v>
      </c>
      <c r="N322" s="155">
        <f t="shared" si="778"/>
        <v>6000</v>
      </c>
      <c r="O322" s="155">
        <f t="shared" si="778"/>
        <v>0</v>
      </c>
      <c r="P322" s="155">
        <f t="shared" si="778"/>
        <v>0</v>
      </c>
      <c r="Q322" s="155">
        <f t="shared" ref="Q322:U322" si="779">Q323</f>
        <v>0</v>
      </c>
      <c r="R322" s="155">
        <f t="shared" si="779"/>
        <v>0</v>
      </c>
      <c r="S322" s="155">
        <f t="shared" si="779"/>
        <v>0</v>
      </c>
      <c r="T322" s="155">
        <f t="shared" si="779"/>
        <v>0</v>
      </c>
      <c r="U322" s="155">
        <f t="shared" si="779"/>
        <v>0</v>
      </c>
      <c r="V322" s="155">
        <f t="shared" ref="V322:Y322" si="780">V323</f>
        <v>0</v>
      </c>
      <c r="W322" s="155">
        <f t="shared" si="780"/>
        <v>0</v>
      </c>
      <c r="X322" s="155">
        <f t="shared" si="780"/>
        <v>0</v>
      </c>
      <c r="Y322" s="155">
        <f t="shared" si="780"/>
        <v>0</v>
      </c>
    </row>
    <row r="323" spans="1:25" s="239" customFormat="1">
      <c r="A323" s="198" t="s">
        <v>599</v>
      </c>
      <c r="B323" s="185" t="s">
        <v>604</v>
      </c>
      <c r="C323" s="145">
        <v>563</v>
      </c>
      <c r="D323" s="146" t="s">
        <v>25</v>
      </c>
      <c r="E323" s="175">
        <v>4262</v>
      </c>
      <c r="F323" s="203" t="s">
        <v>135</v>
      </c>
      <c r="G323" s="176"/>
      <c r="H323" s="196">
        <v>80000</v>
      </c>
      <c r="I323" s="214"/>
      <c r="J323" s="196">
        <v>0</v>
      </c>
      <c r="K323" s="214"/>
      <c r="L323" s="196">
        <v>6000</v>
      </c>
      <c r="M323" s="214"/>
      <c r="N323" s="196">
        <v>6000</v>
      </c>
      <c r="O323" s="214"/>
      <c r="P323" s="196">
        <v>0</v>
      </c>
      <c r="Q323" s="214"/>
      <c r="R323" s="196"/>
      <c r="S323" s="214"/>
      <c r="T323" s="196"/>
      <c r="U323" s="214"/>
      <c r="V323" s="196"/>
      <c r="W323" s="214"/>
      <c r="X323" s="196"/>
      <c r="Y323" s="214"/>
    </row>
    <row r="324" spans="1:25" s="239" customFormat="1" ht="56.25">
      <c r="A324" s="198" t="s">
        <v>599</v>
      </c>
      <c r="B324" s="234" t="s">
        <v>605</v>
      </c>
      <c r="C324" s="234"/>
      <c r="D324" s="234"/>
      <c r="E324" s="234"/>
      <c r="F324" s="241" t="s">
        <v>606</v>
      </c>
      <c r="G324" s="230" t="s">
        <v>597</v>
      </c>
      <c r="H324" s="233">
        <f t="shared" ref="H324:P324" si="781">H325+H331+H342+H348+H354+H365</f>
        <v>711200</v>
      </c>
      <c r="I324" s="233">
        <f t="shared" ref="I324" si="782">I325+I331+I342+I348+I354+I365</f>
        <v>107200</v>
      </c>
      <c r="J324" s="233">
        <f t="shared" si="781"/>
        <v>0</v>
      </c>
      <c r="K324" s="233">
        <f t="shared" ref="K324:L324" si="783">K325+K331+K342+K348+K354+K365</f>
        <v>0</v>
      </c>
      <c r="L324" s="233">
        <f t="shared" si="783"/>
        <v>52000</v>
      </c>
      <c r="M324" s="233">
        <f t="shared" ref="M324:N324" si="784">M325+M331+M342+M348+M354+M365</f>
        <v>11000</v>
      </c>
      <c r="N324" s="233">
        <f t="shared" si="784"/>
        <v>52000</v>
      </c>
      <c r="O324" s="233">
        <f t="shared" ref="O324" si="785">O325+O331+O342+O348+O354+O365</f>
        <v>11000</v>
      </c>
      <c r="P324" s="233">
        <f t="shared" si="781"/>
        <v>0</v>
      </c>
      <c r="Q324" s="233">
        <f t="shared" ref="Q324:S324" si="786">Q325+Q331+Q342+Q348+Q354+Q365</f>
        <v>0</v>
      </c>
      <c r="R324" s="233">
        <f t="shared" si="786"/>
        <v>0</v>
      </c>
      <c r="S324" s="233">
        <f t="shared" si="786"/>
        <v>0</v>
      </c>
      <c r="T324" s="233">
        <f t="shared" ref="T324:U324" si="787">T325+T331+T342+T348+T354+T365</f>
        <v>0</v>
      </c>
      <c r="U324" s="233">
        <f t="shared" si="787"/>
        <v>0</v>
      </c>
      <c r="V324" s="233">
        <f t="shared" ref="V324:W324" si="788">V325+V331+V342+V348+V354+V365</f>
        <v>0</v>
      </c>
      <c r="W324" s="233">
        <f t="shared" si="788"/>
        <v>0</v>
      </c>
      <c r="X324" s="233">
        <f t="shared" ref="X324:Y324" si="789">X325+X331+X342+X348+X354+X365</f>
        <v>0</v>
      </c>
      <c r="Y324" s="233">
        <f t="shared" si="789"/>
        <v>0</v>
      </c>
    </row>
    <row r="325" spans="1:25" s="239" customFormat="1">
      <c r="A325" s="198" t="s">
        <v>599</v>
      </c>
      <c r="B325" s="242" t="s">
        <v>605</v>
      </c>
      <c r="C325" s="242">
        <v>12</v>
      </c>
      <c r="D325" s="243"/>
      <c r="E325" s="244">
        <v>31</v>
      </c>
      <c r="F325" s="245"/>
      <c r="G325" s="246"/>
      <c r="H325" s="247">
        <f t="shared" ref="H325:P325" si="790">H326+H328</f>
        <v>13500</v>
      </c>
      <c r="I325" s="247">
        <f t="shared" ref="I325" si="791">I326+I328</f>
        <v>13500</v>
      </c>
      <c r="J325" s="247">
        <f t="shared" si="790"/>
        <v>0</v>
      </c>
      <c r="K325" s="247">
        <f t="shared" ref="K325:L325" si="792">K326+K328</f>
        <v>0</v>
      </c>
      <c r="L325" s="247">
        <f t="shared" si="792"/>
        <v>6000</v>
      </c>
      <c r="M325" s="247">
        <f t="shared" ref="M325:N325" si="793">M326+M328</f>
        <v>6000</v>
      </c>
      <c r="N325" s="247">
        <f t="shared" si="793"/>
        <v>6000</v>
      </c>
      <c r="O325" s="247">
        <f t="shared" ref="O325" si="794">O326+O328</f>
        <v>6000</v>
      </c>
      <c r="P325" s="247">
        <f t="shared" si="790"/>
        <v>0</v>
      </c>
      <c r="Q325" s="247">
        <f t="shared" ref="Q325:S325" si="795">Q326+Q328</f>
        <v>0</v>
      </c>
      <c r="R325" s="247">
        <f t="shared" si="795"/>
        <v>0</v>
      </c>
      <c r="S325" s="247">
        <f t="shared" si="795"/>
        <v>0</v>
      </c>
      <c r="T325" s="247">
        <f t="shared" ref="T325:U325" si="796">T326+T328</f>
        <v>0</v>
      </c>
      <c r="U325" s="247">
        <f t="shared" si="796"/>
        <v>0</v>
      </c>
      <c r="V325" s="247">
        <f t="shared" ref="V325:W325" si="797">V326+V328</f>
        <v>0</v>
      </c>
      <c r="W325" s="247">
        <f t="shared" si="797"/>
        <v>0</v>
      </c>
      <c r="X325" s="247">
        <f t="shared" ref="X325:Y325" si="798">X326+X328</f>
        <v>0</v>
      </c>
      <c r="Y325" s="247">
        <f t="shared" si="798"/>
        <v>0</v>
      </c>
    </row>
    <row r="326" spans="1:25" s="239" customFormat="1">
      <c r="A326" s="198" t="s">
        <v>599</v>
      </c>
      <c r="B326" s="248" t="s">
        <v>605</v>
      </c>
      <c r="C326" s="248">
        <v>12</v>
      </c>
      <c r="D326" s="249"/>
      <c r="E326" s="250">
        <v>311</v>
      </c>
      <c r="F326" s="251"/>
      <c r="G326" s="176"/>
      <c r="H326" s="208">
        <f t="shared" ref="H326:P326" si="799">SUM(H327)</f>
        <v>11000</v>
      </c>
      <c r="I326" s="208">
        <f t="shared" si="799"/>
        <v>11000</v>
      </c>
      <c r="J326" s="208">
        <f t="shared" si="799"/>
        <v>0</v>
      </c>
      <c r="K326" s="208">
        <f t="shared" si="799"/>
        <v>0</v>
      </c>
      <c r="L326" s="208">
        <f t="shared" si="799"/>
        <v>4000</v>
      </c>
      <c r="M326" s="208">
        <f t="shared" si="799"/>
        <v>4000</v>
      </c>
      <c r="N326" s="208">
        <f t="shared" si="799"/>
        <v>4000</v>
      </c>
      <c r="O326" s="208">
        <f t="shared" si="799"/>
        <v>4000</v>
      </c>
      <c r="P326" s="208">
        <f t="shared" si="799"/>
        <v>0</v>
      </c>
      <c r="Q326" s="208">
        <f t="shared" ref="Q326:U326" si="800">SUM(Q327)</f>
        <v>0</v>
      </c>
      <c r="R326" s="208">
        <f t="shared" si="800"/>
        <v>0</v>
      </c>
      <c r="S326" s="208">
        <f t="shared" si="800"/>
        <v>0</v>
      </c>
      <c r="T326" s="208">
        <f t="shared" si="800"/>
        <v>0</v>
      </c>
      <c r="U326" s="208">
        <f t="shared" si="800"/>
        <v>0</v>
      </c>
      <c r="V326" s="208">
        <f t="shared" ref="V326:Y326" si="801">SUM(V327)</f>
        <v>0</v>
      </c>
      <c r="W326" s="208">
        <f t="shared" si="801"/>
        <v>0</v>
      </c>
      <c r="X326" s="208">
        <f t="shared" si="801"/>
        <v>0</v>
      </c>
      <c r="Y326" s="208">
        <f t="shared" si="801"/>
        <v>0</v>
      </c>
    </row>
    <row r="327" spans="1:25" s="239" customFormat="1">
      <c r="A327" s="198" t="s">
        <v>599</v>
      </c>
      <c r="B327" s="252" t="s">
        <v>605</v>
      </c>
      <c r="C327" s="252">
        <v>12</v>
      </c>
      <c r="D327" s="253" t="s">
        <v>25</v>
      </c>
      <c r="E327" s="254">
        <v>3111</v>
      </c>
      <c r="F327" s="255" t="s">
        <v>19</v>
      </c>
      <c r="G327" s="176"/>
      <c r="H327" s="196">
        <v>11000</v>
      </c>
      <c r="I327" s="196">
        <v>11000</v>
      </c>
      <c r="J327" s="196">
        <v>0</v>
      </c>
      <c r="K327" s="196">
        <v>0</v>
      </c>
      <c r="L327" s="196">
        <v>4000</v>
      </c>
      <c r="M327" s="211">
        <f>L327</f>
        <v>4000</v>
      </c>
      <c r="N327" s="196">
        <v>4000</v>
      </c>
      <c r="O327" s="211">
        <f>N327</f>
        <v>4000</v>
      </c>
      <c r="P327" s="196">
        <v>0</v>
      </c>
      <c r="Q327" s="196">
        <v>0</v>
      </c>
      <c r="R327" s="196"/>
      <c r="S327" s="211">
        <f>R327</f>
        <v>0</v>
      </c>
      <c r="T327" s="196"/>
      <c r="U327" s="211">
        <f>T327</f>
        <v>0</v>
      </c>
      <c r="V327" s="196"/>
      <c r="W327" s="211">
        <f>V327</f>
        <v>0</v>
      </c>
      <c r="X327" s="196"/>
      <c r="Y327" s="211">
        <f>X327</f>
        <v>0</v>
      </c>
    </row>
    <row r="328" spans="1:25" s="239" customFormat="1">
      <c r="A328" s="198" t="s">
        <v>599</v>
      </c>
      <c r="B328" s="248" t="s">
        <v>605</v>
      </c>
      <c r="C328" s="248">
        <v>12</v>
      </c>
      <c r="D328" s="249"/>
      <c r="E328" s="250">
        <v>313</v>
      </c>
      <c r="F328" s="251"/>
      <c r="G328" s="176"/>
      <c r="H328" s="208">
        <f t="shared" ref="H328:P328" si="802">SUM(H329:H330)</f>
        <v>2500</v>
      </c>
      <c r="I328" s="208">
        <f t="shared" ref="I328" si="803">SUM(I329:I330)</f>
        <v>2500</v>
      </c>
      <c r="J328" s="208">
        <f t="shared" si="802"/>
        <v>0</v>
      </c>
      <c r="K328" s="208">
        <f t="shared" ref="K328:L328" si="804">SUM(K329:K330)</f>
        <v>0</v>
      </c>
      <c r="L328" s="208">
        <f t="shared" si="804"/>
        <v>2000</v>
      </c>
      <c r="M328" s="208">
        <f t="shared" ref="M328:N328" si="805">SUM(M329:M330)</f>
        <v>2000</v>
      </c>
      <c r="N328" s="208">
        <f t="shared" si="805"/>
        <v>2000</v>
      </c>
      <c r="O328" s="208">
        <f t="shared" ref="O328" si="806">SUM(O329:O330)</f>
        <v>2000</v>
      </c>
      <c r="P328" s="208">
        <f t="shared" si="802"/>
        <v>0</v>
      </c>
      <c r="Q328" s="208">
        <f t="shared" ref="Q328:S328" si="807">SUM(Q329:Q330)</f>
        <v>0</v>
      </c>
      <c r="R328" s="208">
        <f t="shared" si="807"/>
        <v>0</v>
      </c>
      <c r="S328" s="208">
        <f t="shared" si="807"/>
        <v>0</v>
      </c>
      <c r="T328" s="208">
        <f t="shared" ref="T328:U328" si="808">SUM(T329:T330)</f>
        <v>0</v>
      </c>
      <c r="U328" s="208">
        <f t="shared" si="808"/>
        <v>0</v>
      </c>
      <c r="V328" s="208">
        <f t="shared" ref="V328:W328" si="809">SUM(V329:V330)</f>
        <v>0</v>
      </c>
      <c r="W328" s="208">
        <f t="shared" si="809"/>
        <v>0</v>
      </c>
      <c r="X328" s="208">
        <f t="shared" ref="X328:Y328" si="810">SUM(X329:X330)</f>
        <v>0</v>
      </c>
      <c r="Y328" s="208">
        <f t="shared" si="810"/>
        <v>0</v>
      </c>
    </row>
    <row r="329" spans="1:25" s="239" customFormat="1" ht="30">
      <c r="A329" s="198" t="s">
        <v>599</v>
      </c>
      <c r="B329" s="252" t="s">
        <v>605</v>
      </c>
      <c r="C329" s="252">
        <v>12</v>
      </c>
      <c r="D329" s="253" t="s">
        <v>25</v>
      </c>
      <c r="E329" s="254">
        <v>3132</v>
      </c>
      <c r="F329" s="255" t="s">
        <v>280</v>
      </c>
      <c r="G329" s="176"/>
      <c r="H329" s="196">
        <v>2000</v>
      </c>
      <c r="I329" s="196">
        <v>2000</v>
      </c>
      <c r="J329" s="196">
        <v>0</v>
      </c>
      <c r="K329" s="196">
        <v>0</v>
      </c>
      <c r="L329" s="196">
        <v>1000</v>
      </c>
      <c r="M329" s="211">
        <f t="shared" ref="M329:M330" si="811">L329</f>
        <v>1000</v>
      </c>
      <c r="N329" s="196">
        <v>1000</v>
      </c>
      <c r="O329" s="211">
        <f t="shared" ref="O329:O330" si="812">N329</f>
        <v>1000</v>
      </c>
      <c r="P329" s="196">
        <v>0</v>
      </c>
      <c r="Q329" s="196">
        <v>0</v>
      </c>
      <c r="R329" s="196"/>
      <c r="S329" s="211">
        <f t="shared" ref="S329:S330" si="813">R329</f>
        <v>0</v>
      </c>
      <c r="T329" s="196"/>
      <c r="U329" s="211">
        <f t="shared" ref="U329:U330" si="814">T329</f>
        <v>0</v>
      </c>
      <c r="V329" s="196"/>
      <c r="W329" s="211">
        <f t="shared" ref="W329:W330" si="815">V329</f>
        <v>0</v>
      </c>
      <c r="X329" s="196"/>
      <c r="Y329" s="211">
        <f t="shared" ref="Y329:Y330" si="816">X329</f>
        <v>0</v>
      </c>
    </row>
    <row r="330" spans="1:25" s="239" customFormat="1" ht="30">
      <c r="A330" s="198" t="s">
        <v>599</v>
      </c>
      <c r="B330" s="252" t="s">
        <v>605</v>
      </c>
      <c r="C330" s="252">
        <v>12</v>
      </c>
      <c r="D330" s="253" t="s">
        <v>25</v>
      </c>
      <c r="E330" s="254">
        <v>3133</v>
      </c>
      <c r="F330" s="255" t="s">
        <v>602</v>
      </c>
      <c r="G330" s="176"/>
      <c r="H330" s="196">
        <v>500</v>
      </c>
      <c r="I330" s="196">
        <v>500</v>
      </c>
      <c r="J330" s="196">
        <v>0</v>
      </c>
      <c r="K330" s="196">
        <v>0</v>
      </c>
      <c r="L330" s="196">
        <v>1000</v>
      </c>
      <c r="M330" s="211">
        <f t="shared" si="811"/>
        <v>1000</v>
      </c>
      <c r="N330" s="196">
        <v>1000</v>
      </c>
      <c r="O330" s="211">
        <f t="shared" si="812"/>
        <v>1000</v>
      </c>
      <c r="P330" s="196">
        <v>0</v>
      </c>
      <c r="Q330" s="196">
        <v>0</v>
      </c>
      <c r="R330" s="196"/>
      <c r="S330" s="211">
        <f t="shared" si="813"/>
        <v>0</v>
      </c>
      <c r="T330" s="196"/>
      <c r="U330" s="211">
        <f t="shared" si="814"/>
        <v>0</v>
      </c>
      <c r="V330" s="196"/>
      <c r="W330" s="211">
        <f t="shared" si="815"/>
        <v>0</v>
      </c>
      <c r="X330" s="196"/>
      <c r="Y330" s="211">
        <f t="shared" si="816"/>
        <v>0</v>
      </c>
    </row>
    <row r="331" spans="1:25" s="239" customFormat="1">
      <c r="A331" s="198" t="s">
        <v>599</v>
      </c>
      <c r="B331" s="256" t="s">
        <v>605</v>
      </c>
      <c r="C331" s="256">
        <v>12</v>
      </c>
      <c r="D331" s="257"/>
      <c r="E331" s="258">
        <v>32</v>
      </c>
      <c r="F331" s="259"/>
      <c r="G331" s="246"/>
      <c r="H331" s="247">
        <f t="shared" ref="H331:P331" si="817">H332+H334+H340</f>
        <v>21200</v>
      </c>
      <c r="I331" s="247">
        <f t="shared" ref="I331" si="818">I332+I334+I340</f>
        <v>21200</v>
      </c>
      <c r="J331" s="247">
        <f t="shared" si="817"/>
        <v>0</v>
      </c>
      <c r="K331" s="247">
        <f t="shared" ref="K331:L331" si="819">K332+K334+K340</f>
        <v>0</v>
      </c>
      <c r="L331" s="247">
        <f t="shared" si="819"/>
        <v>5000</v>
      </c>
      <c r="M331" s="247">
        <f t="shared" ref="M331:N331" si="820">M332+M334+M340</f>
        <v>5000</v>
      </c>
      <c r="N331" s="247">
        <f t="shared" si="820"/>
        <v>5000</v>
      </c>
      <c r="O331" s="247">
        <f t="shared" ref="O331" si="821">O332+O334+O340</f>
        <v>5000</v>
      </c>
      <c r="P331" s="247">
        <f t="shared" si="817"/>
        <v>0</v>
      </c>
      <c r="Q331" s="247">
        <f t="shared" ref="Q331:S331" si="822">Q332+Q334+Q340</f>
        <v>0</v>
      </c>
      <c r="R331" s="247">
        <f t="shared" si="822"/>
        <v>0</v>
      </c>
      <c r="S331" s="247">
        <f t="shared" si="822"/>
        <v>0</v>
      </c>
      <c r="T331" s="247">
        <f t="shared" ref="T331:U331" si="823">T332+T334+T340</f>
        <v>0</v>
      </c>
      <c r="U331" s="247">
        <f t="shared" si="823"/>
        <v>0</v>
      </c>
      <c r="V331" s="247">
        <f t="shared" ref="V331:W331" si="824">V332+V334+V340</f>
        <v>0</v>
      </c>
      <c r="W331" s="247">
        <f t="shared" si="824"/>
        <v>0</v>
      </c>
      <c r="X331" s="247">
        <f t="shared" ref="X331:Y331" si="825">X332+X334+X340</f>
        <v>0</v>
      </c>
      <c r="Y331" s="247">
        <f t="shared" si="825"/>
        <v>0</v>
      </c>
    </row>
    <row r="332" spans="1:25" s="239" customFormat="1" ht="30" customHeight="1">
      <c r="A332" s="198" t="s">
        <v>599</v>
      </c>
      <c r="B332" s="248" t="s">
        <v>605</v>
      </c>
      <c r="C332" s="248">
        <v>12</v>
      </c>
      <c r="D332" s="249"/>
      <c r="E332" s="250">
        <v>322</v>
      </c>
      <c r="F332" s="251"/>
      <c r="G332" s="176"/>
      <c r="H332" s="208">
        <f t="shared" ref="H332:P332" si="826">SUM(H333)</f>
        <v>2700</v>
      </c>
      <c r="I332" s="208">
        <f t="shared" si="826"/>
        <v>2700</v>
      </c>
      <c r="J332" s="208">
        <f t="shared" si="826"/>
        <v>0</v>
      </c>
      <c r="K332" s="208">
        <f t="shared" si="826"/>
        <v>0</v>
      </c>
      <c r="L332" s="208">
        <f t="shared" si="826"/>
        <v>0</v>
      </c>
      <c r="M332" s="208">
        <f t="shared" si="826"/>
        <v>0</v>
      </c>
      <c r="N332" s="208">
        <f t="shared" si="826"/>
        <v>0</v>
      </c>
      <c r="O332" s="208">
        <f t="shared" si="826"/>
        <v>0</v>
      </c>
      <c r="P332" s="208">
        <f t="shared" si="826"/>
        <v>0</v>
      </c>
      <c r="Q332" s="208">
        <f t="shared" ref="Q332:U332" si="827">SUM(Q333)</f>
        <v>0</v>
      </c>
      <c r="R332" s="208">
        <f t="shared" si="827"/>
        <v>0</v>
      </c>
      <c r="S332" s="208">
        <f t="shared" si="827"/>
        <v>0</v>
      </c>
      <c r="T332" s="208">
        <f t="shared" si="827"/>
        <v>0</v>
      </c>
      <c r="U332" s="208">
        <f t="shared" si="827"/>
        <v>0</v>
      </c>
      <c r="V332" s="208">
        <f t="shared" ref="V332:Y332" si="828">SUM(V333)</f>
        <v>0</v>
      </c>
      <c r="W332" s="208">
        <f t="shared" si="828"/>
        <v>0</v>
      </c>
      <c r="X332" s="208">
        <f t="shared" si="828"/>
        <v>0</v>
      </c>
      <c r="Y332" s="208">
        <f t="shared" si="828"/>
        <v>0</v>
      </c>
    </row>
    <row r="333" spans="1:25" s="239" customFormat="1">
      <c r="A333" s="198" t="s">
        <v>599</v>
      </c>
      <c r="B333" s="252" t="s">
        <v>605</v>
      </c>
      <c r="C333" s="252">
        <v>12</v>
      </c>
      <c r="D333" s="253" t="s">
        <v>25</v>
      </c>
      <c r="E333" s="254">
        <v>3223</v>
      </c>
      <c r="F333" s="255" t="s">
        <v>115</v>
      </c>
      <c r="G333" s="176"/>
      <c r="H333" s="196">
        <v>2700</v>
      </c>
      <c r="I333" s="196">
        <v>2700</v>
      </c>
      <c r="J333" s="196">
        <v>0</v>
      </c>
      <c r="K333" s="196">
        <v>0</v>
      </c>
      <c r="L333" s="196"/>
      <c r="M333" s="211">
        <f>L333</f>
        <v>0</v>
      </c>
      <c r="N333" s="196"/>
      <c r="O333" s="211">
        <f>N333</f>
        <v>0</v>
      </c>
      <c r="P333" s="196">
        <v>0</v>
      </c>
      <c r="Q333" s="196">
        <v>0</v>
      </c>
      <c r="R333" s="196"/>
      <c r="S333" s="211">
        <f>R333</f>
        <v>0</v>
      </c>
      <c r="T333" s="196"/>
      <c r="U333" s="211">
        <f>T333</f>
        <v>0</v>
      </c>
      <c r="V333" s="196"/>
      <c r="W333" s="211">
        <f>V333</f>
        <v>0</v>
      </c>
      <c r="X333" s="196"/>
      <c r="Y333" s="211">
        <f>X333</f>
        <v>0</v>
      </c>
    </row>
    <row r="334" spans="1:25" s="239" customFormat="1">
      <c r="A334" s="198" t="s">
        <v>599</v>
      </c>
      <c r="B334" s="248" t="s">
        <v>605</v>
      </c>
      <c r="C334" s="248">
        <v>12</v>
      </c>
      <c r="D334" s="249"/>
      <c r="E334" s="250">
        <v>323</v>
      </c>
      <c r="F334" s="251"/>
      <c r="G334" s="178"/>
      <c r="H334" s="208">
        <f t="shared" ref="H334:P334" si="829">SUM(H335:H339)</f>
        <v>17800</v>
      </c>
      <c r="I334" s="208">
        <f t="shared" ref="I334" si="830">SUM(I335:I339)</f>
        <v>17800</v>
      </c>
      <c r="J334" s="208">
        <f t="shared" si="829"/>
        <v>0</v>
      </c>
      <c r="K334" s="208">
        <f t="shared" ref="K334:L334" si="831">SUM(K335:K339)</f>
        <v>0</v>
      </c>
      <c r="L334" s="208">
        <f t="shared" si="831"/>
        <v>0</v>
      </c>
      <c r="M334" s="208">
        <f t="shared" ref="M334:N334" si="832">SUM(M335:M339)</f>
        <v>0</v>
      </c>
      <c r="N334" s="208">
        <f t="shared" si="832"/>
        <v>0</v>
      </c>
      <c r="O334" s="208">
        <f t="shared" ref="O334" si="833">SUM(O335:O339)</f>
        <v>0</v>
      </c>
      <c r="P334" s="208">
        <f t="shared" si="829"/>
        <v>0</v>
      </c>
      <c r="Q334" s="208">
        <f t="shared" ref="Q334:S334" si="834">SUM(Q335:Q339)</f>
        <v>0</v>
      </c>
      <c r="R334" s="208">
        <f t="shared" si="834"/>
        <v>0</v>
      </c>
      <c r="S334" s="208">
        <f t="shared" si="834"/>
        <v>0</v>
      </c>
      <c r="T334" s="208">
        <f t="shared" ref="T334:U334" si="835">SUM(T335:T339)</f>
        <v>0</v>
      </c>
      <c r="U334" s="208">
        <f t="shared" si="835"/>
        <v>0</v>
      </c>
      <c r="V334" s="208">
        <f t="shared" ref="V334:W334" si="836">SUM(V335:V339)</f>
        <v>0</v>
      </c>
      <c r="W334" s="208">
        <f t="shared" si="836"/>
        <v>0</v>
      </c>
      <c r="X334" s="208">
        <f t="shared" ref="X334:Y334" si="837">SUM(X335:X339)</f>
        <v>0</v>
      </c>
      <c r="Y334" s="208">
        <f t="shared" si="837"/>
        <v>0</v>
      </c>
    </row>
    <row r="335" spans="1:25" s="239" customFormat="1">
      <c r="A335" s="198" t="s">
        <v>599</v>
      </c>
      <c r="B335" s="252" t="s">
        <v>605</v>
      </c>
      <c r="C335" s="252">
        <v>12</v>
      </c>
      <c r="D335" s="253" t="s">
        <v>25</v>
      </c>
      <c r="E335" s="254">
        <v>3233</v>
      </c>
      <c r="F335" s="255" t="s">
        <v>119</v>
      </c>
      <c r="G335" s="176"/>
      <c r="H335" s="196">
        <v>1500</v>
      </c>
      <c r="I335" s="196">
        <v>1500</v>
      </c>
      <c r="J335" s="196">
        <v>0</v>
      </c>
      <c r="K335" s="196">
        <v>0</v>
      </c>
      <c r="L335" s="196"/>
      <c r="M335" s="211">
        <f t="shared" ref="M335:M339" si="838">L335</f>
        <v>0</v>
      </c>
      <c r="N335" s="196"/>
      <c r="O335" s="211">
        <f t="shared" ref="O335:O339" si="839">N335</f>
        <v>0</v>
      </c>
      <c r="P335" s="196">
        <v>0</v>
      </c>
      <c r="Q335" s="196">
        <v>0</v>
      </c>
      <c r="R335" s="196"/>
      <c r="S335" s="211">
        <f t="shared" ref="S335:S339" si="840">R335</f>
        <v>0</v>
      </c>
      <c r="T335" s="196"/>
      <c r="U335" s="211">
        <f t="shared" ref="U335:U339" si="841">T335</f>
        <v>0</v>
      </c>
      <c r="V335" s="196"/>
      <c r="W335" s="211">
        <f t="shared" ref="W335:W339" si="842">V335</f>
        <v>0</v>
      </c>
      <c r="X335" s="196"/>
      <c r="Y335" s="211">
        <f t="shared" ref="Y335:Y339" si="843">X335</f>
        <v>0</v>
      </c>
    </row>
    <row r="336" spans="1:25" s="239" customFormat="1">
      <c r="A336" s="198" t="s">
        <v>599</v>
      </c>
      <c r="B336" s="252" t="s">
        <v>605</v>
      </c>
      <c r="C336" s="252">
        <v>12</v>
      </c>
      <c r="D336" s="253" t="s">
        <v>25</v>
      </c>
      <c r="E336" s="254">
        <v>3235</v>
      </c>
      <c r="F336" s="255" t="s">
        <v>42</v>
      </c>
      <c r="G336" s="176"/>
      <c r="H336" s="196">
        <v>0</v>
      </c>
      <c r="I336" s="196">
        <v>0</v>
      </c>
      <c r="J336" s="196">
        <v>0</v>
      </c>
      <c r="K336" s="196">
        <v>0</v>
      </c>
      <c r="L336" s="196"/>
      <c r="M336" s="211">
        <f t="shared" si="838"/>
        <v>0</v>
      </c>
      <c r="N336" s="196"/>
      <c r="O336" s="211">
        <f t="shared" si="839"/>
        <v>0</v>
      </c>
      <c r="P336" s="196">
        <v>0</v>
      </c>
      <c r="Q336" s="196">
        <v>0</v>
      </c>
      <c r="R336" s="196"/>
      <c r="S336" s="211">
        <f t="shared" si="840"/>
        <v>0</v>
      </c>
      <c r="T336" s="196"/>
      <c r="U336" s="211">
        <f t="shared" si="841"/>
        <v>0</v>
      </c>
      <c r="V336" s="196"/>
      <c r="W336" s="211">
        <f t="shared" si="842"/>
        <v>0</v>
      </c>
      <c r="X336" s="196"/>
      <c r="Y336" s="211">
        <f t="shared" si="843"/>
        <v>0</v>
      </c>
    </row>
    <row r="337" spans="1:25" s="239" customFormat="1">
      <c r="A337" s="198" t="s">
        <v>599</v>
      </c>
      <c r="B337" s="252" t="s">
        <v>605</v>
      </c>
      <c r="C337" s="252">
        <v>12</v>
      </c>
      <c r="D337" s="253" t="s">
        <v>25</v>
      </c>
      <c r="E337" s="254">
        <v>3237</v>
      </c>
      <c r="F337" s="255" t="s">
        <v>36</v>
      </c>
      <c r="G337" s="176"/>
      <c r="H337" s="196">
        <v>13000</v>
      </c>
      <c r="I337" s="196">
        <v>13000</v>
      </c>
      <c r="J337" s="196">
        <v>0</v>
      </c>
      <c r="K337" s="196">
        <v>0</v>
      </c>
      <c r="L337" s="196"/>
      <c r="M337" s="211">
        <f t="shared" si="838"/>
        <v>0</v>
      </c>
      <c r="N337" s="196"/>
      <c r="O337" s="211">
        <f t="shared" si="839"/>
        <v>0</v>
      </c>
      <c r="P337" s="196">
        <v>0</v>
      </c>
      <c r="Q337" s="196">
        <v>0</v>
      </c>
      <c r="R337" s="196"/>
      <c r="S337" s="211">
        <f t="shared" si="840"/>
        <v>0</v>
      </c>
      <c r="T337" s="196"/>
      <c r="U337" s="211">
        <f t="shared" si="841"/>
        <v>0</v>
      </c>
      <c r="V337" s="196"/>
      <c r="W337" s="211">
        <f t="shared" si="842"/>
        <v>0</v>
      </c>
      <c r="X337" s="196"/>
      <c r="Y337" s="211">
        <f t="shared" si="843"/>
        <v>0</v>
      </c>
    </row>
    <row r="338" spans="1:25" s="239" customFormat="1">
      <c r="A338" s="198" t="s">
        <v>599</v>
      </c>
      <c r="B338" s="252" t="s">
        <v>605</v>
      </c>
      <c r="C338" s="252">
        <v>12</v>
      </c>
      <c r="D338" s="253" t="s">
        <v>25</v>
      </c>
      <c r="E338" s="254">
        <v>3238</v>
      </c>
      <c r="F338" s="255" t="s">
        <v>122</v>
      </c>
      <c r="G338" s="176"/>
      <c r="H338" s="196">
        <v>300</v>
      </c>
      <c r="I338" s="196">
        <v>300</v>
      </c>
      <c r="J338" s="196">
        <v>0</v>
      </c>
      <c r="K338" s="196">
        <v>0</v>
      </c>
      <c r="L338" s="196"/>
      <c r="M338" s="211">
        <f t="shared" si="838"/>
        <v>0</v>
      </c>
      <c r="N338" s="196"/>
      <c r="O338" s="211">
        <f t="shared" si="839"/>
        <v>0</v>
      </c>
      <c r="P338" s="196">
        <v>0</v>
      </c>
      <c r="Q338" s="196">
        <v>0</v>
      </c>
      <c r="R338" s="196"/>
      <c r="S338" s="211">
        <f t="shared" si="840"/>
        <v>0</v>
      </c>
      <c r="T338" s="196"/>
      <c r="U338" s="211">
        <f t="shared" si="841"/>
        <v>0</v>
      </c>
      <c r="V338" s="196"/>
      <c r="W338" s="211">
        <f t="shared" si="842"/>
        <v>0</v>
      </c>
      <c r="X338" s="196"/>
      <c r="Y338" s="211">
        <f t="shared" si="843"/>
        <v>0</v>
      </c>
    </row>
    <row r="339" spans="1:25" s="239" customFormat="1">
      <c r="A339" s="198" t="s">
        <v>599</v>
      </c>
      <c r="B339" s="252" t="s">
        <v>605</v>
      </c>
      <c r="C339" s="252">
        <v>12</v>
      </c>
      <c r="D339" s="253" t="s">
        <v>25</v>
      </c>
      <c r="E339" s="254">
        <v>3239</v>
      </c>
      <c r="F339" s="255" t="s">
        <v>41</v>
      </c>
      <c r="G339" s="176"/>
      <c r="H339" s="196">
        <v>3000</v>
      </c>
      <c r="I339" s="196">
        <v>3000</v>
      </c>
      <c r="J339" s="196">
        <v>0</v>
      </c>
      <c r="K339" s="196">
        <v>0</v>
      </c>
      <c r="L339" s="196"/>
      <c r="M339" s="211">
        <f t="shared" si="838"/>
        <v>0</v>
      </c>
      <c r="N339" s="196"/>
      <c r="O339" s="211">
        <f t="shared" si="839"/>
        <v>0</v>
      </c>
      <c r="P339" s="196">
        <v>0</v>
      </c>
      <c r="Q339" s="196">
        <v>0</v>
      </c>
      <c r="R339" s="196"/>
      <c r="S339" s="211">
        <f t="shared" si="840"/>
        <v>0</v>
      </c>
      <c r="T339" s="196"/>
      <c r="U339" s="211">
        <f t="shared" si="841"/>
        <v>0</v>
      </c>
      <c r="V339" s="196"/>
      <c r="W339" s="211">
        <f t="shared" si="842"/>
        <v>0</v>
      </c>
      <c r="X339" s="196"/>
      <c r="Y339" s="211">
        <f t="shared" si="843"/>
        <v>0</v>
      </c>
    </row>
    <row r="340" spans="1:25" s="239" customFormat="1">
      <c r="A340" s="198" t="s">
        <v>599</v>
      </c>
      <c r="B340" s="248" t="s">
        <v>605</v>
      </c>
      <c r="C340" s="248">
        <v>12</v>
      </c>
      <c r="D340" s="249"/>
      <c r="E340" s="250">
        <v>329</v>
      </c>
      <c r="F340" s="251"/>
      <c r="G340" s="176"/>
      <c r="H340" s="208">
        <f t="shared" ref="H340:P340" si="844">SUM(H341)</f>
        <v>700</v>
      </c>
      <c r="I340" s="208">
        <f t="shared" si="844"/>
        <v>700</v>
      </c>
      <c r="J340" s="208">
        <f t="shared" si="844"/>
        <v>0</v>
      </c>
      <c r="K340" s="208">
        <f t="shared" si="844"/>
        <v>0</v>
      </c>
      <c r="L340" s="208">
        <f t="shared" si="844"/>
        <v>5000</v>
      </c>
      <c r="M340" s="208">
        <f t="shared" si="844"/>
        <v>5000</v>
      </c>
      <c r="N340" s="208">
        <f t="shared" si="844"/>
        <v>5000</v>
      </c>
      <c r="O340" s="208">
        <f t="shared" si="844"/>
        <v>5000</v>
      </c>
      <c r="P340" s="208">
        <f t="shared" si="844"/>
        <v>0</v>
      </c>
      <c r="Q340" s="208">
        <f t="shared" ref="Q340:U340" si="845">SUM(Q341)</f>
        <v>0</v>
      </c>
      <c r="R340" s="208">
        <f t="shared" si="845"/>
        <v>0</v>
      </c>
      <c r="S340" s="208">
        <f t="shared" si="845"/>
        <v>0</v>
      </c>
      <c r="T340" s="208">
        <f t="shared" si="845"/>
        <v>0</v>
      </c>
      <c r="U340" s="208">
        <f t="shared" si="845"/>
        <v>0</v>
      </c>
      <c r="V340" s="208">
        <f t="shared" ref="V340:Y340" si="846">SUM(V341)</f>
        <v>0</v>
      </c>
      <c r="W340" s="208">
        <f t="shared" si="846"/>
        <v>0</v>
      </c>
      <c r="X340" s="208">
        <f t="shared" si="846"/>
        <v>0</v>
      </c>
      <c r="Y340" s="208">
        <f t="shared" si="846"/>
        <v>0</v>
      </c>
    </row>
    <row r="341" spans="1:25" s="239" customFormat="1">
      <c r="A341" s="198" t="s">
        <v>599</v>
      </c>
      <c r="B341" s="252" t="s">
        <v>605</v>
      </c>
      <c r="C341" s="252">
        <v>12</v>
      </c>
      <c r="D341" s="253" t="s">
        <v>25</v>
      </c>
      <c r="E341" s="254">
        <v>3293</v>
      </c>
      <c r="F341" s="255" t="s">
        <v>124</v>
      </c>
      <c r="G341" s="176"/>
      <c r="H341" s="196">
        <v>700</v>
      </c>
      <c r="I341" s="196">
        <v>700</v>
      </c>
      <c r="J341" s="196">
        <v>0</v>
      </c>
      <c r="K341" s="196">
        <v>0</v>
      </c>
      <c r="L341" s="196">
        <v>5000</v>
      </c>
      <c r="M341" s="211">
        <f>L341</f>
        <v>5000</v>
      </c>
      <c r="N341" s="196">
        <v>5000</v>
      </c>
      <c r="O341" s="211">
        <f>N341</f>
        <v>5000</v>
      </c>
      <c r="P341" s="196">
        <v>0</v>
      </c>
      <c r="Q341" s="196">
        <v>0</v>
      </c>
      <c r="R341" s="196"/>
      <c r="S341" s="211">
        <f>R341</f>
        <v>0</v>
      </c>
      <c r="T341" s="196"/>
      <c r="U341" s="211">
        <f>T341</f>
        <v>0</v>
      </c>
      <c r="V341" s="196"/>
      <c r="W341" s="211">
        <f>V341</f>
        <v>0</v>
      </c>
      <c r="X341" s="196"/>
      <c r="Y341" s="211">
        <f>X341</f>
        <v>0</v>
      </c>
    </row>
    <row r="342" spans="1:25" s="239" customFormat="1">
      <c r="A342" s="198" t="s">
        <v>599</v>
      </c>
      <c r="B342" s="256" t="s">
        <v>605</v>
      </c>
      <c r="C342" s="256">
        <v>12</v>
      </c>
      <c r="D342" s="257"/>
      <c r="E342" s="258">
        <v>42</v>
      </c>
      <c r="F342" s="259"/>
      <c r="G342" s="246"/>
      <c r="H342" s="247">
        <f t="shared" ref="H342:P342" si="847">H343+H346</f>
        <v>72500</v>
      </c>
      <c r="I342" s="247">
        <f t="shared" ref="I342" si="848">I343+I346</f>
        <v>72500</v>
      </c>
      <c r="J342" s="247">
        <f t="shared" si="847"/>
        <v>0</v>
      </c>
      <c r="K342" s="247">
        <f t="shared" ref="K342:L342" si="849">K343+K346</f>
        <v>0</v>
      </c>
      <c r="L342" s="247">
        <f t="shared" si="849"/>
        <v>0</v>
      </c>
      <c r="M342" s="247">
        <f t="shared" ref="M342:N342" si="850">M343+M346</f>
        <v>0</v>
      </c>
      <c r="N342" s="247">
        <f t="shared" si="850"/>
        <v>0</v>
      </c>
      <c r="O342" s="247">
        <f t="shared" ref="O342" si="851">O343+O346</f>
        <v>0</v>
      </c>
      <c r="P342" s="247">
        <f t="shared" si="847"/>
        <v>0</v>
      </c>
      <c r="Q342" s="247">
        <f t="shared" ref="Q342:S342" si="852">Q343+Q346</f>
        <v>0</v>
      </c>
      <c r="R342" s="247">
        <f t="shared" si="852"/>
        <v>0</v>
      </c>
      <c r="S342" s="247">
        <f t="shared" si="852"/>
        <v>0</v>
      </c>
      <c r="T342" s="247">
        <f t="shared" ref="T342:U342" si="853">T343+T346</f>
        <v>0</v>
      </c>
      <c r="U342" s="247">
        <f t="shared" si="853"/>
        <v>0</v>
      </c>
      <c r="V342" s="247">
        <f t="shared" ref="V342:W342" si="854">V343+V346</f>
        <v>0</v>
      </c>
      <c r="W342" s="247">
        <f t="shared" si="854"/>
        <v>0</v>
      </c>
      <c r="X342" s="247">
        <f t="shared" ref="X342:Y342" si="855">X343+X346</f>
        <v>0</v>
      </c>
      <c r="Y342" s="247">
        <f t="shared" si="855"/>
        <v>0</v>
      </c>
    </row>
    <row r="343" spans="1:25" s="239" customFormat="1">
      <c r="A343" s="198" t="s">
        <v>599</v>
      </c>
      <c r="B343" s="248" t="s">
        <v>605</v>
      </c>
      <c r="C343" s="248">
        <v>12</v>
      </c>
      <c r="D343" s="249"/>
      <c r="E343" s="250">
        <v>422</v>
      </c>
      <c r="F343" s="251"/>
      <c r="G343" s="176"/>
      <c r="H343" s="208">
        <f t="shared" ref="H343:P343" si="856">SUM(H344:H345)</f>
        <v>15500</v>
      </c>
      <c r="I343" s="208">
        <f t="shared" ref="I343" si="857">SUM(I344:I345)</f>
        <v>15500</v>
      </c>
      <c r="J343" s="208">
        <f t="shared" si="856"/>
        <v>0</v>
      </c>
      <c r="K343" s="208">
        <f t="shared" ref="K343:L343" si="858">SUM(K344:K345)</f>
        <v>0</v>
      </c>
      <c r="L343" s="208">
        <f t="shared" si="858"/>
        <v>0</v>
      </c>
      <c r="M343" s="208">
        <f t="shared" ref="M343:N343" si="859">SUM(M344:M345)</f>
        <v>0</v>
      </c>
      <c r="N343" s="208">
        <f t="shared" si="859"/>
        <v>0</v>
      </c>
      <c r="O343" s="208">
        <f t="shared" ref="O343" si="860">SUM(O344:O345)</f>
        <v>0</v>
      </c>
      <c r="P343" s="208">
        <f t="shared" si="856"/>
        <v>0</v>
      </c>
      <c r="Q343" s="208">
        <f t="shared" ref="Q343:S343" si="861">SUM(Q344:Q345)</f>
        <v>0</v>
      </c>
      <c r="R343" s="208">
        <f t="shared" si="861"/>
        <v>0</v>
      </c>
      <c r="S343" s="208">
        <f t="shared" si="861"/>
        <v>0</v>
      </c>
      <c r="T343" s="208">
        <f t="shared" ref="T343:U343" si="862">SUM(T344:T345)</f>
        <v>0</v>
      </c>
      <c r="U343" s="208">
        <f t="shared" si="862"/>
        <v>0</v>
      </c>
      <c r="V343" s="208">
        <f t="shared" ref="V343:W343" si="863">SUM(V344:V345)</f>
        <v>0</v>
      </c>
      <c r="W343" s="208">
        <f t="shared" si="863"/>
        <v>0</v>
      </c>
      <c r="X343" s="208">
        <f t="shared" ref="X343:Y343" si="864">SUM(X344:X345)</f>
        <v>0</v>
      </c>
      <c r="Y343" s="208">
        <f t="shared" si="864"/>
        <v>0</v>
      </c>
    </row>
    <row r="344" spans="1:25" s="239" customFormat="1">
      <c r="A344" s="198" t="s">
        <v>599</v>
      </c>
      <c r="B344" s="252" t="s">
        <v>605</v>
      </c>
      <c r="C344" s="252">
        <v>12</v>
      </c>
      <c r="D344" s="253" t="s">
        <v>25</v>
      </c>
      <c r="E344" s="254">
        <v>4221</v>
      </c>
      <c r="F344" s="255" t="s">
        <v>129</v>
      </c>
      <c r="G344" s="176"/>
      <c r="H344" s="196">
        <v>3500</v>
      </c>
      <c r="I344" s="196">
        <v>3500</v>
      </c>
      <c r="J344" s="196">
        <v>0</v>
      </c>
      <c r="K344" s="196">
        <v>0</v>
      </c>
      <c r="L344" s="196"/>
      <c r="M344" s="211">
        <f t="shared" ref="M344:M345" si="865">L344</f>
        <v>0</v>
      </c>
      <c r="N344" s="196"/>
      <c r="O344" s="211">
        <f t="shared" ref="O344:O345" si="866">N344</f>
        <v>0</v>
      </c>
      <c r="P344" s="196">
        <v>0</v>
      </c>
      <c r="Q344" s="196">
        <v>0</v>
      </c>
      <c r="R344" s="196"/>
      <c r="S344" s="211">
        <f t="shared" ref="S344:S345" si="867">R344</f>
        <v>0</v>
      </c>
      <c r="T344" s="196"/>
      <c r="U344" s="211">
        <f t="shared" ref="U344:U345" si="868">T344</f>
        <v>0</v>
      </c>
      <c r="V344" s="196"/>
      <c r="W344" s="211">
        <f t="shared" ref="W344:W345" si="869">V344</f>
        <v>0</v>
      </c>
      <c r="X344" s="196"/>
      <c r="Y344" s="211">
        <f t="shared" ref="Y344:Y345" si="870">X344</f>
        <v>0</v>
      </c>
    </row>
    <row r="345" spans="1:25" s="239" customFormat="1">
      <c r="A345" s="198" t="s">
        <v>599</v>
      </c>
      <c r="B345" s="252" t="s">
        <v>605</v>
      </c>
      <c r="C345" s="252">
        <v>12</v>
      </c>
      <c r="D345" s="253" t="s">
        <v>25</v>
      </c>
      <c r="E345" s="254">
        <v>4227</v>
      </c>
      <c r="F345" s="255" t="s">
        <v>132</v>
      </c>
      <c r="G345" s="176"/>
      <c r="H345" s="196">
        <v>12000</v>
      </c>
      <c r="I345" s="196">
        <v>12000</v>
      </c>
      <c r="J345" s="196">
        <v>0</v>
      </c>
      <c r="K345" s="196">
        <v>0</v>
      </c>
      <c r="L345" s="196"/>
      <c r="M345" s="211">
        <f t="shared" si="865"/>
        <v>0</v>
      </c>
      <c r="N345" s="196"/>
      <c r="O345" s="211">
        <f t="shared" si="866"/>
        <v>0</v>
      </c>
      <c r="P345" s="196">
        <v>0</v>
      </c>
      <c r="Q345" s="196">
        <v>0</v>
      </c>
      <c r="R345" s="196"/>
      <c r="S345" s="211">
        <f t="shared" si="867"/>
        <v>0</v>
      </c>
      <c r="T345" s="196"/>
      <c r="U345" s="211">
        <f t="shared" si="868"/>
        <v>0</v>
      </c>
      <c r="V345" s="196"/>
      <c r="W345" s="211">
        <f t="shared" si="869"/>
        <v>0</v>
      </c>
      <c r="X345" s="196"/>
      <c r="Y345" s="211">
        <f t="shared" si="870"/>
        <v>0</v>
      </c>
    </row>
    <row r="346" spans="1:25" s="239" customFormat="1">
      <c r="A346" s="198" t="s">
        <v>599</v>
      </c>
      <c r="B346" s="248" t="s">
        <v>605</v>
      </c>
      <c r="C346" s="248">
        <v>12</v>
      </c>
      <c r="D346" s="249"/>
      <c r="E346" s="250">
        <v>426</v>
      </c>
      <c r="F346" s="251"/>
      <c r="G346" s="178"/>
      <c r="H346" s="208">
        <f t="shared" ref="H346:P346" si="871">SUM(H347)</f>
        <v>57000</v>
      </c>
      <c r="I346" s="208">
        <f t="shared" si="871"/>
        <v>57000</v>
      </c>
      <c r="J346" s="208">
        <f t="shared" si="871"/>
        <v>0</v>
      </c>
      <c r="K346" s="208">
        <f t="shared" si="871"/>
        <v>0</v>
      </c>
      <c r="L346" s="208">
        <f t="shared" si="871"/>
        <v>0</v>
      </c>
      <c r="M346" s="208">
        <f t="shared" si="871"/>
        <v>0</v>
      </c>
      <c r="N346" s="208">
        <f t="shared" si="871"/>
        <v>0</v>
      </c>
      <c r="O346" s="208">
        <f t="shared" si="871"/>
        <v>0</v>
      </c>
      <c r="P346" s="208">
        <f t="shared" si="871"/>
        <v>0</v>
      </c>
      <c r="Q346" s="208">
        <f t="shared" ref="Q346:U346" si="872">SUM(Q347)</f>
        <v>0</v>
      </c>
      <c r="R346" s="208">
        <f t="shared" si="872"/>
        <v>0</v>
      </c>
      <c r="S346" s="208">
        <f t="shared" si="872"/>
        <v>0</v>
      </c>
      <c r="T346" s="208">
        <f t="shared" si="872"/>
        <v>0</v>
      </c>
      <c r="U346" s="208">
        <f t="shared" si="872"/>
        <v>0</v>
      </c>
      <c r="V346" s="208">
        <f t="shared" ref="V346:Y346" si="873">SUM(V347)</f>
        <v>0</v>
      </c>
      <c r="W346" s="208">
        <f t="shared" si="873"/>
        <v>0</v>
      </c>
      <c r="X346" s="208">
        <f t="shared" si="873"/>
        <v>0</v>
      </c>
      <c r="Y346" s="208">
        <f t="shared" si="873"/>
        <v>0</v>
      </c>
    </row>
    <row r="347" spans="1:25" s="239" customFormat="1">
      <c r="A347" s="198" t="s">
        <v>599</v>
      </c>
      <c r="B347" s="252" t="s">
        <v>605</v>
      </c>
      <c r="C347" s="252">
        <v>12</v>
      </c>
      <c r="D347" s="253" t="s">
        <v>25</v>
      </c>
      <c r="E347" s="254">
        <v>4262</v>
      </c>
      <c r="F347" s="255" t="s">
        <v>135</v>
      </c>
      <c r="G347" s="176"/>
      <c r="H347" s="196">
        <v>57000</v>
      </c>
      <c r="I347" s="196">
        <v>57000</v>
      </c>
      <c r="J347" s="196">
        <v>0</v>
      </c>
      <c r="K347" s="196">
        <v>0</v>
      </c>
      <c r="L347" s="196"/>
      <c r="M347" s="211">
        <f>L347</f>
        <v>0</v>
      </c>
      <c r="N347" s="196"/>
      <c r="O347" s="211">
        <f>N347</f>
        <v>0</v>
      </c>
      <c r="P347" s="196">
        <v>0</v>
      </c>
      <c r="Q347" s="196">
        <v>0</v>
      </c>
      <c r="R347" s="196"/>
      <c r="S347" s="211">
        <f>R347</f>
        <v>0</v>
      </c>
      <c r="T347" s="196"/>
      <c r="U347" s="211">
        <f>T347</f>
        <v>0</v>
      </c>
      <c r="V347" s="196"/>
      <c r="W347" s="211">
        <f>V347</f>
        <v>0</v>
      </c>
      <c r="X347" s="196"/>
      <c r="Y347" s="211">
        <f>X347</f>
        <v>0</v>
      </c>
    </row>
    <row r="348" spans="1:25" s="239" customFormat="1">
      <c r="A348" s="198" t="s">
        <v>599</v>
      </c>
      <c r="B348" s="242" t="s">
        <v>605</v>
      </c>
      <c r="C348" s="242">
        <v>563</v>
      </c>
      <c r="D348" s="257"/>
      <c r="E348" s="244">
        <v>31</v>
      </c>
      <c r="F348" s="245"/>
      <c r="G348" s="246"/>
      <c r="H348" s="247">
        <f t="shared" ref="H348:P348" si="874">H349+H351</f>
        <v>74000</v>
      </c>
      <c r="I348" s="247">
        <f t="shared" ref="I348" si="875">I349+I351</f>
        <v>0</v>
      </c>
      <c r="J348" s="247">
        <f t="shared" si="874"/>
        <v>0</v>
      </c>
      <c r="K348" s="247">
        <f t="shared" ref="K348:L348" si="876">K349+K351</f>
        <v>0</v>
      </c>
      <c r="L348" s="247">
        <f t="shared" si="876"/>
        <v>26000</v>
      </c>
      <c r="M348" s="247">
        <f t="shared" ref="M348:N348" si="877">M349+M351</f>
        <v>0</v>
      </c>
      <c r="N348" s="247">
        <f t="shared" si="877"/>
        <v>26000</v>
      </c>
      <c r="O348" s="247">
        <f t="shared" ref="O348" si="878">O349+O351</f>
        <v>0</v>
      </c>
      <c r="P348" s="247">
        <f t="shared" si="874"/>
        <v>0</v>
      </c>
      <c r="Q348" s="247">
        <f t="shared" ref="Q348:S348" si="879">Q349+Q351</f>
        <v>0</v>
      </c>
      <c r="R348" s="247">
        <f t="shared" si="879"/>
        <v>0</v>
      </c>
      <c r="S348" s="247">
        <f t="shared" si="879"/>
        <v>0</v>
      </c>
      <c r="T348" s="247">
        <f t="shared" ref="T348:U348" si="880">T349+T351</f>
        <v>0</v>
      </c>
      <c r="U348" s="247">
        <f t="shared" si="880"/>
        <v>0</v>
      </c>
      <c r="V348" s="247">
        <f t="shared" ref="V348:W348" si="881">V349+V351</f>
        <v>0</v>
      </c>
      <c r="W348" s="247">
        <f t="shared" si="881"/>
        <v>0</v>
      </c>
      <c r="X348" s="247">
        <f t="shared" ref="X348:Y348" si="882">X349+X351</f>
        <v>0</v>
      </c>
      <c r="Y348" s="247">
        <f t="shared" si="882"/>
        <v>0</v>
      </c>
    </row>
    <row r="349" spans="1:25" s="239" customFormat="1" ht="34.9" customHeight="1">
      <c r="A349" s="198" t="s">
        <v>599</v>
      </c>
      <c r="B349" s="248" t="s">
        <v>605</v>
      </c>
      <c r="C349" s="248">
        <v>563</v>
      </c>
      <c r="D349" s="249"/>
      <c r="E349" s="250">
        <v>311</v>
      </c>
      <c r="F349" s="251"/>
      <c r="G349" s="176"/>
      <c r="H349" s="208">
        <f t="shared" ref="H349:P349" si="883">SUM(H350)</f>
        <v>62000</v>
      </c>
      <c r="I349" s="208">
        <f t="shared" si="883"/>
        <v>0</v>
      </c>
      <c r="J349" s="208">
        <f t="shared" si="883"/>
        <v>0</v>
      </c>
      <c r="K349" s="208">
        <f t="shared" si="883"/>
        <v>0</v>
      </c>
      <c r="L349" s="208">
        <f t="shared" si="883"/>
        <v>20000</v>
      </c>
      <c r="M349" s="208">
        <f t="shared" si="883"/>
        <v>0</v>
      </c>
      <c r="N349" s="208">
        <f t="shared" si="883"/>
        <v>20000</v>
      </c>
      <c r="O349" s="208">
        <f t="shared" si="883"/>
        <v>0</v>
      </c>
      <c r="P349" s="208">
        <f t="shared" si="883"/>
        <v>0</v>
      </c>
      <c r="Q349" s="208">
        <f t="shared" ref="Q349:U349" si="884">SUM(Q350)</f>
        <v>0</v>
      </c>
      <c r="R349" s="208">
        <f t="shared" si="884"/>
        <v>0</v>
      </c>
      <c r="S349" s="208">
        <f t="shared" si="884"/>
        <v>0</v>
      </c>
      <c r="T349" s="208">
        <f t="shared" si="884"/>
        <v>0</v>
      </c>
      <c r="U349" s="208">
        <f t="shared" si="884"/>
        <v>0</v>
      </c>
      <c r="V349" s="208">
        <f t="shared" ref="V349:Y349" si="885">SUM(V350)</f>
        <v>0</v>
      </c>
      <c r="W349" s="208">
        <f t="shared" si="885"/>
        <v>0</v>
      </c>
      <c r="X349" s="208">
        <f t="shared" si="885"/>
        <v>0</v>
      </c>
      <c r="Y349" s="208">
        <f t="shared" si="885"/>
        <v>0</v>
      </c>
    </row>
    <row r="350" spans="1:25" s="239" customFormat="1">
      <c r="A350" s="198" t="s">
        <v>599</v>
      </c>
      <c r="B350" s="252" t="s">
        <v>605</v>
      </c>
      <c r="C350" s="252">
        <v>563</v>
      </c>
      <c r="D350" s="253" t="s">
        <v>25</v>
      </c>
      <c r="E350" s="254">
        <v>3111</v>
      </c>
      <c r="F350" s="255" t="s">
        <v>19</v>
      </c>
      <c r="G350" s="176"/>
      <c r="H350" s="196">
        <v>62000</v>
      </c>
      <c r="I350" s="214"/>
      <c r="J350" s="196">
        <v>0</v>
      </c>
      <c r="K350" s="214"/>
      <c r="L350" s="196">
        <v>20000</v>
      </c>
      <c r="M350" s="214"/>
      <c r="N350" s="196">
        <v>20000</v>
      </c>
      <c r="O350" s="214"/>
      <c r="P350" s="196">
        <v>0</v>
      </c>
      <c r="Q350" s="214"/>
      <c r="R350" s="196"/>
      <c r="S350" s="214"/>
      <c r="T350" s="196"/>
      <c r="U350" s="214"/>
      <c r="V350" s="196"/>
      <c r="W350" s="214"/>
      <c r="X350" s="196"/>
      <c r="Y350" s="214"/>
    </row>
    <row r="351" spans="1:25" s="239" customFormat="1">
      <c r="A351" s="198" t="s">
        <v>599</v>
      </c>
      <c r="B351" s="248" t="s">
        <v>605</v>
      </c>
      <c r="C351" s="248">
        <v>563</v>
      </c>
      <c r="D351" s="249"/>
      <c r="E351" s="250">
        <v>313</v>
      </c>
      <c r="F351" s="251"/>
      <c r="G351" s="176"/>
      <c r="H351" s="208">
        <f t="shared" ref="H351:P351" si="886">SUM(H352:H353)</f>
        <v>12000</v>
      </c>
      <c r="I351" s="208">
        <f t="shared" ref="I351" si="887">SUM(I352:I353)</f>
        <v>0</v>
      </c>
      <c r="J351" s="208">
        <f t="shared" si="886"/>
        <v>0</v>
      </c>
      <c r="K351" s="208">
        <f t="shared" ref="K351:L351" si="888">SUM(K352:K353)</f>
        <v>0</v>
      </c>
      <c r="L351" s="208">
        <f t="shared" si="888"/>
        <v>6000</v>
      </c>
      <c r="M351" s="208">
        <f t="shared" ref="M351:N351" si="889">SUM(M352:M353)</f>
        <v>0</v>
      </c>
      <c r="N351" s="208">
        <f t="shared" si="889"/>
        <v>6000</v>
      </c>
      <c r="O351" s="208">
        <f t="shared" ref="O351" si="890">SUM(O352:O353)</f>
        <v>0</v>
      </c>
      <c r="P351" s="208">
        <f t="shared" si="886"/>
        <v>0</v>
      </c>
      <c r="Q351" s="208">
        <f t="shared" ref="Q351:S351" si="891">SUM(Q352:Q353)</f>
        <v>0</v>
      </c>
      <c r="R351" s="208">
        <f t="shared" si="891"/>
        <v>0</v>
      </c>
      <c r="S351" s="208">
        <f t="shared" si="891"/>
        <v>0</v>
      </c>
      <c r="T351" s="208">
        <f t="shared" ref="T351:U351" si="892">SUM(T352:T353)</f>
        <v>0</v>
      </c>
      <c r="U351" s="208">
        <f t="shared" si="892"/>
        <v>0</v>
      </c>
      <c r="V351" s="208">
        <f t="shared" ref="V351:W351" si="893">SUM(V352:V353)</f>
        <v>0</v>
      </c>
      <c r="W351" s="208">
        <f t="shared" si="893"/>
        <v>0</v>
      </c>
      <c r="X351" s="208">
        <f t="shared" ref="X351:Y351" si="894">SUM(X352:X353)</f>
        <v>0</v>
      </c>
      <c r="Y351" s="208">
        <f t="shared" si="894"/>
        <v>0</v>
      </c>
    </row>
    <row r="352" spans="1:25" s="239" customFormat="1" ht="30">
      <c r="A352" s="198" t="s">
        <v>599</v>
      </c>
      <c r="B352" s="252" t="s">
        <v>605</v>
      </c>
      <c r="C352" s="252">
        <v>563</v>
      </c>
      <c r="D352" s="253" t="s">
        <v>25</v>
      </c>
      <c r="E352" s="254">
        <v>3132</v>
      </c>
      <c r="F352" s="255" t="s">
        <v>280</v>
      </c>
      <c r="G352" s="176"/>
      <c r="H352" s="196">
        <v>10000</v>
      </c>
      <c r="I352" s="214"/>
      <c r="J352" s="196">
        <v>0</v>
      </c>
      <c r="K352" s="214"/>
      <c r="L352" s="196">
        <v>4000</v>
      </c>
      <c r="M352" s="214"/>
      <c r="N352" s="196">
        <v>4000</v>
      </c>
      <c r="O352" s="214"/>
      <c r="P352" s="196">
        <v>0</v>
      </c>
      <c r="Q352" s="214"/>
      <c r="R352" s="196"/>
      <c r="S352" s="214"/>
      <c r="T352" s="196"/>
      <c r="U352" s="214"/>
      <c r="V352" s="196"/>
      <c r="W352" s="214"/>
      <c r="X352" s="196"/>
      <c r="Y352" s="214"/>
    </row>
    <row r="353" spans="1:25" s="239" customFormat="1" ht="30">
      <c r="A353" s="198" t="s">
        <v>599</v>
      </c>
      <c r="B353" s="252" t="s">
        <v>605</v>
      </c>
      <c r="C353" s="252">
        <v>563</v>
      </c>
      <c r="D353" s="253" t="s">
        <v>25</v>
      </c>
      <c r="E353" s="254">
        <v>3133</v>
      </c>
      <c r="F353" s="255" t="s">
        <v>602</v>
      </c>
      <c r="G353" s="176"/>
      <c r="H353" s="196">
        <v>2000</v>
      </c>
      <c r="I353" s="214"/>
      <c r="J353" s="196">
        <v>0</v>
      </c>
      <c r="K353" s="214"/>
      <c r="L353" s="196">
        <v>2000</v>
      </c>
      <c r="M353" s="214"/>
      <c r="N353" s="196">
        <v>2000</v>
      </c>
      <c r="O353" s="214"/>
      <c r="P353" s="196">
        <v>0</v>
      </c>
      <c r="Q353" s="214"/>
      <c r="R353" s="196"/>
      <c r="S353" s="214"/>
      <c r="T353" s="196"/>
      <c r="U353" s="214"/>
      <c r="V353" s="196"/>
      <c r="W353" s="214"/>
      <c r="X353" s="196"/>
      <c r="Y353" s="214"/>
    </row>
    <row r="354" spans="1:25" s="239" customFormat="1">
      <c r="A354" s="198" t="s">
        <v>599</v>
      </c>
      <c r="B354" s="256" t="s">
        <v>605</v>
      </c>
      <c r="C354" s="256">
        <v>563</v>
      </c>
      <c r="D354" s="257"/>
      <c r="E354" s="258">
        <v>32</v>
      </c>
      <c r="F354" s="259"/>
      <c r="G354" s="246"/>
      <c r="H354" s="247">
        <f t="shared" ref="H354:P354" si="895">H355+H357+H363</f>
        <v>119000</v>
      </c>
      <c r="I354" s="247">
        <f t="shared" ref="I354" si="896">I355+I357+I363</f>
        <v>0</v>
      </c>
      <c r="J354" s="247">
        <f t="shared" si="895"/>
        <v>0</v>
      </c>
      <c r="K354" s="247">
        <f t="shared" ref="K354:L354" si="897">K355+K357+K363</f>
        <v>0</v>
      </c>
      <c r="L354" s="247">
        <f t="shared" si="897"/>
        <v>15000</v>
      </c>
      <c r="M354" s="247">
        <f t="shared" ref="M354:N354" si="898">M355+M357+M363</f>
        <v>0</v>
      </c>
      <c r="N354" s="247">
        <f t="shared" si="898"/>
        <v>15000</v>
      </c>
      <c r="O354" s="247">
        <f t="shared" ref="O354" si="899">O355+O357+O363</f>
        <v>0</v>
      </c>
      <c r="P354" s="247">
        <f t="shared" si="895"/>
        <v>0</v>
      </c>
      <c r="Q354" s="247">
        <f t="shared" ref="Q354:S354" si="900">Q355+Q357+Q363</f>
        <v>0</v>
      </c>
      <c r="R354" s="247">
        <f t="shared" si="900"/>
        <v>0</v>
      </c>
      <c r="S354" s="247">
        <f t="shared" si="900"/>
        <v>0</v>
      </c>
      <c r="T354" s="247">
        <f t="shared" ref="T354:U354" si="901">T355+T357+T363</f>
        <v>0</v>
      </c>
      <c r="U354" s="247">
        <f t="shared" si="901"/>
        <v>0</v>
      </c>
      <c r="V354" s="247">
        <f t="shared" ref="V354:W354" si="902">V355+V357+V363</f>
        <v>0</v>
      </c>
      <c r="W354" s="247">
        <f t="shared" si="902"/>
        <v>0</v>
      </c>
      <c r="X354" s="247">
        <f t="shared" ref="X354:Y354" si="903">X355+X357+X363</f>
        <v>0</v>
      </c>
      <c r="Y354" s="247">
        <f t="shared" si="903"/>
        <v>0</v>
      </c>
    </row>
    <row r="355" spans="1:25" s="239" customFormat="1">
      <c r="A355" s="198" t="s">
        <v>599</v>
      </c>
      <c r="B355" s="248" t="s">
        <v>605</v>
      </c>
      <c r="C355" s="248">
        <v>563</v>
      </c>
      <c r="D355" s="249"/>
      <c r="E355" s="250">
        <v>322</v>
      </c>
      <c r="F355" s="251"/>
      <c r="G355" s="176"/>
      <c r="H355" s="208">
        <f t="shared" ref="H355:P355" si="904">SUM(H356)</f>
        <v>15500</v>
      </c>
      <c r="I355" s="208">
        <f t="shared" si="904"/>
        <v>0</v>
      </c>
      <c r="J355" s="208">
        <f t="shared" si="904"/>
        <v>0</v>
      </c>
      <c r="K355" s="208">
        <f t="shared" si="904"/>
        <v>0</v>
      </c>
      <c r="L355" s="208">
        <f t="shared" si="904"/>
        <v>0</v>
      </c>
      <c r="M355" s="208">
        <f t="shared" si="904"/>
        <v>0</v>
      </c>
      <c r="N355" s="208">
        <f t="shared" si="904"/>
        <v>0</v>
      </c>
      <c r="O355" s="208">
        <f t="shared" si="904"/>
        <v>0</v>
      </c>
      <c r="P355" s="208">
        <f t="shared" si="904"/>
        <v>0</v>
      </c>
      <c r="Q355" s="208">
        <f t="shared" ref="Q355:U355" si="905">SUM(Q356)</f>
        <v>0</v>
      </c>
      <c r="R355" s="208">
        <f t="shared" si="905"/>
        <v>0</v>
      </c>
      <c r="S355" s="208">
        <f t="shared" si="905"/>
        <v>0</v>
      </c>
      <c r="T355" s="208">
        <f t="shared" si="905"/>
        <v>0</v>
      </c>
      <c r="U355" s="208">
        <f t="shared" si="905"/>
        <v>0</v>
      </c>
      <c r="V355" s="208">
        <f t="shared" ref="V355:Y355" si="906">SUM(V356)</f>
        <v>0</v>
      </c>
      <c r="W355" s="208">
        <f t="shared" si="906"/>
        <v>0</v>
      </c>
      <c r="X355" s="208">
        <f t="shared" si="906"/>
        <v>0</v>
      </c>
      <c r="Y355" s="208">
        <f t="shared" si="906"/>
        <v>0</v>
      </c>
    </row>
    <row r="356" spans="1:25" s="239" customFormat="1">
      <c r="A356" s="198" t="s">
        <v>599</v>
      </c>
      <c r="B356" s="252" t="s">
        <v>605</v>
      </c>
      <c r="C356" s="252">
        <v>563</v>
      </c>
      <c r="D356" s="253" t="s">
        <v>25</v>
      </c>
      <c r="E356" s="254">
        <v>3223</v>
      </c>
      <c r="F356" s="255" t="s">
        <v>115</v>
      </c>
      <c r="G356" s="176"/>
      <c r="H356" s="196">
        <v>15500</v>
      </c>
      <c r="I356" s="214"/>
      <c r="J356" s="196"/>
      <c r="K356" s="214"/>
      <c r="L356" s="196"/>
      <c r="M356" s="214"/>
      <c r="N356" s="196"/>
      <c r="O356" s="214"/>
      <c r="P356" s="196"/>
      <c r="Q356" s="214"/>
      <c r="R356" s="196"/>
      <c r="S356" s="214"/>
      <c r="T356" s="196"/>
      <c r="U356" s="214"/>
      <c r="V356" s="196"/>
      <c r="W356" s="214"/>
      <c r="X356" s="196"/>
      <c r="Y356" s="214"/>
    </row>
    <row r="357" spans="1:25" s="239" customFormat="1">
      <c r="A357" s="198" t="s">
        <v>599</v>
      </c>
      <c r="B357" s="248" t="s">
        <v>605</v>
      </c>
      <c r="C357" s="248">
        <v>563</v>
      </c>
      <c r="D357" s="249"/>
      <c r="E357" s="250">
        <v>323</v>
      </c>
      <c r="F357" s="251"/>
      <c r="G357" s="176"/>
      <c r="H357" s="208">
        <f t="shared" ref="H357:P357" si="907">SUM(H358:H362)</f>
        <v>99500</v>
      </c>
      <c r="I357" s="208">
        <f t="shared" ref="I357" si="908">SUM(I358:I362)</f>
        <v>0</v>
      </c>
      <c r="J357" s="208">
        <f t="shared" si="907"/>
        <v>0</v>
      </c>
      <c r="K357" s="208">
        <f t="shared" ref="K357:L357" si="909">SUM(K358:K362)</f>
        <v>0</v>
      </c>
      <c r="L357" s="208">
        <f t="shared" si="909"/>
        <v>0</v>
      </c>
      <c r="M357" s="208">
        <f t="shared" ref="M357:N357" si="910">SUM(M358:M362)</f>
        <v>0</v>
      </c>
      <c r="N357" s="208">
        <f t="shared" si="910"/>
        <v>0</v>
      </c>
      <c r="O357" s="208">
        <f t="shared" ref="O357" si="911">SUM(O358:O362)</f>
        <v>0</v>
      </c>
      <c r="P357" s="208">
        <f t="shared" si="907"/>
        <v>0</v>
      </c>
      <c r="Q357" s="208">
        <f t="shared" ref="Q357:S357" si="912">SUM(Q358:Q362)</f>
        <v>0</v>
      </c>
      <c r="R357" s="208">
        <f t="shared" si="912"/>
        <v>0</v>
      </c>
      <c r="S357" s="208">
        <f t="shared" si="912"/>
        <v>0</v>
      </c>
      <c r="T357" s="208">
        <f t="shared" ref="T357:U357" si="913">SUM(T358:T362)</f>
        <v>0</v>
      </c>
      <c r="U357" s="208">
        <f t="shared" si="913"/>
        <v>0</v>
      </c>
      <c r="V357" s="208">
        <f t="shared" ref="V357:W357" si="914">SUM(V358:V362)</f>
        <v>0</v>
      </c>
      <c r="W357" s="208">
        <f t="shared" si="914"/>
        <v>0</v>
      </c>
      <c r="X357" s="208">
        <f t="shared" ref="X357:Y357" si="915">SUM(X358:X362)</f>
        <v>0</v>
      </c>
      <c r="Y357" s="208">
        <f t="shared" si="915"/>
        <v>0</v>
      </c>
    </row>
    <row r="358" spans="1:25" s="239" customFormat="1">
      <c r="A358" s="198" t="s">
        <v>599</v>
      </c>
      <c r="B358" s="252" t="s">
        <v>605</v>
      </c>
      <c r="C358" s="252">
        <v>563</v>
      </c>
      <c r="D358" s="253" t="s">
        <v>25</v>
      </c>
      <c r="E358" s="254">
        <v>3233</v>
      </c>
      <c r="F358" s="255" t="s">
        <v>119</v>
      </c>
      <c r="G358" s="176"/>
      <c r="H358" s="196">
        <v>7000</v>
      </c>
      <c r="I358" s="214"/>
      <c r="J358" s="196">
        <v>0</v>
      </c>
      <c r="K358" s="214"/>
      <c r="L358" s="196"/>
      <c r="M358" s="214"/>
      <c r="N358" s="196"/>
      <c r="O358" s="214"/>
      <c r="P358" s="196">
        <v>0</v>
      </c>
      <c r="Q358" s="214"/>
      <c r="R358" s="196"/>
      <c r="S358" s="214"/>
      <c r="T358" s="196"/>
      <c r="U358" s="214"/>
      <c r="V358" s="196"/>
      <c r="W358" s="214"/>
      <c r="X358" s="196"/>
      <c r="Y358" s="214"/>
    </row>
    <row r="359" spans="1:25" s="239" customFormat="1">
      <c r="A359" s="198" t="s">
        <v>599</v>
      </c>
      <c r="B359" s="252" t="s">
        <v>605</v>
      </c>
      <c r="C359" s="252">
        <v>563</v>
      </c>
      <c r="D359" s="253" t="s">
        <v>25</v>
      </c>
      <c r="E359" s="254">
        <v>3235</v>
      </c>
      <c r="F359" s="255" t="s">
        <v>42</v>
      </c>
      <c r="G359" s="176"/>
      <c r="H359" s="196">
        <v>0</v>
      </c>
      <c r="I359" s="214"/>
      <c r="J359" s="196">
        <v>0</v>
      </c>
      <c r="K359" s="214"/>
      <c r="L359" s="196"/>
      <c r="M359" s="214"/>
      <c r="N359" s="196"/>
      <c r="O359" s="214"/>
      <c r="P359" s="196">
        <v>0</v>
      </c>
      <c r="Q359" s="214"/>
      <c r="R359" s="196"/>
      <c r="S359" s="214"/>
      <c r="T359" s="196"/>
      <c r="U359" s="214"/>
      <c r="V359" s="196"/>
      <c r="W359" s="214"/>
      <c r="X359" s="196"/>
      <c r="Y359" s="214"/>
    </row>
    <row r="360" spans="1:25" s="239" customFormat="1">
      <c r="A360" s="198" t="s">
        <v>599</v>
      </c>
      <c r="B360" s="252" t="s">
        <v>605</v>
      </c>
      <c r="C360" s="252">
        <v>563</v>
      </c>
      <c r="D360" s="253" t="s">
        <v>25</v>
      </c>
      <c r="E360" s="254">
        <v>3237</v>
      </c>
      <c r="F360" s="255" t="s">
        <v>36</v>
      </c>
      <c r="G360" s="176"/>
      <c r="H360" s="196">
        <v>74000</v>
      </c>
      <c r="I360" s="214"/>
      <c r="J360" s="196">
        <v>0</v>
      </c>
      <c r="K360" s="214"/>
      <c r="L360" s="196"/>
      <c r="M360" s="214"/>
      <c r="N360" s="196"/>
      <c r="O360" s="214"/>
      <c r="P360" s="196">
        <v>0</v>
      </c>
      <c r="Q360" s="214"/>
      <c r="R360" s="196"/>
      <c r="S360" s="214"/>
      <c r="T360" s="196"/>
      <c r="U360" s="214"/>
      <c r="V360" s="196"/>
      <c r="W360" s="214"/>
      <c r="X360" s="196"/>
      <c r="Y360" s="214"/>
    </row>
    <row r="361" spans="1:25" s="239" customFormat="1">
      <c r="A361" s="198" t="s">
        <v>599</v>
      </c>
      <c r="B361" s="252" t="s">
        <v>605</v>
      </c>
      <c r="C361" s="252">
        <v>563</v>
      </c>
      <c r="D361" s="253" t="s">
        <v>25</v>
      </c>
      <c r="E361" s="254">
        <v>3238</v>
      </c>
      <c r="F361" s="255" t="s">
        <v>122</v>
      </c>
      <c r="G361" s="176"/>
      <c r="H361" s="196">
        <v>1500</v>
      </c>
      <c r="I361" s="214"/>
      <c r="J361" s="196">
        <v>0</v>
      </c>
      <c r="K361" s="214"/>
      <c r="L361" s="196"/>
      <c r="M361" s="214"/>
      <c r="N361" s="196"/>
      <c r="O361" s="214"/>
      <c r="P361" s="196">
        <v>0</v>
      </c>
      <c r="Q361" s="214"/>
      <c r="R361" s="196"/>
      <c r="S361" s="214"/>
      <c r="T361" s="196"/>
      <c r="U361" s="214"/>
      <c r="V361" s="196"/>
      <c r="W361" s="214"/>
      <c r="X361" s="196"/>
      <c r="Y361" s="214"/>
    </row>
    <row r="362" spans="1:25">
      <c r="A362" s="198" t="s">
        <v>599</v>
      </c>
      <c r="B362" s="252" t="s">
        <v>605</v>
      </c>
      <c r="C362" s="252">
        <v>563</v>
      </c>
      <c r="D362" s="253" t="s">
        <v>25</v>
      </c>
      <c r="E362" s="254">
        <v>3239</v>
      </c>
      <c r="F362" s="255" t="s">
        <v>41</v>
      </c>
      <c r="G362" s="176"/>
      <c r="H362" s="196">
        <v>17000</v>
      </c>
      <c r="I362" s="214"/>
      <c r="J362" s="196">
        <v>0</v>
      </c>
      <c r="K362" s="214"/>
      <c r="L362" s="196"/>
      <c r="M362" s="214"/>
      <c r="N362" s="196"/>
      <c r="O362" s="214"/>
      <c r="P362" s="196">
        <v>0</v>
      </c>
      <c r="Q362" s="214"/>
      <c r="R362" s="196"/>
      <c r="S362" s="214"/>
      <c r="T362" s="196"/>
      <c r="U362" s="214"/>
      <c r="V362" s="196"/>
      <c r="W362" s="214"/>
      <c r="X362" s="196"/>
      <c r="Y362" s="214"/>
    </row>
    <row r="363" spans="1:25">
      <c r="A363" s="198" t="s">
        <v>599</v>
      </c>
      <c r="B363" s="248" t="s">
        <v>605</v>
      </c>
      <c r="C363" s="248">
        <v>563</v>
      </c>
      <c r="D363" s="249"/>
      <c r="E363" s="250">
        <v>329</v>
      </c>
      <c r="F363" s="251"/>
      <c r="G363" s="176"/>
      <c r="H363" s="208">
        <f t="shared" ref="H363:P363" si="916">SUM(H364)</f>
        <v>4000</v>
      </c>
      <c r="I363" s="208">
        <f t="shared" si="916"/>
        <v>0</v>
      </c>
      <c r="J363" s="208">
        <f t="shared" si="916"/>
        <v>0</v>
      </c>
      <c r="K363" s="208">
        <f t="shared" si="916"/>
        <v>0</v>
      </c>
      <c r="L363" s="208">
        <f t="shared" si="916"/>
        <v>15000</v>
      </c>
      <c r="M363" s="208">
        <f t="shared" si="916"/>
        <v>0</v>
      </c>
      <c r="N363" s="208">
        <f t="shared" si="916"/>
        <v>15000</v>
      </c>
      <c r="O363" s="208">
        <f t="shared" si="916"/>
        <v>0</v>
      </c>
      <c r="P363" s="208">
        <f t="shared" si="916"/>
        <v>0</v>
      </c>
      <c r="Q363" s="208">
        <f t="shared" ref="Q363:U363" si="917">SUM(Q364)</f>
        <v>0</v>
      </c>
      <c r="R363" s="208">
        <f t="shared" si="917"/>
        <v>0</v>
      </c>
      <c r="S363" s="208">
        <f t="shared" si="917"/>
        <v>0</v>
      </c>
      <c r="T363" s="208">
        <f t="shared" si="917"/>
        <v>0</v>
      </c>
      <c r="U363" s="208">
        <f t="shared" si="917"/>
        <v>0</v>
      </c>
      <c r="V363" s="208">
        <f t="shared" ref="V363:Y363" si="918">SUM(V364)</f>
        <v>0</v>
      </c>
      <c r="W363" s="208">
        <f t="shared" si="918"/>
        <v>0</v>
      </c>
      <c r="X363" s="208">
        <f t="shared" si="918"/>
        <v>0</v>
      </c>
      <c r="Y363" s="208">
        <f t="shared" si="918"/>
        <v>0</v>
      </c>
    </row>
    <row r="364" spans="1:25">
      <c r="A364" s="198" t="s">
        <v>599</v>
      </c>
      <c r="B364" s="252" t="s">
        <v>605</v>
      </c>
      <c r="C364" s="252">
        <v>563</v>
      </c>
      <c r="D364" s="253" t="s">
        <v>25</v>
      </c>
      <c r="E364" s="254">
        <v>3293</v>
      </c>
      <c r="F364" s="255" t="s">
        <v>124</v>
      </c>
      <c r="G364" s="176"/>
      <c r="H364" s="196">
        <v>4000</v>
      </c>
      <c r="I364" s="214"/>
      <c r="J364" s="196"/>
      <c r="K364" s="214"/>
      <c r="L364" s="196">
        <v>15000</v>
      </c>
      <c r="M364" s="214"/>
      <c r="N364" s="196">
        <v>15000</v>
      </c>
      <c r="O364" s="214"/>
      <c r="P364" s="196">
        <v>0</v>
      </c>
      <c r="Q364" s="214"/>
      <c r="R364" s="196"/>
      <c r="S364" s="214"/>
      <c r="T364" s="196"/>
      <c r="U364" s="214"/>
      <c r="V364" s="196"/>
      <c r="W364" s="214"/>
      <c r="X364" s="196"/>
      <c r="Y364" s="214"/>
    </row>
    <row r="365" spans="1:25">
      <c r="A365" s="198" t="s">
        <v>599</v>
      </c>
      <c r="B365" s="256" t="s">
        <v>605</v>
      </c>
      <c r="C365" s="256">
        <v>563</v>
      </c>
      <c r="D365" s="257"/>
      <c r="E365" s="258">
        <v>42</v>
      </c>
      <c r="F365" s="259"/>
      <c r="G365" s="246"/>
      <c r="H365" s="247">
        <f t="shared" ref="H365:P365" si="919">H366+H369</f>
        <v>411000</v>
      </c>
      <c r="I365" s="247">
        <f t="shared" ref="I365" si="920">I366+I369</f>
        <v>0</v>
      </c>
      <c r="J365" s="247">
        <f t="shared" si="919"/>
        <v>0</v>
      </c>
      <c r="K365" s="247">
        <f t="shared" ref="K365:L365" si="921">K366+K369</f>
        <v>0</v>
      </c>
      <c r="L365" s="247">
        <f t="shared" si="921"/>
        <v>0</v>
      </c>
      <c r="M365" s="247">
        <f t="shared" ref="M365:N365" si="922">M366+M369</f>
        <v>0</v>
      </c>
      <c r="N365" s="247">
        <f t="shared" si="922"/>
        <v>0</v>
      </c>
      <c r="O365" s="247">
        <f t="shared" ref="O365" si="923">O366+O369</f>
        <v>0</v>
      </c>
      <c r="P365" s="247">
        <f t="shared" si="919"/>
        <v>0</v>
      </c>
      <c r="Q365" s="247">
        <f t="shared" ref="Q365:S365" si="924">Q366+Q369</f>
        <v>0</v>
      </c>
      <c r="R365" s="247">
        <f t="shared" si="924"/>
        <v>0</v>
      </c>
      <c r="S365" s="247">
        <f t="shared" si="924"/>
        <v>0</v>
      </c>
      <c r="T365" s="247">
        <f t="shared" ref="T365:U365" si="925">T366+T369</f>
        <v>0</v>
      </c>
      <c r="U365" s="247">
        <f t="shared" si="925"/>
        <v>0</v>
      </c>
      <c r="V365" s="247">
        <f t="shared" ref="V365:W365" si="926">V366+V369</f>
        <v>0</v>
      </c>
      <c r="W365" s="247">
        <f t="shared" si="926"/>
        <v>0</v>
      </c>
      <c r="X365" s="247">
        <f t="shared" ref="X365:Y365" si="927">X366+X369</f>
        <v>0</v>
      </c>
      <c r="Y365" s="247">
        <f t="shared" si="927"/>
        <v>0</v>
      </c>
    </row>
    <row r="366" spans="1:25">
      <c r="A366" s="198" t="s">
        <v>599</v>
      </c>
      <c r="B366" s="248" t="s">
        <v>605</v>
      </c>
      <c r="C366" s="248">
        <v>563</v>
      </c>
      <c r="D366" s="249"/>
      <c r="E366" s="250">
        <v>422</v>
      </c>
      <c r="F366" s="251"/>
      <c r="G366" s="176"/>
      <c r="H366" s="208">
        <f t="shared" ref="H366:P366" si="928">SUM(H367:H368)</f>
        <v>88000</v>
      </c>
      <c r="I366" s="208">
        <f t="shared" ref="I366" si="929">SUM(I367:I368)</f>
        <v>0</v>
      </c>
      <c r="J366" s="208">
        <f t="shared" si="928"/>
        <v>0</v>
      </c>
      <c r="K366" s="208">
        <f t="shared" ref="K366:L366" si="930">SUM(K367:K368)</f>
        <v>0</v>
      </c>
      <c r="L366" s="208">
        <f t="shared" si="930"/>
        <v>0</v>
      </c>
      <c r="M366" s="208">
        <f t="shared" ref="M366:N366" si="931">SUM(M367:M368)</f>
        <v>0</v>
      </c>
      <c r="N366" s="208">
        <f t="shared" si="931"/>
        <v>0</v>
      </c>
      <c r="O366" s="208">
        <f t="shared" ref="O366" si="932">SUM(O367:O368)</f>
        <v>0</v>
      </c>
      <c r="P366" s="208">
        <f t="shared" si="928"/>
        <v>0</v>
      </c>
      <c r="Q366" s="208">
        <f t="shared" ref="Q366:S366" si="933">SUM(Q367:Q368)</f>
        <v>0</v>
      </c>
      <c r="R366" s="208">
        <f t="shared" si="933"/>
        <v>0</v>
      </c>
      <c r="S366" s="208">
        <f t="shared" si="933"/>
        <v>0</v>
      </c>
      <c r="T366" s="208">
        <f t="shared" ref="T366:U366" si="934">SUM(T367:T368)</f>
        <v>0</v>
      </c>
      <c r="U366" s="208">
        <f t="shared" si="934"/>
        <v>0</v>
      </c>
      <c r="V366" s="208">
        <f t="shared" ref="V366:W366" si="935">SUM(V367:V368)</f>
        <v>0</v>
      </c>
      <c r="W366" s="208">
        <f t="shared" si="935"/>
        <v>0</v>
      </c>
      <c r="X366" s="208">
        <f t="shared" ref="X366:Y366" si="936">SUM(X367:X368)</f>
        <v>0</v>
      </c>
      <c r="Y366" s="208">
        <f t="shared" si="936"/>
        <v>0</v>
      </c>
    </row>
    <row r="367" spans="1:25">
      <c r="A367" s="198" t="s">
        <v>599</v>
      </c>
      <c r="B367" s="252" t="s">
        <v>605</v>
      </c>
      <c r="C367" s="252">
        <v>563</v>
      </c>
      <c r="D367" s="253" t="s">
        <v>25</v>
      </c>
      <c r="E367" s="254">
        <v>4221</v>
      </c>
      <c r="F367" s="255" t="s">
        <v>129</v>
      </c>
      <c r="G367" s="176"/>
      <c r="H367" s="196">
        <v>20000</v>
      </c>
      <c r="I367" s="214"/>
      <c r="J367" s="196">
        <v>0</v>
      </c>
      <c r="K367" s="214"/>
      <c r="L367" s="196"/>
      <c r="M367" s="214"/>
      <c r="N367" s="196"/>
      <c r="O367" s="214"/>
      <c r="P367" s="196">
        <v>0</v>
      </c>
      <c r="Q367" s="214"/>
      <c r="R367" s="196"/>
      <c r="S367" s="214"/>
      <c r="T367" s="196"/>
      <c r="U367" s="214"/>
      <c r="V367" s="196"/>
      <c r="W367" s="214"/>
      <c r="X367" s="196"/>
      <c r="Y367" s="214"/>
    </row>
    <row r="368" spans="1:25">
      <c r="A368" s="198" t="s">
        <v>599</v>
      </c>
      <c r="B368" s="252" t="s">
        <v>605</v>
      </c>
      <c r="C368" s="252">
        <v>563</v>
      </c>
      <c r="D368" s="253" t="s">
        <v>25</v>
      </c>
      <c r="E368" s="254">
        <v>4227</v>
      </c>
      <c r="F368" s="255" t="s">
        <v>132</v>
      </c>
      <c r="G368" s="176"/>
      <c r="H368" s="196">
        <v>68000</v>
      </c>
      <c r="I368" s="214"/>
      <c r="J368" s="196">
        <v>0</v>
      </c>
      <c r="K368" s="214"/>
      <c r="L368" s="196"/>
      <c r="M368" s="214"/>
      <c r="N368" s="196"/>
      <c r="O368" s="214"/>
      <c r="P368" s="196">
        <v>0</v>
      </c>
      <c r="Q368" s="214"/>
      <c r="R368" s="196"/>
      <c r="S368" s="214"/>
      <c r="T368" s="196"/>
      <c r="U368" s="214"/>
      <c r="V368" s="196"/>
      <c r="W368" s="214"/>
      <c r="X368" s="196"/>
      <c r="Y368" s="214"/>
    </row>
    <row r="369" spans="1:37">
      <c r="A369" s="198" t="s">
        <v>599</v>
      </c>
      <c r="B369" s="248" t="s">
        <v>605</v>
      </c>
      <c r="C369" s="248">
        <v>563</v>
      </c>
      <c r="D369" s="249"/>
      <c r="E369" s="250">
        <v>426</v>
      </c>
      <c r="F369" s="251"/>
      <c r="G369" s="176"/>
      <c r="H369" s="208">
        <f t="shared" ref="H369:P369" si="937">SUM(H370)</f>
        <v>323000</v>
      </c>
      <c r="I369" s="208">
        <f t="shared" si="937"/>
        <v>0</v>
      </c>
      <c r="J369" s="208">
        <f t="shared" si="937"/>
        <v>0</v>
      </c>
      <c r="K369" s="208">
        <f t="shared" si="937"/>
        <v>0</v>
      </c>
      <c r="L369" s="208">
        <f t="shared" si="937"/>
        <v>0</v>
      </c>
      <c r="M369" s="208">
        <f t="shared" si="937"/>
        <v>0</v>
      </c>
      <c r="N369" s="208">
        <f t="shared" si="937"/>
        <v>0</v>
      </c>
      <c r="O369" s="208">
        <f t="shared" si="937"/>
        <v>0</v>
      </c>
      <c r="P369" s="208">
        <f t="shared" si="937"/>
        <v>0</v>
      </c>
      <c r="Q369" s="208">
        <f t="shared" ref="Q369:U369" si="938">SUM(Q370)</f>
        <v>0</v>
      </c>
      <c r="R369" s="208">
        <f t="shared" si="938"/>
        <v>0</v>
      </c>
      <c r="S369" s="208">
        <f t="shared" si="938"/>
        <v>0</v>
      </c>
      <c r="T369" s="208">
        <f t="shared" si="938"/>
        <v>0</v>
      </c>
      <c r="U369" s="208">
        <f t="shared" si="938"/>
        <v>0</v>
      </c>
      <c r="V369" s="208">
        <f t="shared" ref="V369:Y369" si="939">SUM(V370)</f>
        <v>0</v>
      </c>
      <c r="W369" s="208">
        <f t="shared" si="939"/>
        <v>0</v>
      </c>
      <c r="X369" s="208">
        <f t="shared" si="939"/>
        <v>0</v>
      </c>
      <c r="Y369" s="208">
        <f t="shared" si="939"/>
        <v>0</v>
      </c>
    </row>
    <row r="370" spans="1:37">
      <c r="A370" s="260" t="s">
        <v>599</v>
      </c>
      <c r="B370" s="261" t="s">
        <v>605</v>
      </c>
      <c r="C370" s="261">
        <v>563</v>
      </c>
      <c r="D370" s="262" t="s">
        <v>25</v>
      </c>
      <c r="E370" s="263">
        <v>4262</v>
      </c>
      <c r="F370" s="264" t="s">
        <v>135</v>
      </c>
      <c r="G370" s="176"/>
      <c r="H370" s="196">
        <v>323000</v>
      </c>
      <c r="I370" s="214"/>
      <c r="J370" s="196">
        <v>0</v>
      </c>
      <c r="K370" s="214"/>
      <c r="L370" s="196"/>
      <c r="M370" s="214"/>
      <c r="N370" s="196"/>
      <c r="O370" s="214"/>
      <c r="P370" s="196">
        <v>0</v>
      </c>
      <c r="Q370" s="214"/>
      <c r="R370" s="196"/>
      <c r="S370" s="214"/>
      <c r="T370" s="196"/>
      <c r="U370" s="214"/>
      <c r="V370" s="196"/>
      <c r="W370" s="214"/>
      <c r="X370" s="196"/>
      <c r="Y370" s="214"/>
    </row>
    <row r="371" spans="1:37" ht="56.25">
      <c r="A371" s="260" t="s">
        <v>599</v>
      </c>
      <c r="B371" s="234" t="s">
        <v>608</v>
      </c>
      <c r="C371" s="234"/>
      <c r="D371" s="234"/>
      <c r="E371" s="234"/>
      <c r="F371" s="241" t="s">
        <v>609</v>
      </c>
      <c r="G371" s="230" t="s">
        <v>597</v>
      </c>
      <c r="H371" s="233">
        <f t="shared" ref="H371:M371" si="940">H372+H378+H386+H406+H412+H420</f>
        <v>1510180</v>
      </c>
      <c r="I371" s="233">
        <f t="shared" si="940"/>
        <v>228300</v>
      </c>
      <c r="J371" s="233">
        <f t="shared" si="940"/>
        <v>1634860</v>
      </c>
      <c r="K371" s="233">
        <f t="shared" si="940"/>
        <v>244980</v>
      </c>
      <c r="L371" s="233">
        <f t="shared" si="940"/>
        <v>1572000</v>
      </c>
      <c r="M371" s="233">
        <f t="shared" si="940"/>
        <v>236000</v>
      </c>
      <c r="N371" s="288">
        <f>N372+N378+N386+N389+N395+N403+N406+N412+N420</f>
        <v>2682000</v>
      </c>
      <c r="O371" s="288">
        <f>O372+O378+O386+O389+O395+O403+O406+O412+O420</f>
        <v>236000</v>
      </c>
      <c r="P371" s="288">
        <f>P372+P378+P386+P406+P412+P420</f>
        <v>1841180</v>
      </c>
      <c r="Q371" s="288">
        <f>Q372+Q378+Q386+Q406+Q412+Q420</f>
        <v>275300</v>
      </c>
      <c r="R371" s="288">
        <f>R372+R378+R386+R406+R412+R420</f>
        <v>1947000</v>
      </c>
      <c r="S371" s="288">
        <f>S372+S378+S386+S406+S412+S420</f>
        <v>290000</v>
      </c>
      <c r="T371" s="288">
        <f>T372+T378+T386+T389+T395+T403+T406+T412+T420</f>
        <v>3223000</v>
      </c>
      <c r="U371" s="288">
        <f>U372+U378+U386+U389+U395+U403+U406+U412+U420</f>
        <v>290000</v>
      </c>
      <c r="V371" s="288">
        <f>V372+V378+V386+V406+V412+V420</f>
        <v>0</v>
      </c>
      <c r="W371" s="288">
        <f>W372+W378+W386+W406+W412+W420</f>
        <v>0</v>
      </c>
      <c r="X371" s="288">
        <f>X372+X378+X386+X406+X412+X420</f>
        <v>0</v>
      </c>
      <c r="Y371" s="233">
        <f>Y372+Y378+Y386+Y406+Y412+Y420</f>
        <v>0</v>
      </c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</row>
    <row r="372" spans="1:37">
      <c r="A372" s="260" t="s">
        <v>599</v>
      </c>
      <c r="B372" s="256" t="s">
        <v>608</v>
      </c>
      <c r="C372" s="256">
        <v>12</v>
      </c>
      <c r="D372" s="257"/>
      <c r="E372" s="258">
        <v>31</v>
      </c>
      <c r="F372" s="259"/>
      <c r="G372" s="246"/>
      <c r="H372" s="247">
        <f t="shared" ref="H372:P372" si="941">H373+H375</f>
        <v>8800</v>
      </c>
      <c r="I372" s="247">
        <f t="shared" ref="I372" si="942">I373+I375</f>
        <v>8800</v>
      </c>
      <c r="J372" s="247">
        <f t="shared" si="941"/>
        <v>12980</v>
      </c>
      <c r="K372" s="247">
        <f t="shared" ref="K372:L372" si="943">K373+K375</f>
        <v>12980</v>
      </c>
      <c r="L372" s="247">
        <f t="shared" si="943"/>
        <v>14000</v>
      </c>
      <c r="M372" s="247">
        <f t="shared" ref="M372:N372" si="944">M373+M375</f>
        <v>14000</v>
      </c>
      <c r="N372" s="247">
        <f t="shared" si="944"/>
        <v>14000</v>
      </c>
      <c r="O372" s="247">
        <f t="shared" ref="O372" si="945">O373+O375</f>
        <v>14000</v>
      </c>
      <c r="P372" s="247">
        <f t="shared" si="941"/>
        <v>8800</v>
      </c>
      <c r="Q372" s="247">
        <f t="shared" ref="Q372:S372" si="946">Q373+Q375</f>
        <v>8800</v>
      </c>
      <c r="R372" s="247">
        <f t="shared" si="946"/>
        <v>14000</v>
      </c>
      <c r="S372" s="247">
        <f t="shared" si="946"/>
        <v>14000</v>
      </c>
      <c r="T372" s="247">
        <f t="shared" ref="T372:U372" si="947">T373+T375</f>
        <v>14000</v>
      </c>
      <c r="U372" s="247">
        <f t="shared" si="947"/>
        <v>14000</v>
      </c>
      <c r="V372" s="247">
        <f t="shared" ref="V372:W372" si="948">V373+V375</f>
        <v>0</v>
      </c>
      <c r="W372" s="247">
        <f t="shared" si="948"/>
        <v>0</v>
      </c>
      <c r="X372" s="247">
        <f t="shared" ref="X372:Y372" si="949">X373+X375</f>
        <v>0</v>
      </c>
      <c r="Y372" s="247">
        <f t="shared" si="949"/>
        <v>0</v>
      </c>
    </row>
    <row r="373" spans="1:37">
      <c r="A373" s="260" t="s">
        <v>599</v>
      </c>
      <c r="B373" s="248" t="s">
        <v>608</v>
      </c>
      <c r="C373" s="248">
        <v>12</v>
      </c>
      <c r="D373" s="249"/>
      <c r="E373" s="250">
        <v>311</v>
      </c>
      <c r="F373" s="251"/>
      <c r="G373" s="176"/>
      <c r="H373" s="208">
        <f t="shared" ref="H373:P373" si="950">H374</f>
        <v>7000</v>
      </c>
      <c r="I373" s="208">
        <f t="shared" si="950"/>
        <v>7000</v>
      </c>
      <c r="J373" s="208">
        <f t="shared" si="950"/>
        <v>11000</v>
      </c>
      <c r="K373" s="208">
        <f t="shared" si="950"/>
        <v>11000</v>
      </c>
      <c r="L373" s="208">
        <f t="shared" si="950"/>
        <v>11000</v>
      </c>
      <c r="M373" s="208">
        <f t="shared" si="950"/>
        <v>11000</v>
      </c>
      <c r="N373" s="208">
        <f t="shared" si="950"/>
        <v>11000</v>
      </c>
      <c r="O373" s="208">
        <f t="shared" si="950"/>
        <v>11000</v>
      </c>
      <c r="P373" s="208">
        <f t="shared" si="950"/>
        <v>7000</v>
      </c>
      <c r="Q373" s="208">
        <f t="shared" ref="Q373:U373" si="951">Q374</f>
        <v>7000</v>
      </c>
      <c r="R373" s="208">
        <f t="shared" si="951"/>
        <v>11000</v>
      </c>
      <c r="S373" s="208">
        <f t="shared" si="951"/>
        <v>11000</v>
      </c>
      <c r="T373" s="208">
        <f t="shared" si="951"/>
        <v>11000</v>
      </c>
      <c r="U373" s="208">
        <f t="shared" si="951"/>
        <v>11000</v>
      </c>
      <c r="V373" s="208">
        <f t="shared" ref="V373:Y373" si="952">V374</f>
        <v>0</v>
      </c>
      <c r="W373" s="208">
        <f t="shared" si="952"/>
        <v>0</v>
      </c>
      <c r="X373" s="208">
        <f t="shared" si="952"/>
        <v>0</v>
      </c>
      <c r="Y373" s="208">
        <f t="shared" si="952"/>
        <v>0</v>
      </c>
    </row>
    <row r="374" spans="1:37">
      <c r="A374" s="260" t="s">
        <v>599</v>
      </c>
      <c r="B374" s="145" t="s">
        <v>608</v>
      </c>
      <c r="C374" s="145">
        <v>12</v>
      </c>
      <c r="D374" s="146" t="s">
        <v>25</v>
      </c>
      <c r="E374" s="175">
        <v>3111</v>
      </c>
      <c r="F374" s="203" t="s">
        <v>19</v>
      </c>
      <c r="G374" s="176"/>
      <c r="H374" s="196">
        <v>7000</v>
      </c>
      <c r="I374" s="196">
        <v>7000</v>
      </c>
      <c r="J374" s="196">
        <v>11000</v>
      </c>
      <c r="K374" s="196">
        <v>11000</v>
      </c>
      <c r="L374" s="196">
        <v>11000</v>
      </c>
      <c r="M374" s="211">
        <f>L374</f>
        <v>11000</v>
      </c>
      <c r="N374" s="196">
        <v>11000</v>
      </c>
      <c r="O374" s="211">
        <f>N374</f>
        <v>11000</v>
      </c>
      <c r="P374" s="196">
        <v>7000</v>
      </c>
      <c r="Q374" s="196">
        <v>7000</v>
      </c>
      <c r="R374" s="196">
        <v>11000</v>
      </c>
      <c r="S374" s="211">
        <f>R374</f>
        <v>11000</v>
      </c>
      <c r="T374" s="196">
        <v>11000</v>
      </c>
      <c r="U374" s="211">
        <f>T374</f>
        <v>11000</v>
      </c>
      <c r="V374" s="196"/>
      <c r="W374" s="211">
        <f>V374</f>
        <v>0</v>
      </c>
      <c r="X374" s="196"/>
      <c r="Y374" s="211">
        <f>X374</f>
        <v>0</v>
      </c>
    </row>
    <row r="375" spans="1:37">
      <c r="A375" s="260" t="s">
        <v>599</v>
      </c>
      <c r="B375" s="248" t="s">
        <v>608</v>
      </c>
      <c r="C375" s="248">
        <v>12</v>
      </c>
      <c r="D375" s="249"/>
      <c r="E375" s="250">
        <v>313</v>
      </c>
      <c r="F375" s="251"/>
      <c r="G375" s="176"/>
      <c r="H375" s="208">
        <f t="shared" ref="H375:P375" si="953">H376+H377</f>
        <v>1800</v>
      </c>
      <c r="I375" s="208">
        <f t="shared" ref="I375" si="954">I376+I377</f>
        <v>1800</v>
      </c>
      <c r="J375" s="208">
        <f t="shared" si="953"/>
        <v>1980</v>
      </c>
      <c r="K375" s="208">
        <f t="shared" ref="K375:L375" si="955">K376+K377</f>
        <v>1980</v>
      </c>
      <c r="L375" s="208">
        <f t="shared" si="955"/>
        <v>3000</v>
      </c>
      <c r="M375" s="208">
        <f t="shared" ref="M375:N375" si="956">M376+M377</f>
        <v>3000</v>
      </c>
      <c r="N375" s="208">
        <f t="shared" si="956"/>
        <v>3000</v>
      </c>
      <c r="O375" s="208">
        <f t="shared" ref="O375" si="957">O376+O377</f>
        <v>3000</v>
      </c>
      <c r="P375" s="208">
        <f t="shared" si="953"/>
        <v>1800</v>
      </c>
      <c r="Q375" s="208">
        <f t="shared" ref="Q375:S375" si="958">Q376+Q377</f>
        <v>1800</v>
      </c>
      <c r="R375" s="208">
        <f t="shared" si="958"/>
        <v>3000</v>
      </c>
      <c r="S375" s="208">
        <f t="shared" si="958"/>
        <v>3000</v>
      </c>
      <c r="T375" s="208">
        <f t="shared" ref="T375:U375" si="959">T376+T377</f>
        <v>3000</v>
      </c>
      <c r="U375" s="208">
        <f t="shared" si="959"/>
        <v>3000</v>
      </c>
      <c r="V375" s="208">
        <f t="shared" ref="V375:W375" si="960">V376+V377</f>
        <v>0</v>
      </c>
      <c r="W375" s="208">
        <f t="shared" si="960"/>
        <v>0</v>
      </c>
      <c r="X375" s="208">
        <f t="shared" ref="X375:Y375" si="961">X376+X377</f>
        <v>0</v>
      </c>
      <c r="Y375" s="208">
        <f t="shared" si="961"/>
        <v>0</v>
      </c>
    </row>
    <row r="376" spans="1:37" ht="30">
      <c r="A376" s="260" t="s">
        <v>599</v>
      </c>
      <c r="B376" s="145" t="s">
        <v>608</v>
      </c>
      <c r="C376" s="145">
        <v>12</v>
      </c>
      <c r="D376" s="146" t="s">
        <v>25</v>
      </c>
      <c r="E376" s="175">
        <v>3132</v>
      </c>
      <c r="F376" s="203" t="s">
        <v>280</v>
      </c>
      <c r="G376" s="176"/>
      <c r="H376" s="196">
        <v>1500</v>
      </c>
      <c r="I376" s="196">
        <v>1500</v>
      </c>
      <c r="J376" s="196">
        <v>1760</v>
      </c>
      <c r="K376" s="196">
        <v>1760</v>
      </c>
      <c r="L376" s="196">
        <v>2000</v>
      </c>
      <c r="M376" s="211">
        <f t="shared" ref="M376:M377" si="962">L376</f>
        <v>2000</v>
      </c>
      <c r="N376" s="196">
        <v>2000</v>
      </c>
      <c r="O376" s="211">
        <f t="shared" ref="O376:O377" si="963">N376</f>
        <v>2000</v>
      </c>
      <c r="P376" s="196">
        <v>1500</v>
      </c>
      <c r="Q376" s="196">
        <v>1500</v>
      </c>
      <c r="R376" s="196">
        <v>2000</v>
      </c>
      <c r="S376" s="211">
        <f t="shared" ref="S376:S377" si="964">R376</f>
        <v>2000</v>
      </c>
      <c r="T376" s="196">
        <v>2000</v>
      </c>
      <c r="U376" s="211">
        <f t="shared" ref="U376:U377" si="965">T376</f>
        <v>2000</v>
      </c>
      <c r="V376" s="196"/>
      <c r="W376" s="211">
        <f t="shared" ref="W376:W377" si="966">V376</f>
        <v>0</v>
      </c>
      <c r="X376" s="196"/>
      <c r="Y376" s="211">
        <f t="shared" ref="Y376:Y377" si="967">X376</f>
        <v>0</v>
      </c>
    </row>
    <row r="377" spans="1:37" ht="30">
      <c r="A377" s="260" t="s">
        <v>599</v>
      </c>
      <c r="B377" s="145" t="s">
        <v>608</v>
      </c>
      <c r="C377" s="145">
        <v>12</v>
      </c>
      <c r="D377" s="146" t="s">
        <v>25</v>
      </c>
      <c r="E377" s="175">
        <v>3133</v>
      </c>
      <c r="F377" s="203" t="s">
        <v>258</v>
      </c>
      <c r="G377" s="176"/>
      <c r="H377" s="196">
        <v>300</v>
      </c>
      <c r="I377" s="196">
        <v>300</v>
      </c>
      <c r="J377" s="196">
        <v>220</v>
      </c>
      <c r="K377" s="196">
        <v>220</v>
      </c>
      <c r="L377" s="196">
        <v>1000</v>
      </c>
      <c r="M377" s="211">
        <f t="shared" si="962"/>
        <v>1000</v>
      </c>
      <c r="N377" s="196">
        <v>1000</v>
      </c>
      <c r="O377" s="211">
        <f t="shared" si="963"/>
        <v>1000</v>
      </c>
      <c r="P377" s="196">
        <v>300</v>
      </c>
      <c r="Q377" s="196">
        <v>300</v>
      </c>
      <c r="R377" s="196">
        <v>1000</v>
      </c>
      <c r="S377" s="211">
        <f t="shared" si="964"/>
        <v>1000</v>
      </c>
      <c r="T377" s="196">
        <v>1000</v>
      </c>
      <c r="U377" s="211">
        <f t="shared" si="965"/>
        <v>1000</v>
      </c>
      <c r="V377" s="196"/>
      <c r="W377" s="211">
        <f t="shared" si="966"/>
        <v>0</v>
      </c>
      <c r="X377" s="196"/>
      <c r="Y377" s="211">
        <f t="shared" si="967"/>
        <v>0</v>
      </c>
    </row>
    <row r="378" spans="1:37">
      <c r="A378" s="260" t="s">
        <v>599</v>
      </c>
      <c r="B378" s="256" t="s">
        <v>608</v>
      </c>
      <c r="C378" s="256">
        <v>12</v>
      </c>
      <c r="D378" s="257"/>
      <c r="E378" s="258">
        <v>32</v>
      </c>
      <c r="F378" s="259"/>
      <c r="G378" s="246"/>
      <c r="H378" s="247">
        <f t="shared" ref="H378:P378" si="968">H379+H381+H384</f>
        <v>39500</v>
      </c>
      <c r="I378" s="247">
        <f t="shared" ref="I378" si="969">I379+I381+I384</f>
        <v>39500</v>
      </c>
      <c r="J378" s="247">
        <f t="shared" si="968"/>
        <v>32000</v>
      </c>
      <c r="K378" s="247">
        <f t="shared" ref="K378:L378" si="970">K379+K381+K384</f>
        <v>32000</v>
      </c>
      <c r="L378" s="247">
        <f t="shared" si="970"/>
        <v>22000</v>
      </c>
      <c r="M378" s="247">
        <f t="shared" ref="M378:N378" si="971">M379+M381+M384</f>
        <v>22000</v>
      </c>
      <c r="N378" s="247">
        <f t="shared" si="971"/>
        <v>22000</v>
      </c>
      <c r="O378" s="247">
        <f t="shared" ref="O378" si="972">O379+O381+O384</f>
        <v>22000</v>
      </c>
      <c r="P378" s="247">
        <f t="shared" si="968"/>
        <v>24500</v>
      </c>
      <c r="Q378" s="247">
        <f t="shared" ref="Q378:S378" si="973">Q379+Q381+Q384</f>
        <v>24500</v>
      </c>
      <c r="R378" s="247">
        <f t="shared" si="973"/>
        <v>34000</v>
      </c>
      <c r="S378" s="247">
        <f t="shared" si="973"/>
        <v>34000</v>
      </c>
      <c r="T378" s="247">
        <f t="shared" ref="T378:U378" si="974">T379+T381+T384</f>
        <v>34000</v>
      </c>
      <c r="U378" s="247">
        <f t="shared" si="974"/>
        <v>34000</v>
      </c>
      <c r="V378" s="247">
        <f t="shared" ref="V378:W378" si="975">V379+V381+V384</f>
        <v>0</v>
      </c>
      <c r="W378" s="247">
        <f t="shared" si="975"/>
        <v>0</v>
      </c>
      <c r="X378" s="247">
        <f t="shared" ref="X378:Y378" si="976">X379+X381+X384</f>
        <v>0</v>
      </c>
      <c r="Y378" s="247">
        <f t="shared" si="976"/>
        <v>0</v>
      </c>
    </row>
    <row r="379" spans="1:37">
      <c r="A379" s="260" t="s">
        <v>599</v>
      </c>
      <c r="B379" s="248" t="s">
        <v>608</v>
      </c>
      <c r="C379" s="248">
        <v>12</v>
      </c>
      <c r="D379" s="249"/>
      <c r="E379" s="250">
        <v>321</v>
      </c>
      <c r="F379" s="251"/>
      <c r="G379" s="176"/>
      <c r="H379" s="208">
        <f t="shared" ref="H379:P379" si="977">H380</f>
        <v>6000</v>
      </c>
      <c r="I379" s="208">
        <f t="shared" si="977"/>
        <v>6000</v>
      </c>
      <c r="J379" s="208">
        <f t="shared" si="977"/>
        <v>12000</v>
      </c>
      <c r="K379" s="208">
        <f t="shared" si="977"/>
        <v>12000</v>
      </c>
      <c r="L379" s="208">
        <f t="shared" si="977"/>
        <v>12000</v>
      </c>
      <c r="M379" s="208">
        <f t="shared" si="977"/>
        <v>12000</v>
      </c>
      <c r="N379" s="208">
        <f t="shared" si="977"/>
        <v>12000</v>
      </c>
      <c r="O379" s="208">
        <f t="shared" si="977"/>
        <v>12000</v>
      </c>
      <c r="P379" s="208">
        <f t="shared" si="977"/>
        <v>6000</v>
      </c>
      <c r="Q379" s="208">
        <f t="shared" ref="Q379:U379" si="978">Q380</f>
        <v>6000</v>
      </c>
      <c r="R379" s="208">
        <f t="shared" si="978"/>
        <v>12000</v>
      </c>
      <c r="S379" s="208">
        <f t="shared" si="978"/>
        <v>12000</v>
      </c>
      <c r="T379" s="208">
        <f t="shared" si="978"/>
        <v>12000</v>
      </c>
      <c r="U379" s="208">
        <f t="shared" si="978"/>
        <v>12000</v>
      </c>
      <c r="V379" s="208">
        <f t="shared" ref="V379:Y379" si="979">V380</f>
        <v>0</v>
      </c>
      <c r="W379" s="208">
        <f t="shared" si="979"/>
        <v>0</v>
      </c>
      <c r="X379" s="208">
        <f t="shared" si="979"/>
        <v>0</v>
      </c>
      <c r="Y379" s="208">
        <f t="shared" si="979"/>
        <v>0</v>
      </c>
    </row>
    <row r="380" spans="1:37">
      <c r="A380" s="260" t="s">
        <v>599</v>
      </c>
      <c r="B380" s="145" t="s">
        <v>608</v>
      </c>
      <c r="C380" s="145">
        <v>12</v>
      </c>
      <c r="D380" s="146" t="s">
        <v>25</v>
      </c>
      <c r="E380" s="175">
        <v>3211</v>
      </c>
      <c r="F380" s="203" t="s">
        <v>110</v>
      </c>
      <c r="G380" s="176"/>
      <c r="H380" s="196">
        <v>6000</v>
      </c>
      <c r="I380" s="196">
        <v>6000</v>
      </c>
      <c r="J380" s="196">
        <v>12000</v>
      </c>
      <c r="K380" s="196">
        <v>12000</v>
      </c>
      <c r="L380" s="196">
        <v>12000</v>
      </c>
      <c r="M380" s="211">
        <f>L380</f>
        <v>12000</v>
      </c>
      <c r="N380" s="196">
        <v>12000</v>
      </c>
      <c r="O380" s="211">
        <f>N380</f>
        <v>12000</v>
      </c>
      <c r="P380" s="196">
        <v>6000</v>
      </c>
      <c r="Q380" s="196">
        <v>6000</v>
      </c>
      <c r="R380" s="196">
        <v>12000</v>
      </c>
      <c r="S380" s="211">
        <f>R380</f>
        <v>12000</v>
      </c>
      <c r="T380" s="196">
        <v>12000</v>
      </c>
      <c r="U380" s="211">
        <f>T380</f>
        <v>12000</v>
      </c>
      <c r="V380" s="196"/>
      <c r="W380" s="211">
        <f>V380</f>
        <v>0</v>
      </c>
      <c r="X380" s="196"/>
      <c r="Y380" s="211">
        <f>X380</f>
        <v>0</v>
      </c>
    </row>
    <row r="381" spans="1:37">
      <c r="A381" s="260" t="s">
        <v>599</v>
      </c>
      <c r="B381" s="248" t="s">
        <v>608</v>
      </c>
      <c r="C381" s="248">
        <v>12</v>
      </c>
      <c r="D381" s="249"/>
      <c r="E381" s="250">
        <v>323</v>
      </c>
      <c r="F381" s="251"/>
      <c r="G381" s="176"/>
      <c r="H381" s="208">
        <f t="shared" ref="H381:P381" si="980">H382+H383</f>
        <v>23500</v>
      </c>
      <c r="I381" s="208">
        <f t="shared" ref="I381" si="981">I382+I383</f>
        <v>23500</v>
      </c>
      <c r="J381" s="208">
        <f t="shared" si="980"/>
        <v>20000</v>
      </c>
      <c r="K381" s="208">
        <f t="shared" ref="K381:L381" si="982">K382+K383</f>
        <v>20000</v>
      </c>
      <c r="L381" s="208">
        <f t="shared" si="982"/>
        <v>10000</v>
      </c>
      <c r="M381" s="208">
        <f t="shared" ref="M381:N381" si="983">M382+M383</f>
        <v>10000</v>
      </c>
      <c r="N381" s="208">
        <f t="shared" si="983"/>
        <v>10000</v>
      </c>
      <c r="O381" s="208">
        <f t="shared" ref="O381" si="984">O382+O383</f>
        <v>10000</v>
      </c>
      <c r="P381" s="208">
        <f t="shared" si="980"/>
        <v>8500</v>
      </c>
      <c r="Q381" s="208">
        <f t="shared" ref="Q381:S381" si="985">Q382+Q383</f>
        <v>8500</v>
      </c>
      <c r="R381" s="208">
        <f t="shared" si="985"/>
        <v>12000</v>
      </c>
      <c r="S381" s="208">
        <f t="shared" si="985"/>
        <v>12000</v>
      </c>
      <c r="T381" s="208">
        <f t="shared" ref="T381:U381" si="986">T382+T383</f>
        <v>12000</v>
      </c>
      <c r="U381" s="208">
        <f t="shared" si="986"/>
        <v>12000</v>
      </c>
      <c r="V381" s="208">
        <f t="shared" ref="V381:W381" si="987">V382+V383</f>
        <v>0</v>
      </c>
      <c r="W381" s="208">
        <f t="shared" si="987"/>
        <v>0</v>
      </c>
      <c r="X381" s="208">
        <f t="shared" ref="X381:Y381" si="988">X382+X383</f>
        <v>0</v>
      </c>
      <c r="Y381" s="208">
        <f t="shared" si="988"/>
        <v>0</v>
      </c>
    </row>
    <row r="382" spans="1:37">
      <c r="A382" s="260" t="s">
        <v>599</v>
      </c>
      <c r="B382" s="145" t="s">
        <v>608</v>
      </c>
      <c r="C382" s="145">
        <v>12</v>
      </c>
      <c r="D382" s="146" t="s">
        <v>25</v>
      </c>
      <c r="E382" s="175">
        <v>3233</v>
      </c>
      <c r="F382" s="203" t="s">
        <v>119</v>
      </c>
      <c r="G382" s="176"/>
      <c r="H382" s="196">
        <v>1500</v>
      </c>
      <c r="I382" s="196">
        <v>1500</v>
      </c>
      <c r="J382" s="196">
        <v>0</v>
      </c>
      <c r="K382" s="196">
        <v>0</v>
      </c>
      <c r="L382" s="196">
        <v>0</v>
      </c>
      <c r="M382" s="211">
        <f t="shared" ref="M382:M383" si="989">L382</f>
        <v>0</v>
      </c>
      <c r="N382" s="196">
        <v>0</v>
      </c>
      <c r="O382" s="211">
        <f t="shared" ref="O382:O383" si="990">N382</f>
        <v>0</v>
      </c>
      <c r="P382" s="196">
        <v>1500</v>
      </c>
      <c r="Q382" s="196">
        <v>1500</v>
      </c>
      <c r="R382" s="196">
        <v>2000</v>
      </c>
      <c r="S382" s="211">
        <f t="shared" ref="S382:S383" si="991">R382</f>
        <v>2000</v>
      </c>
      <c r="T382" s="196">
        <v>2000</v>
      </c>
      <c r="U382" s="211">
        <f t="shared" ref="U382:U383" si="992">T382</f>
        <v>2000</v>
      </c>
      <c r="V382" s="196"/>
      <c r="W382" s="211">
        <f t="shared" ref="W382:W383" si="993">V382</f>
        <v>0</v>
      </c>
      <c r="X382" s="196"/>
      <c r="Y382" s="211">
        <f t="shared" ref="Y382:Y383" si="994">X382</f>
        <v>0</v>
      </c>
    </row>
    <row r="383" spans="1:37">
      <c r="A383" s="260" t="s">
        <v>599</v>
      </c>
      <c r="B383" s="145" t="s">
        <v>608</v>
      </c>
      <c r="C383" s="145">
        <v>12</v>
      </c>
      <c r="D383" s="146" t="s">
        <v>25</v>
      </c>
      <c r="E383" s="175">
        <v>3237</v>
      </c>
      <c r="F383" s="203" t="s">
        <v>36</v>
      </c>
      <c r="G383" s="176"/>
      <c r="H383" s="196">
        <v>22000</v>
      </c>
      <c r="I383" s="196">
        <v>22000</v>
      </c>
      <c r="J383" s="196">
        <v>20000</v>
      </c>
      <c r="K383" s="196">
        <v>20000</v>
      </c>
      <c r="L383" s="196">
        <v>10000</v>
      </c>
      <c r="M383" s="211">
        <f t="shared" si="989"/>
        <v>10000</v>
      </c>
      <c r="N383" s="196">
        <v>10000</v>
      </c>
      <c r="O383" s="211">
        <f t="shared" si="990"/>
        <v>10000</v>
      </c>
      <c r="P383" s="196">
        <v>7000</v>
      </c>
      <c r="Q383" s="196">
        <v>7000</v>
      </c>
      <c r="R383" s="196">
        <v>10000</v>
      </c>
      <c r="S383" s="211">
        <f t="shared" si="991"/>
        <v>10000</v>
      </c>
      <c r="T383" s="196">
        <v>10000</v>
      </c>
      <c r="U383" s="211">
        <f t="shared" si="992"/>
        <v>10000</v>
      </c>
      <c r="V383" s="196"/>
      <c r="W383" s="211">
        <f t="shared" si="993"/>
        <v>0</v>
      </c>
      <c r="X383" s="196"/>
      <c r="Y383" s="211">
        <f t="shared" si="994"/>
        <v>0</v>
      </c>
    </row>
    <row r="384" spans="1:37">
      <c r="A384" s="260" t="s">
        <v>599</v>
      </c>
      <c r="B384" s="248" t="s">
        <v>608</v>
      </c>
      <c r="C384" s="248">
        <v>12</v>
      </c>
      <c r="D384" s="249"/>
      <c r="E384" s="250">
        <v>329</v>
      </c>
      <c r="F384" s="251"/>
      <c r="G384" s="176"/>
      <c r="H384" s="208">
        <f t="shared" ref="H384:P384" si="995">H385</f>
        <v>10000</v>
      </c>
      <c r="I384" s="208">
        <f t="shared" si="995"/>
        <v>10000</v>
      </c>
      <c r="J384" s="208">
        <f t="shared" si="995"/>
        <v>0</v>
      </c>
      <c r="K384" s="208">
        <f t="shared" si="995"/>
        <v>0</v>
      </c>
      <c r="L384" s="208">
        <f t="shared" si="995"/>
        <v>0</v>
      </c>
      <c r="M384" s="208">
        <f t="shared" si="995"/>
        <v>0</v>
      </c>
      <c r="N384" s="208">
        <f t="shared" si="995"/>
        <v>0</v>
      </c>
      <c r="O384" s="208">
        <f t="shared" si="995"/>
        <v>0</v>
      </c>
      <c r="P384" s="208">
        <f t="shared" si="995"/>
        <v>10000</v>
      </c>
      <c r="Q384" s="208">
        <f t="shared" ref="Q384:U384" si="996">Q385</f>
        <v>10000</v>
      </c>
      <c r="R384" s="208">
        <f t="shared" si="996"/>
        <v>10000</v>
      </c>
      <c r="S384" s="208">
        <f t="shared" si="996"/>
        <v>10000</v>
      </c>
      <c r="T384" s="208">
        <f t="shared" si="996"/>
        <v>10000</v>
      </c>
      <c r="U384" s="208">
        <f t="shared" si="996"/>
        <v>10000</v>
      </c>
      <c r="V384" s="208">
        <f t="shared" ref="V384:Y384" si="997">V385</f>
        <v>0</v>
      </c>
      <c r="W384" s="208">
        <f t="shared" si="997"/>
        <v>0</v>
      </c>
      <c r="X384" s="208">
        <f t="shared" si="997"/>
        <v>0</v>
      </c>
      <c r="Y384" s="208">
        <f t="shared" si="997"/>
        <v>0</v>
      </c>
    </row>
    <row r="385" spans="1:25">
      <c r="A385" s="260" t="s">
        <v>599</v>
      </c>
      <c r="B385" s="145" t="s">
        <v>608</v>
      </c>
      <c r="C385" s="145">
        <v>12</v>
      </c>
      <c r="D385" s="146" t="s">
        <v>25</v>
      </c>
      <c r="E385" s="175">
        <v>3293</v>
      </c>
      <c r="F385" s="203" t="s">
        <v>124</v>
      </c>
      <c r="G385" s="176"/>
      <c r="H385" s="196">
        <v>10000</v>
      </c>
      <c r="I385" s="196">
        <v>10000</v>
      </c>
      <c r="J385" s="196">
        <v>0</v>
      </c>
      <c r="K385" s="196">
        <v>0</v>
      </c>
      <c r="L385" s="196">
        <v>0</v>
      </c>
      <c r="M385" s="211">
        <f>L385</f>
        <v>0</v>
      </c>
      <c r="N385" s="196">
        <v>0</v>
      </c>
      <c r="O385" s="211">
        <f>N385</f>
        <v>0</v>
      </c>
      <c r="P385" s="196">
        <v>10000</v>
      </c>
      <c r="Q385" s="196">
        <v>10000</v>
      </c>
      <c r="R385" s="196">
        <v>10000</v>
      </c>
      <c r="S385" s="211">
        <f>R385</f>
        <v>10000</v>
      </c>
      <c r="T385" s="196">
        <v>10000</v>
      </c>
      <c r="U385" s="211">
        <f>T385</f>
        <v>10000</v>
      </c>
      <c r="V385" s="196"/>
      <c r="W385" s="211">
        <f>V385</f>
        <v>0</v>
      </c>
      <c r="X385" s="196"/>
      <c r="Y385" s="211">
        <f>X385</f>
        <v>0</v>
      </c>
    </row>
    <row r="386" spans="1:25">
      <c r="A386" s="260" t="s">
        <v>599</v>
      </c>
      <c r="B386" s="256" t="s">
        <v>608</v>
      </c>
      <c r="C386" s="256">
        <v>12</v>
      </c>
      <c r="D386" s="257"/>
      <c r="E386" s="258">
        <v>41</v>
      </c>
      <c r="F386" s="259"/>
      <c r="G386" s="246"/>
      <c r="H386" s="247">
        <f t="shared" ref="H386:P386" si="998">H387</f>
        <v>180000</v>
      </c>
      <c r="I386" s="247">
        <f t="shared" si="998"/>
        <v>180000</v>
      </c>
      <c r="J386" s="247">
        <f t="shared" si="998"/>
        <v>200000</v>
      </c>
      <c r="K386" s="247">
        <f t="shared" si="998"/>
        <v>200000</v>
      </c>
      <c r="L386" s="247">
        <f t="shared" si="998"/>
        <v>200000</v>
      </c>
      <c r="M386" s="247">
        <f t="shared" si="998"/>
        <v>200000</v>
      </c>
      <c r="N386" s="247">
        <f t="shared" si="998"/>
        <v>200000</v>
      </c>
      <c r="O386" s="247">
        <f t="shared" si="998"/>
        <v>200000</v>
      </c>
      <c r="P386" s="247">
        <f t="shared" si="998"/>
        <v>242000</v>
      </c>
      <c r="Q386" s="247">
        <f t="shared" ref="Q386:U387" si="999">Q387</f>
        <v>242000</v>
      </c>
      <c r="R386" s="247">
        <f t="shared" si="999"/>
        <v>242000</v>
      </c>
      <c r="S386" s="247">
        <f t="shared" si="999"/>
        <v>242000</v>
      </c>
      <c r="T386" s="247">
        <f t="shared" si="999"/>
        <v>242000</v>
      </c>
      <c r="U386" s="247">
        <f t="shared" si="999"/>
        <v>242000</v>
      </c>
      <c r="V386" s="247">
        <f t="shared" ref="V386:Y387" si="1000">V387</f>
        <v>0</v>
      </c>
      <c r="W386" s="247">
        <f t="shared" si="1000"/>
        <v>0</v>
      </c>
      <c r="X386" s="247">
        <f t="shared" si="1000"/>
        <v>0</v>
      </c>
      <c r="Y386" s="247">
        <f t="shared" si="1000"/>
        <v>0</v>
      </c>
    </row>
    <row r="387" spans="1:25">
      <c r="A387" s="260" t="s">
        <v>599</v>
      </c>
      <c r="B387" s="248" t="s">
        <v>608</v>
      </c>
      <c r="C387" s="248">
        <v>12</v>
      </c>
      <c r="D387" s="249"/>
      <c r="E387" s="250">
        <v>412</v>
      </c>
      <c r="F387" s="251"/>
      <c r="G387" s="176"/>
      <c r="H387" s="208">
        <f t="shared" ref="H387:P387" si="1001">H388</f>
        <v>180000</v>
      </c>
      <c r="I387" s="208">
        <f t="shared" si="1001"/>
        <v>180000</v>
      </c>
      <c r="J387" s="208">
        <f t="shared" si="1001"/>
        <v>200000</v>
      </c>
      <c r="K387" s="208">
        <f t="shared" si="1001"/>
        <v>200000</v>
      </c>
      <c r="L387" s="208">
        <f t="shared" si="1001"/>
        <v>200000</v>
      </c>
      <c r="M387" s="208">
        <f t="shared" si="1001"/>
        <v>200000</v>
      </c>
      <c r="N387" s="208">
        <f t="shared" si="1001"/>
        <v>200000</v>
      </c>
      <c r="O387" s="208">
        <f t="shared" si="1001"/>
        <v>200000</v>
      </c>
      <c r="P387" s="208">
        <f t="shared" si="1001"/>
        <v>242000</v>
      </c>
      <c r="Q387" s="208">
        <f t="shared" si="999"/>
        <v>242000</v>
      </c>
      <c r="R387" s="208">
        <f t="shared" si="999"/>
        <v>242000</v>
      </c>
      <c r="S387" s="208">
        <f t="shared" si="999"/>
        <v>242000</v>
      </c>
      <c r="T387" s="208">
        <f t="shared" si="999"/>
        <v>242000</v>
      </c>
      <c r="U387" s="208">
        <f t="shared" si="999"/>
        <v>242000</v>
      </c>
      <c r="V387" s="208">
        <f t="shared" si="1000"/>
        <v>0</v>
      </c>
      <c r="W387" s="208">
        <f t="shared" si="1000"/>
        <v>0</v>
      </c>
      <c r="X387" s="208">
        <f t="shared" si="1000"/>
        <v>0</v>
      </c>
      <c r="Y387" s="208">
        <f t="shared" si="1000"/>
        <v>0</v>
      </c>
    </row>
    <row r="388" spans="1:25">
      <c r="A388" s="260" t="s">
        <v>599</v>
      </c>
      <c r="B388" s="145" t="s">
        <v>608</v>
      </c>
      <c r="C388" s="145">
        <v>12</v>
      </c>
      <c r="D388" s="146" t="s">
        <v>25</v>
      </c>
      <c r="E388" s="175">
        <v>4126</v>
      </c>
      <c r="F388" s="203" t="s">
        <v>4</v>
      </c>
      <c r="G388" s="176"/>
      <c r="H388" s="196">
        <v>180000</v>
      </c>
      <c r="I388" s="196">
        <v>180000</v>
      </c>
      <c r="J388" s="196">
        <v>200000</v>
      </c>
      <c r="K388" s="196">
        <v>200000</v>
      </c>
      <c r="L388" s="196">
        <v>200000</v>
      </c>
      <c r="M388" s="211">
        <f>L388</f>
        <v>200000</v>
      </c>
      <c r="N388" s="196">
        <v>200000</v>
      </c>
      <c r="O388" s="211">
        <f>N388</f>
        <v>200000</v>
      </c>
      <c r="P388" s="196">
        <v>242000</v>
      </c>
      <c r="Q388" s="196">
        <v>242000</v>
      </c>
      <c r="R388" s="196">
        <v>242000</v>
      </c>
      <c r="S388" s="211">
        <f>R388</f>
        <v>242000</v>
      </c>
      <c r="T388" s="196">
        <v>242000</v>
      </c>
      <c r="U388" s="211">
        <f>T388</f>
        <v>242000</v>
      </c>
      <c r="V388" s="196"/>
      <c r="W388" s="211">
        <f>V388</f>
        <v>0</v>
      </c>
      <c r="X388" s="196"/>
      <c r="Y388" s="211">
        <f>X388</f>
        <v>0</v>
      </c>
    </row>
    <row r="389" spans="1:25">
      <c r="A389" s="260" t="s">
        <v>599</v>
      </c>
      <c r="B389" s="256" t="s">
        <v>608</v>
      </c>
      <c r="C389" s="256">
        <v>51</v>
      </c>
      <c r="D389" s="257"/>
      <c r="E389" s="258">
        <v>31</v>
      </c>
      <c r="F389" s="259"/>
      <c r="G389" s="246"/>
      <c r="H389" s="247">
        <f t="shared" ref="H389:Y389" si="1002">H390+H392</f>
        <v>48380</v>
      </c>
      <c r="I389" s="247">
        <f t="shared" si="1002"/>
        <v>0</v>
      </c>
      <c r="J389" s="247">
        <f t="shared" si="1002"/>
        <v>77880</v>
      </c>
      <c r="K389" s="247">
        <f t="shared" si="1002"/>
        <v>0</v>
      </c>
      <c r="L389" s="247">
        <f t="shared" si="1002"/>
        <v>81000</v>
      </c>
      <c r="M389" s="247">
        <f t="shared" si="1002"/>
        <v>0</v>
      </c>
      <c r="N389" s="247">
        <f t="shared" si="1002"/>
        <v>30000</v>
      </c>
      <c r="O389" s="247">
        <f t="shared" si="1002"/>
        <v>0</v>
      </c>
      <c r="P389" s="247">
        <f t="shared" si="1002"/>
        <v>48380</v>
      </c>
      <c r="Q389" s="247">
        <f t="shared" si="1002"/>
        <v>0</v>
      </c>
      <c r="R389" s="247">
        <f t="shared" si="1002"/>
        <v>81000</v>
      </c>
      <c r="S389" s="247">
        <f t="shared" si="1002"/>
        <v>0</v>
      </c>
      <c r="T389" s="247">
        <f t="shared" si="1002"/>
        <v>30000</v>
      </c>
      <c r="U389" s="247">
        <f t="shared" si="1002"/>
        <v>0</v>
      </c>
      <c r="V389" s="247">
        <f t="shared" si="1002"/>
        <v>0</v>
      </c>
      <c r="W389" s="247">
        <f t="shared" si="1002"/>
        <v>0</v>
      </c>
      <c r="X389" s="247">
        <f t="shared" si="1002"/>
        <v>0</v>
      </c>
      <c r="Y389" s="247">
        <f t="shared" si="1002"/>
        <v>0</v>
      </c>
    </row>
    <row r="390" spans="1:25">
      <c r="A390" s="260" t="s">
        <v>599</v>
      </c>
      <c r="B390" s="248" t="s">
        <v>608</v>
      </c>
      <c r="C390" s="248">
        <v>51</v>
      </c>
      <c r="D390" s="249"/>
      <c r="E390" s="250">
        <v>311</v>
      </c>
      <c r="F390" s="251"/>
      <c r="G390" s="176"/>
      <c r="H390" s="208">
        <f t="shared" ref="H390:Y390" si="1003">H391</f>
        <v>41000</v>
      </c>
      <c r="I390" s="208">
        <f t="shared" si="1003"/>
        <v>0</v>
      </c>
      <c r="J390" s="208">
        <f t="shared" si="1003"/>
        <v>66000</v>
      </c>
      <c r="K390" s="208">
        <f t="shared" si="1003"/>
        <v>0</v>
      </c>
      <c r="L390" s="208">
        <f t="shared" si="1003"/>
        <v>66000</v>
      </c>
      <c r="M390" s="208">
        <f t="shared" si="1003"/>
        <v>0</v>
      </c>
      <c r="N390" s="208">
        <f t="shared" si="1003"/>
        <v>22000</v>
      </c>
      <c r="O390" s="208">
        <f t="shared" si="1003"/>
        <v>0</v>
      </c>
      <c r="P390" s="208">
        <f t="shared" si="1003"/>
        <v>41000</v>
      </c>
      <c r="Q390" s="208">
        <f t="shared" si="1003"/>
        <v>0</v>
      </c>
      <c r="R390" s="208">
        <f t="shared" si="1003"/>
        <v>66000</v>
      </c>
      <c r="S390" s="208">
        <f t="shared" si="1003"/>
        <v>0</v>
      </c>
      <c r="T390" s="208">
        <f t="shared" si="1003"/>
        <v>22000</v>
      </c>
      <c r="U390" s="208">
        <f t="shared" si="1003"/>
        <v>0</v>
      </c>
      <c r="V390" s="208">
        <f t="shared" si="1003"/>
        <v>0</v>
      </c>
      <c r="W390" s="208">
        <f t="shared" si="1003"/>
        <v>0</v>
      </c>
      <c r="X390" s="208">
        <f t="shared" si="1003"/>
        <v>0</v>
      </c>
      <c r="Y390" s="208">
        <f t="shared" si="1003"/>
        <v>0</v>
      </c>
    </row>
    <row r="391" spans="1:25">
      <c r="A391" s="260" t="s">
        <v>599</v>
      </c>
      <c r="B391" s="145" t="s">
        <v>608</v>
      </c>
      <c r="C391" s="145">
        <v>51</v>
      </c>
      <c r="D391" s="146" t="s">
        <v>25</v>
      </c>
      <c r="E391" s="175">
        <v>3111</v>
      </c>
      <c r="F391" s="203" t="s">
        <v>19</v>
      </c>
      <c r="G391" s="176"/>
      <c r="H391" s="196">
        <v>41000</v>
      </c>
      <c r="I391" s="214"/>
      <c r="J391" s="196">
        <v>66000</v>
      </c>
      <c r="K391" s="214"/>
      <c r="L391" s="196">
        <v>66000</v>
      </c>
      <c r="M391" s="214"/>
      <c r="N391" s="196">
        <v>22000</v>
      </c>
      <c r="O391" s="214"/>
      <c r="P391" s="196">
        <v>41000</v>
      </c>
      <c r="Q391" s="214"/>
      <c r="R391" s="196">
        <v>66000</v>
      </c>
      <c r="S391" s="214"/>
      <c r="T391" s="196">
        <v>22000</v>
      </c>
      <c r="U391" s="214"/>
      <c r="V391" s="196"/>
      <c r="W391" s="214"/>
      <c r="X391" s="196"/>
      <c r="Y391" s="214"/>
    </row>
    <row r="392" spans="1:25">
      <c r="A392" s="260" t="s">
        <v>599</v>
      </c>
      <c r="B392" s="248" t="s">
        <v>608</v>
      </c>
      <c r="C392" s="248">
        <v>51</v>
      </c>
      <c r="D392" s="249"/>
      <c r="E392" s="250">
        <v>313</v>
      </c>
      <c r="F392" s="251"/>
      <c r="G392" s="176"/>
      <c r="H392" s="208">
        <f t="shared" ref="H392:Y392" si="1004">H393+H394</f>
        <v>7380</v>
      </c>
      <c r="I392" s="208">
        <f t="shared" si="1004"/>
        <v>0</v>
      </c>
      <c r="J392" s="208">
        <f t="shared" si="1004"/>
        <v>11880</v>
      </c>
      <c r="K392" s="208">
        <f t="shared" si="1004"/>
        <v>0</v>
      </c>
      <c r="L392" s="208">
        <f t="shared" si="1004"/>
        <v>15000</v>
      </c>
      <c r="M392" s="208">
        <f t="shared" si="1004"/>
        <v>0</v>
      </c>
      <c r="N392" s="208">
        <f t="shared" si="1004"/>
        <v>8000</v>
      </c>
      <c r="O392" s="208">
        <f t="shared" si="1004"/>
        <v>0</v>
      </c>
      <c r="P392" s="208">
        <f t="shared" si="1004"/>
        <v>7380</v>
      </c>
      <c r="Q392" s="208">
        <f t="shared" si="1004"/>
        <v>0</v>
      </c>
      <c r="R392" s="208">
        <f t="shared" si="1004"/>
        <v>15000</v>
      </c>
      <c r="S392" s="208">
        <f t="shared" si="1004"/>
        <v>0</v>
      </c>
      <c r="T392" s="208">
        <f t="shared" si="1004"/>
        <v>8000</v>
      </c>
      <c r="U392" s="208">
        <f t="shared" si="1004"/>
        <v>0</v>
      </c>
      <c r="V392" s="208">
        <f t="shared" si="1004"/>
        <v>0</v>
      </c>
      <c r="W392" s="208">
        <f t="shared" si="1004"/>
        <v>0</v>
      </c>
      <c r="X392" s="208">
        <f t="shared" si="1004"/>
        <v>0</v>
      </c>
      <c r="Y392" s="208">
        <f t="shared" si="1004"/>
        <v>0</v>
      </c>
    </row>
    <row r="393" spans="1:25" ht="30">
      <c r="A393" s="260" t="s">
        <v>599</v>
      </c>
      <c r="B393" s="145" t="s">
        <v>608</v>
      </c>
      <c r="C393" s="145">
        <v>51</v>
      </c>
      <c r="D393" s="146" t="s">
        <v>25</v>
      </c>
      <c r="E393" s="175">
        <v>3132</v>
      </c>
      <c r="F393" s="203" t="s">
        <v>280</v>
      </c>
      <c r="G393" s="176"/>
      <c r="H393" s="196">
        <v>6560</v>
      </c>
      <c r="I393" s="214"/>
      <c r="J393" s="196">
        <v>10560</v>
      </c>
      <c r="K393" s="214"/>
      <c r="L393" s="196">
        <v>13000</v>
      </c>
      <c r="M393" s="214"/>
      <c r="N393" s="196">
        <v>6000</v>
      </c>
      <c r="O393" s="214"/>
      <c r="P393" s="196">
        <v>6560</v>
      </c>
      <c r="Q393" s="214"/>
      <c r="R393" s="196">
        <v>13000</v>
      </c>
      <c r="S393" s="214"/>
      <c r="T393" s="196">
        <v>6000</v>
      </c>
      <c r="U393" s="214"/>
      <c r="V393" s="196"/>
      <c r="W393" s="214"/>
      <c r="X393" s="196"/>
      <c r="Y393" s="214"/>
    </row>
    <row r="394" spans="1:25" ht="30">
      <c r="A394" s="260" t="s">
        <v>599</v>
      </c>
      <c r="B394" s="145" t="s">
        <v>608</v>
      </c>
      <c r="C394" s="145">
        <v>51</v>
      </c>
      <c r="D394" s="146" t="s">
        <v>25</v>
      </c>
      <c r="E394" s="175">
        <v>3133</v>
      </c>
      <c r="F394" s="203" t="s">
        <v>258</v>
      </c>
      <c r="G394" s="176"/>
      <c r="H394" s="196">
        <v>820</v>
      </c>
      <c r="I394" s="214"/>
      <c r="J394" s="196">
        <v>1320</v>
      </c>
      <c r="K394" s="214"/>
      <c r="L394" s="196">
        <v>2000</v>
      </c>
      <c r="M394" s="214"/>
      <c r="N394" s="196">
        <v>2000</v>
      </c>
      <c r="O394" s="214"/>
      <c r="P394" s="196">
        <v>820</v>
      </c>
      <c r="Q394" s="214"/>
      <c r="R394" s="196">
        <v>2000</v>
      </c>
      <c r="S394" s="214"/>
      <c r="T394" s="196">
        <v>2000</v>
      </c>
      <c r="U394" s="214"/>
      <c r="V394" s="196"/>
      <c r="W394" s="214"/>
      <c r="X394" s="196"/>
      <c r="Y394" s="214"/>
    </row>
    <row r="395" spans="1:25">
      <c r="A395" s="260" t="s">
        <v>599</v>
      </c>
      <c r="B395" s="256" t="s">
        <v>608</v>
      </c>
      <c r="C395" s="256">
        <v>51</v>
      </c>
      <c r="D395" s="257"/>
      <c r="E395" s="258">
        <v>32</v>
      </c>
      <c r="F395" s="259"/>
      <c r="G395" s="246"/>
      <c r="H395" s="247">
        <f t="shared" ref="H395:Y395" si="1005">H396+H398+H401</f>
        <v>223500</v>
      </c>
      <c r="I395" s="247">
        <f t="shared" si="1005"/>
        <v>0</v>
      </c>
      <c r="J395" s="247">
        <f t="shared" si="1005"/>
        <v>187000</v>
      </c>
      <c r="K395" s="247">
        <f t="shared" si="1005"/>
        <v>0</v>
      </c>
      <c r="L395" s="247">
        <f t="shared" si="1005"/>
        <v>130000</v>
      </c>
      <c r="M395" s="247">
        <f t="shared" si="1005"/>
        <v>0</v>
      </c>
      <c r="N395" s="247">
        <f t="shared" si="1005"/>
        <v>80000</v>
      </c>
      <c r="O395" s="247">
        <f t="shared" si="1005"/>
        <v>0</v>
      </c>
      <c r="P395" s="247">
        <f t="shared" si="1005"/>
        <v>137500</v>
      </c>
      <c r="Q395" s="247">
        <f t="shared" si="1005"/>
        <v>0</v>
      </c>
      <c r="R395" s="247">
        <f t="shared" si="1005"/>
        <v>196000</v>
      </c>
      <c r="S395" s="247">
        <f t="shared" si="1005"/>
        <v>0</v>
      </c>
      <c r="T395" s="247">
        <f t="shared" si="1005"/>
        <v>146000</v>
      </c>
      <c r="U395" s="247">
        <f t="shared" si="1005"/>
        <v>0</v>
      </c>
      <c r="V395" s="247">
        <f t="shared" si="1005"/>
        <v>0</v>
      </c>
      <c r="W395" s="247">
        <f t="shared" si="1005"/>
        <v>0</v>
      </c>
      <c r="X395" s="247">
        <f t="shared" si="1005"/>
        <v>0</v>
      </c>
      <c r="Y395" s="247">
        <f t="shared" si="1005"/>
        <v>0</v>
      </c>
    </row>
    <row r="396" spans="1:25">
      <c r="A396" s="260" t="s">
        <v>599</v>
      </c>
      <c r="B396" s="248" t="s">
        <v>608</v>
      </c>
      <c r="C396" s="248">
        <v>51</v>
      </c>
      <c r="D396" s="249"/>
      <c r="E396" s="250">
        <v>321</v>
      </c>
      <c r="F396" s="251"/>
      <c r="G396" s="176"/>
      <c r="H396" s="208">
        <f t="shared" ref="H396:Y396" si="1006">H397</f>
        <v>34000</v>
      </c>
      <c r="I396" s="208">
        <f t="shared" si="1006"/>
        <v>0</v>
      </c>
      <c r="J396" s="208">
        <f t="shared" si="1006"/>
        <v>70000</v>
      </c>
      <c r="K396" s="208">
        <f t="shared" si="1006"/>
        <v>0</v>
      </c>
      <c r="L396" s="208">
        <f t="shared" si="1006"/>
        <v>70000</v>
      </c>
      <c r="M396" s="208">
        <f t="shared" si="1006"/>
        <v>0</v>
      </c>
      <c r="N396" s="208">
        <f t="shared" si="1006"/>
        <v>20000</v>
      </c>
      <c r="O396" s="208">
        <f t="shared" si="1006"/>
        <v>0</v>
      </c>
      <c r="P396" s="208">
        <f t="shared" si="1006"/>
        <v>34000</v>
      </c>
      <c r="Q396" s="208">
        <f t="shared" si="1006"/>
        <v>0</v>
      </c>
      <c r="R396" s="208">
        <f t="shared" si="1006"/>
        <v>70000</v>
      </c>
      <c r="S396" s="208">
        <f t="shared" si="1006"/>
        <v>0</v>
      </c>
      <c r="T396" s="208">
        <f t="shared" si="1006"/>
        <v>20000</v>
      </c>
      <c r="U396" s="208">
        <f t="shared" si="1006"/>
        <v>0</v>
      </c>
      <c r="V396" s="208">
        <f t="shared" si="1006"/>
        <v>0</v>
      </c>
      <c r="W396" s="208">
        <f t="shared" si="1006"/>
        <v>0</v>
      </c>
      <c r="X396" s="208">
        <f t="shared" si="1006"/>
        <v>0</v>
      </c>
      <c r="Y396" s="208">
        <f t="shared" si="1006"/>
        <v>0</v>
      </c>
    </row>
    <row r="397" spans="1:25">
      <c r="A397" s="260" t="s">
        <v>599</v>
      </c>
      <c r="B397" s="145" t="s">
        <v>608</v>
      </c>
      <c r="C397" s="145">
        <v>51</v>
      </c>
      <c r="D397" s="146" t="s">
        <v>25</v>
      </c>
      <c r="E397" s="175">
        <v>3211</v>
      </c>
      <c r="F397" s="203" t="s">
        <v>110</v>
      </c>
      <c r="G397" s="176"/>
      <c r="H397" s="196">
        <v>34000</v>
      </c>
      <c r="I397" s="214"/>
      <c r="J397" s="196">
        <v>70000</v>
      </c>
      <c r="K397" s="214"/>
      <c r="L397" s="196">
        <v>70000</v>
      </c>
      <c r="M397" s="214"/>
      <c r="N397" s="196">
        <v>20000</v>
      </c>
      <c r="O397" s="214"/>
      <c r="P397" s="196">
        <v>34000</v>
      </c>
      <c r="Q397" s="214"/>
      <c r="R397" s="196">
        <v>70000</v>
      </c>
      <c r="S397" s="214"/>
      <c r="T397" s="196">
        <v>20000</v>
      </c>
      <c r="U397" s="214"/>
      <c r="V397" s="196"/>
      <c r="W397" s="214"/>
      <c r="X397" s="196"/>
      <c r="Y397" s="214"/>
    </row>
    <row r="398" spans="1:25">
      <c r="A398" s="260" t="s">
        <v>599</v>
      </c>
      <c r="B398" s="248" t="s">
        <v>608</v>
      </c>
      <c r="C398" s="248">
        <v>51</v>
      </c>
      <c r="D398" s="249"/>
      <c r="E398" s="250">
        <v>323</v>
      </c>
      <c r="F398" s="251"/>
      <c r="G398" s="176"/>
      <c r="H398" s="208">
        <f t="shared" ref="H398:Y398" si="1007">H399+H400</f>
        <v>131500</v>
      </c>
      <c r="I398" s="208">
        <f t="shared" si="1007"/>
        <v>0</v>
      </c>
      <c r="J398" s="208">
        <f t="shared" si="1007"/>
        <v>117000</v>
      </c>
      <c r="K398" s="208">
        <f t="shared" si="1007"/>
        <v>0</v>
      </c>
      <c r="L398" s="208">
        <f t="shared" si="1007"/>
        <v>60000</v>
      </c>
      <c r="M398" s="208">
        <f t="shared" si="1007"/>
        <v>0</v>
      </c>
      <c r="N398" s="208">
        <f t="shared" si="1007"/>
        <v>60000</v>
      </c>
      <c r="O398" s="208">
        <f t="shared" si="1007"/>
        <v>0</v>
      </c>
      <c r="P398" s="208">
        <f t="shared" si="1007"/>
        <v>45500</v>
      </c>
      <c r="Q398" s="208">
        <f t="shared" si="1007"/>
        <v>0</v>
      </c>
      <c r="R398" s="208">
        <f t="shared" si="1007"/>
        <v>68000</v>
      </c>
      <c r="S398" s="208">
        <f t="shared" si="1007"/>
        <v>0</v>
      </c>
      <c r="T398" s="208">
        <f t="shared" si="1007"/>
        <v>68000</v>
      </c>
      <c r="U398" s="208">
        <f t="shared" si="1007"/>
        <v>0</v>
      </c>
      <c r="V398" s="208">
        <f t="shared" si="1007"/>
        <v>0</v>
      </c>
      <c r="W398" s="208">
        <f t="shared" si="1007"/>
        <v>0</v>
      </c>
      <c r="X398" s="208">
        <f t="shared" si="1007"/>
        <v>0</v>
      </c>
      <c r="Y398" s="208">
        <f t="shared" si="1007"/>
        <v>0</v>
      </c>
    </row>
    <row r="399" spans="1:25">
      <c r="A399" s="260" t="s">
        <v>599</v>
      </c>
      <c r="B399" s="145" t="s">
        <v>608</v>
      </c>
      <c r="C399" s="145">
        <v>51</v>
      </c>
      <c r="D399" s="146" t="s">
        <v>25</v>
      </c>
      <c r="E399" s="175">
        <v>3233</v>
      </c>
      <c r="F399" s="203" t="s">
        <v>119</v>
      </c>
      <c r="G399" s="176"/>
      <c r="H399" s="196">
        <v>6500</v>
      </c>
      <c r="I399" s="214"/>
      <c r="J399" s="196">
        <v>0</v>
      </c>
      <c r="K399" s="214"/>
      <c r="L399" s="196">
        <v>0</v>
      </c>
      <c r="M399" s="214"/>
      <c r="N399" s="196">
        <v>0</v>
      </c>
      <c r="O399" s="214"/>
      <c r="P399" s="196">
        <v>6500</v>
      </c>
      <c r="Q399" s="214"/>
      <c r="R399" s="196">
        <v>8000</v>
      </c>
      <c r="S399" s="214"/>
      <c r="T399" s="196">
        <v>8000</v>
      </c>
      <c r="U399" s="214"/>
      <c r="V399" s="196"/>
      <c r="W399" s="214"/>
      <c r="X399" s="196"/>
      <c r="Y399" s="214"/>
    </row>
    <row r="400" spans="1:25">
      <c r="A400" s="260" t="s">
        <v>599</v>
      </c>
      <c r="B400" s="145" t="s">
        <v>608</v>
      </c>
      <c r="C400" s="145">
        <v>51</v>
      </c>
      <c r="D400" s="146" t="s">
        <v>25</v>
      </c>
      <c r="E400" s="175">
        <v>3237</v>
      </c>
      <c r="F400" s="203" t="s">
        <v>36</v>
      </c>
      <c r="G400" s="176"/>
      <c r="H400" s="196">
        <v>125000</v>
      </c>
      <c r="I400" s="214"/>
      <c r="J400" s="196">
        <v>117000</v>
      </c>
      <c r="K400" s="214"/>
      <c r="L400" s="196">
        <v>60000</v>
      </c>
      <c r="M400" s="214"/>
      <c r="N400" s="196">
        <v>60000</v>
      </c>
      <c r="O400" s="214"/>
      <c r="P400" s="196">
        <v>39000</v>
      </c>
      <c r="Q400" s="214"/>
      <c r="R400" s="196">
        <v>60000</v>
      </c>
      <c r="S400" s="214"/>
      <c r="T400" s="196">
        <v>60000</v>
      </c>
      <c r="U400" s="214"/>
      <c r="V400" s="196"/>
      <c r="W400" s="214"/>
      <c r="X400" s="196"/>
      <c r="Y400" s="214"/>
    </row>
    <row r="401" spans="1:25">
      <c r="A401" s="260" t="s">
        <v>599</v>
      </c>
      <c r="B401" s="248" t="s">
        <v>608</v>
      </c>
      <c r="C401" s="145">
        <v>51</v>
      </c>
      <c r="D401" s="249"/>
      <c r="E401" s="250">
        <v>329</v>
      </c>
      <c r="F401" s="251"/>
      <c r="G401" s="176"/>
      <c r="H401" s="208">
        <f t="shared" ref="H401:Y401" si="1008">H402</f>
        <v>58000</v>
      </c>
      <c r="I401" s="208">
        <f t="shared" si="1008"/>
        <v>0</v>
      </c>
      <c r="J401" s="208">
        <f t="shared" si="1008"/>
        <v>0</v>
      </c>
      <c r="K401" s="208">
        <f t="shared" si="1008"/>
        <v>0</v>
      </c>
      <c r="L401" s="208">
        <f t="shared" si="1008"/>
        <v>0</v>
      </c>
      <c r="M401" s="208">
        <f t="shared" si="1008"/>
        <v>0</v>
      </c>
      <c r="N401" s="208">
        <f t="shared" si="1008"/>
        <v>0</v>
      </c>
      <c r="O401" s="208">
        <f t="shared" si="1008"/>
        <v>0</v>
      </c>
      <c r="P401" s="208">
        <f t="shared" si="1008"/>
        <v>58000</v>
      </c>
      <c r="Q401" s="208">
        <f t="shared" si="1008"/>
        <v>0</v>
      </c>
      <c r="R401" s="208">
        <f t="shared" si="1008"/>
        <v>58000</v>
      </c>
      <c r="S401" s="208">
        <f t="shared" si="1008"/>
        <v>0</v>
      </c>
      <c r="T401" s="208">
        <f t="shared" si="1008"/>
        <v>58000</v>
      </c>
      <c r="U401" s="208">
        <f t="shared" si="1008"/>
        <v>0</v>
      </c>
      <c r="V401" s="208">
        <f t="shared" si="1008"/>
        <v>0</v>
      </c>
      <c r="W401" s="208">
        <f t="shared" si="1008"/>
        <v>0</v>
      </c>
      <c r="X401" s="208">
        <f t="shared" si="1008"/>
        <v>0</v>
      </c>
      <c r="Y401" s="208">
        <f t="shared" si="1008"/>
        <v>0</v>
      </c>
    </row>
    <row r="402" spans="1:25">
      <c r="A402" s="260" t="s">
        <v>599</v>
      </c>
      <c r="B402" s="145" t="s">
        <v>608</v>
      </c>
      <c r="C402" s="145">
        <v>51</v>
      </c>
      <c r="D402" s="146" t="s">
        <v>25</v>
      </c>
      <c r="E402" s="175">
        <v>3293</v>
      </c>
      <c r="F402" s="203" t="s">
        <v>124</v>
      </c>
      <c r="G402" s="176"/>
      <c r="H402" s="196">
        <v>58000</v>
      </c>
      <c r="I402" s="214"/>
      <c r="J402" s="196">
        <v>0</v>
      </c>
      <c r="K402" s="214"/>
      <c r="L402" s="196">
        <v>0</v>
      </c>
      <c r="M402" s="214"/>
      <c r="N402" s="196">
        <v>0</v>
      </c>
      <c r="O402" s="214"/>
      <c r="P402" s="196">
        <v>58000</v>
      </c>
      <c r="Q402" s="214"/>
      <c r="R402" s="196">
        <v>58000</v>
      </c>
      <c r="S402" s="214"/>
      <c r="T402" s="196">
        <v>58000</v>
      </c>
      <c r="U402" s="214"/>
      <c r="V402" s="196"/>
      <c r="W402" s="214"/>
      <c r="X402" s="196"/>
      <c r="Y402" s="214"/>
    </row>
    <row r="403" spans="1:25">
      <c r="A403" s="260" t="s">
        <v>599</v>
      </c>
      <c r="B403" s="256" t="s">
        <v>608</v>
      </c>
      <c r="C403" s="164">
        <v>51</v>
      </c>
      <c r="D403" s="257"/>
      <c r="E403" s="258">
        <v>41</v>
      </c>
      <c r="F403" s="259"/>
      <c r="G403" s="246"/>
      <c r="H403" s="247">
        <f t="shared" ref="H403:Y404" si="1009">H404</f>
        <v>1010000</v>
      </c>
      <c r="I403" s="247">
        <f t="shared" si="1009"/>
        <v>0</v>
      </c>
      <c r="J403" s="247">
        <f t="shared" si="1009"/>
        <v>1125000</v>
      </c>
      <c r="K403" s="247">
        <f t="shared" si="1009"/>
        <v>0</v>
      </c>
      <c r="L403" s="247">
        <f t="shared" si="1009"/>
        <v>1125000</v>
      </c>
      <c r="M403" s="247">
        <f t="shared" si="1009"/>
        <v>0</v>
      </c>
      <c r="N403" s="247">
        <f t="shared" si="1009"/>
        <v>500000</v>
      </c>
      <c r="O403" s="247">
        <f t="shared" si="1009"/>
        <v>0</v>
      </c>
      <c r="P403" s="247">
        <f t="shared" si="1009"/>
        <v>1380000</v>
      </c>
      <c r="Q403" s="247">
        <f t="shared" si="1009"/>
        <v>0</v>
      </c>
      <c r="R403" s="247">
        <f t="shared" si="1009"/>
        <v>1380000</v>
      </c>
      <c r="S403" s="247">
        <f t="shared" si="1009"/>
        <v>0</v>
      </c>
      <c r="T403" s="247">
        <f t="shared" si="1009"/>
        <v>600000</v>
      </c>
      <c r="U403" s="247">
        <f t="shared" si="1009"/>
        <v>0</v>
      </c>
      <c r="V403" s="247">
        <f t="shared" si="1009"/>
        <v>0</v>
      </c>
      <c r="W403" s="247">
        <f t="shared" si="1009"/>
        <v>0</v>
      </c>
      <c r="X403" s="247">
        <f t="shared" si="1009"/>
        <v>0</v>
      </c>
      <c r="Y403" s="247">
        <f t="shared" si="1009"/>
        <v>0</v>
      </c>
    </row>
    <row r="404" spans="1:25">
      <c r="A404" s="260" t="s">
        <v>599</v>
      </c>
      <c r="B404" s="248" t="s">
        <v>608</v>
      </c>
      <c r="C404" s="164">
        <v>51</v>
      </c>
      <c r="D404" s="249"/>
      <c r="E404" s="250">
        <v>412</v>
      </c>
      <c r="F404" s="251"/>
      <c r="G404" s="176"/>
      <c r="H404" s="208">
        <f t="shared" si="1009"/>
        <v>1010000</v>
      </c>
      <c r="I404" s="208">
        <f t="shared" si="1009"/>
        <v>0</v>
      </c>
      <c r="J404" s="208">
        <f t="shared" si="1009"/>
        <v>1125000</v>
      </c>
      <c r="K404" s="208">
        <f t="shared" si="1009"/>
        <v>0</v>
      </c>
      <c r="L404" s="208">
        <f t="shared" si="1009"/>
        <v>1125000</v>
      </c>
      <c r="M404" s="208">
        <f t="shared" si="1009"/>
        <v>0</v>
      </c>
      <c r="N404" s="208">
        <f t="shared" si="1009"/>
        <v>500000</v>
      </c>
      <c r="O404" s="208">
        <f t="shared" si="1009"/>
        <v>0</v>
      </c>
      <c r="P404" s="208">
        <f t="shared" si="1009"/>
        <v>1380000</v>
      </c>
      <c r="Q404" s="208">
        <f t="shared" si="1009"/>
        <v>0</v>
      </c>
      <c r="R404" s="208">
        <f t="shared" si="1009"/>
        <v>1380000</v>
      </c>
      <c r="S404" s="208">
        <f t="shared" si="1009"/>
        <v>0</v>
      </c>
      <c r="T404" s="208">
        <f t="shared" si="1009"/>
        <v>600000</v>
      </c>
      <c r="U404" s="208">
        <f t="shared" si="1009"/>
        <v>0</v>
      </c>
      <c r="V404" s="208">
        <f t="shared" si="1009"/>
        <v>0</v>
      </c>
      <c r="W404" s="208">
        <f t="shared" si="1009"/>
        <v>0</v>
      </c>
      <c r="X404" s="208">
        <f t="shared" si="1009"/>
        <v>0</v>
      </c>
      <c r="Y404" s="208">
        <f t="shared" si="1009"/>
        <v>0</v>
      </c>
    </row>
    <row r="405" spans="1:25">
      <c r="A405" s="260" t="s">
        <v>599</v>
      </c>
      <c r="B405" s="145" t="s">
        <v>608</v>
      </c>
      <c r="C405" s="145">
        <v>51</v>
      </c>
      <c r="D405" s="146" t="s">
        <v>25</v>
      </c>
      <c r="E405" s="175">
        <v>4126</v>
      </c>
      <c r="F405" s="203" t="s">
        <v>4</v>
      </c>
      <c r="G405" s="176"/>
      <c r="H405" s="196">
        <v>1010000</v>
      </c>
      <c r="I405" s="214"/>
      <c r="J405" s="196">
        <v>1125000</v>
      </c>
      <c r="K405" s="214"/>
      <c r="L405" s="196">
        <v>1125000</v>
      </c>
      <c r="M405" s="214"/>
      <c r="N405" s="196">
        <v>500000</v>
      </c>
      <c r="O405" s="214"/>
      <c r="P405" s="196">
        <v>1380000</v>
      </c>
      <c r="Q405" s="214"/>
      <c r="R405" s="196">
        <v>1380000</v>
      </c>
      <c r="S405" s="214"/>
      <c r="T405" s="196">
        <v>600000</v>
      </c>
      <c r="U405" s="214"/>
      <c r="V405" s="196"/>
      <c r="W405" s="214"/>
      <c r="X405" s="196"/>
      <c r="Y405" s="214"/>
    </row>
    <row r="406" spans="1:25">
      <c r="A406" s="260" t="s">
        <v>599</v>
      </c>
      <c r="B406" s="256" t="s">
        <v>608</v>
      </c>
      <c r="C406" s="256">
        <v>559</v>
      </c>
      <c r="D406" s="257"/>
      <c r="E406" s="258">
        <v>31</v>
      </c>
      <c r="F406" s="259"/>
      <c r="G406" s="246"/>
      <c r="H406" s="247">
        <f t="shared" ref="H406:P406" si="1010">H407+H409</f>
        <v>48380</v>
      </c>
      <c r="I406" s="247">
        <f t="shared" ref="I406" si="1011">I407+I409</f>
        <v>0</v>
      </c>
      <c r="J406" s="247">
        <f t="shared" si="1010"/>
        <v>77880</v>
      </c>
      <c r="K406" s="247">
        <f t="shared" ref="K406:L406" si="1012">K407+K409</f>
        <v>0</v>
      </c>
      <c r="L406" s="247">
        <f t="shared" si="1012"/>
        <v>81000</v>
      </c>
      <c r="M406" s="247">
        <f t="shared" ref="M406:N406" si="1013">M407+M409</f>
        <v>0</v>
      </c>
      <c r="N406" s="247">
        <f t="shared" si="1013"/>
        <v>81000</v>
      </c>
      <c r="O406" s="247">
        <f t="shared" ref="O406" si="1014">O407+O409</f>
        <v>0</v>
      </c>
      <c r="P406" s="247">
        <f t="shared" si="1010"/>
        <v>48380</v>
      </c>
      <c r="Q406" s="247">
        <f t="shared" ref="Q406:S406" si="1015">Q407+Q409</f>
        <v>0</v>
      </c>
      <c r="R406" s="247">
        <f t="shared" si="1015"/>
        <v>81000</v>
      </c>
      <c r="S406" s="247">
        <f t="shared" si="1015"/>
        <v>0</v>
      </c>
      <c r="T406" s="247">
        <f t="shared" ref="T406:U406" si="1016">T407+T409</f>
        <v>81000</v>
      </c>
      <c r="U406" s="247">
        <f t="shared" si="1016"/>
        <v>0</v>
      </c>
      <c r="V406" s="247">
        <f t="shared" ref="V406:W406" si="1017">V407+V409</f>
        <v>0</v>
      </c>
      <c r="W406" s="247">
        <f t="shared" si="1017"/>
        <v>0</v>
      </c>
      <c r="X406" s="247">
        <f t="shared" ref="X406:Y406" si="1018">X407+X409</f>
        <v>0</v>
      </c>
      <c r="Y406" s="247">
        <f t="shared" si="1018"/>
        <v>0</v>
      </c>
    </row>
    <row r="407" spans="1:25">
      <c r="A407" s="260" t="s">
        <v>599</v>
      </c>
      <c r="B407" s="248" t="s">
        <v>608</v>
      </c>
      <c r="C407" s="256">
        <v>559</v>
      </c>
      <c r="D407" s="249"/>
      <c r="E407" s="250">
        <v>311</v>
      </c>
      <c r="F407" s="251"/>
      <c r="G407" s="176"/>
      <c r="H407" s="208">
        <f t="shared" ref="H407:P407" si="1019">H408</f>
        <v>41000</v>
      </c>
      <c r="I407" s="208">
        <f t="shared" si="1019"/>
        <v>0</v>
      </c>
      <c r="J407" s="208">
        <f t="shared" si="1019"/>
        <v>66000</v>
      </c>
      <c r="K407" s="208">
        <f t="shared" si="1019"/>
        <v>0</v>
      </c>
      <c r="L407" s="208">
        <f t="shared" si="1019"/>
        <v>66000</v>
      </c>
      <c r="M407" s="208">
        <f t="shared" si="1019"/>
        <v>0</v>
      </c>
      <c r="N407" s="208">
        <f t="shared" si="1019"/>
        <v>66000</v>
      </c>
      <c r="O407" s="208">
        <f t="shared" si="1019"/>
        <v>0</v>
      </c>
      <c r="P407" s="208">
        <f t="shared" si="1019"/>
        <v>41000</v>
      </c>
      <c r="Q407" s="208">
        <f t="shared" ref="Q407:U407" si="1020">Q408</f>
        <v>0</v>
      </c>
      <c r="R407" s="208">
        <f t="shared" si="1020"/>
        <v>66000</v>
      </c>
      <c r="S407" s="208">
        <f t="shared" si="1020"/>
        <v>0</v>
      </c>
      <c r="T407" s="208">
        <f t="shared" si="1020"/>
        <v>66000</v>
      </c>
      <c r="U407" s="208">
        <f t="shared" si="1020"/>
        <v>0</v>
      </c>
      <c r="V407" s="208">
        <f t="shared" ref="V407:Y407" si="1021">V408</f>
        <v>0</v>
      </c>
      <c r="W407" s="208">
        <f t="shared" si="1021"/>
        <v>0</v>
      </c>
      <c r="X407" s="208">
        <f t="shared" si="1021"/>
        <v>0</v>
      </c>
      <c r="Y407" s="208">
        <f t="shared" si="1021"/>
        <v>0</v>
      </c>
    </row>
    <row r="408" spans="1:25">
      <c r="A408" s="260" t="s">
        <v>599</v>
      </c>
      <c r="B408" s="145" t="s">
        <v>608</v>
      </c>
      <c r="C408" s="256">
        <v>559</v>
      </c>
      <c r="D408" s="146" t="s">
        <v>25</v>
      </c>
      <c r="E408" s="175">
        <v>3111</v>
      </c>
      <c r="F408" s="203" t="s">
        <v>19</v>
      </c>
      <c r="G408" s="176"/>
      <c r="H408" s="196">
        <v>41000</v>
      </c>
      <c r="I408" s="214"/>
      <c r="J408" s="196">
        <v>66000</v>
      </c>
      <c r="K408" s="214"/>
      <c r="L408" s="196">
        <v>66000</v>
      </c>
      <c r="M408" s="214"/>
      <c r="N408" s="196">
        <v>66000</v>
      </c>
      <c r="O408" s="214"/>
      <c r="P408" s="196">
        <v>41000</v>
      </c>
      <c r="Q408" s="214"/>
      <c r="R408" s="196">
        <v>66000</v>
      </c>
      <c r="S408" s="214"/>
      <c r="T408" s="196">
        <v>66000</v>
      </c>
      <c r="U408" s="214"/>
      <c r="V408" s="196"/>
      <c r="W408" s="214"/>
      <c r="X408" s="196"/>
      <c r="Y408" s="214"/>
    </row>
    <row r="409" spans="1:25">
      <c r="A409" s="260" t="s">
        <v>599</v>
      </c>
      <c r="B409" s="248" t="s">
        <v>608</v>
      </c>
      <c r="C409" s="256">
        <v>559</v>
      </c>
      <c r="D409" s="249"/>
      <c r="E409" s="250">
        <v>313</v>
      </c>
      <c r="F409" s="251"/>
      <c r="G409" s="176"/>
      <c r="H409" s="208">
        <f t="shared" ref="H409:P409" si="1022">H410+H411</f>
        <v>7380</v>
      </c>
      <c r="I409" s="208">
        <f t="shared" ref="I409" si="1023">I410+I411</f>
        <v>0</v>
      </c>
      <c r="J409" s="208">
        <f t="shared" si="1022"/>
        <v>11880</v>
      </c>
      <c r="K409" s="208">
        <f t="shared" ref="K409:L409" si="1024">K410+K411</f>
        <v>0</v>
      </c>
      <c r="L409" s="208">
        <f t="shared" si="1024"/>
        <v>15000</v>
      </c>
      <c r="M409" s="208">
        <f t="shared" ref="M409:N409" si="1025">M410+M411</f>
        <v>0</v>
      </c>
      <c r="N409" s="208">
        <f t="shared" si="1025"/>
        <v>15000</v>
      </c>
      <c r="O409" s="208">
        <f t="shared" ref="O409" si="1026">O410+O411</f>
        <v>0</v>
      </c>
      <c r="P409" s="208">
        <f t="shared" si="1022"/>
        <v>7380</v>
      </c>
      <c r="Q409" s="208">
        <f t="shared" ref="Q409:S409" si="1027">Q410+Q411</f>
        <v>0</v>
      </c>
      <c r="R409" s="208">
        <f t="shared" si="1027"/>
        <v>15000</v>
      </c>
      <c r="S409" s="208">
        <f t="shared" si="1027"/>
        <v>0</v>
      </c>
      <c r="T409" s="208">
        <f t="shared" ref="T409:U409" si="1028">T410+T411</f>
        <v>15000</v>
      </c>
      <c r="U409" s="208">
        <f t="shared" si="1028"/>
        <v>0</v>
      </c>
      <c r="V409" s="208">
        <f t="shared" ref="V409:W409" si="1029">V410+V411</f>
        <v>0</v>
      </c>
      <c r="W409" s="208">
        <f t="shared" si="1029"/>
        <v>0</v>
      </c>
      <c r="X409" s="208">
        <f t="shared" ref="X409:Y409" si="1030">X410+X411</f>
        <v>0</v>
      </c>
      <c r="Y409" s="208">
        <f t="shared" si="1030"/>
        <v>0</v>
      </c>
    </row>
    <row r="410" spans="1:25" ht="30">
      <c r="A410" s="260" t="s">
        <v>599</v>
      </c>
      <c r="B410" s="145" t="s">
        <v>608</v>
      </c>
      <c r="C410" s="256">
        <v>559</v>
      </c>
      <c r="D410" s="146" t="s">
        <v>25</v>
      </c>
      <c r="E410" s="175">
        <v>3132</v>
      </c>
      <c r="F410" s="203" t="s">
        <v>280</v>
      </c>
      <c r="G410" s="176"/>
      <c r="H410" s="196">
        <v>6560</v>
      </c>
      <c r="I410" s="214"/>
      <c r="J410" s="196">
        <v>10560</v>
      </c>
      <c r="K410" s="214"/>
      <c r="L410" s="196">
        <v>13000</v>
      </c>
      <c r="M410" s="214"/>
      <c r="N410" s="196">
        <v>13000</v>
      </c>
      <c r="O410" s="214"/>
      <c r="P410" s="196">
        <v>6560</v>
      </c>
      <c r="Q410" s="214"/>
      <c r="R410" s="196">
        <v>13000</v>
      </c>
      <c r="S410" s="214"/>
      <c r="T410" s="196">
        <v>13000</v>
      </c>
      <c r="U410" s="214"/>
      <c r="V410" s="196"/>
      <c r="W410" s="214"/>
      <c r="X410" s="196"/>
      <c r="Y410" s="214"/>
    </row>
    <row r="411" spans="1:25" ht="30">
      <c r="A411" s="260" t="s">
        <v>599</v>
      </c>
      <c r="B411" s="145" t="s">
        <v>608</v>
      </c>
      <c r="C411" s="256">
        <v>559</v>
      </c>
      <c r="D411" s="146" t="s">
        <v>25</v>
      </c>
      <c r="E411" s="175">
        <v>3133</v>
      </c>
      <c r="F411" s="203" t="s">
        <v>258</v>
      </c>
      <c r="G411" s="176"/>
      <c r="H411" s="196">
        <v>820</v>
      </c>
      <c r="I411" s="214"/>
      <c r="J411" s="196">
        <v>1320</v>
      </c>
      <c r="K411" s="214"/>
      <c r="L411" s="196">
        <v>2000</v>
      </c>
      <c r="M411" s="214"/>
      <c r="N411" s="196">
        <v>2000</v>
      </c>
      <c r="O411" s="214"/>
      <c r="P411" s="196">
        <v>820</v>
      </c>
      <c r="Q411" s="214"/>
      <c r="R411" s="196">
        <v>2000</v>
      </c>
      <c r="S411" s="214"/>
      <c r="T411" s="196">
        <v>2000</v>
      </c>
      <c r="U411" s="214"/>
      <c r="V411" s="196"/>
      <c r="W411" s="214"/>
      <c r="X411" s="196"/>
      <c r="Y411" s="214"/>
    </row>
    <row r="412" spans="1:25">
      <c r="A412" s="260" t="s">
        <v>599</v>
      </c>
      <c r="B412" s="256" t="s">
        <v>608</v>
      </c>
      <c r="C412" s="256">
        <v>559</v>
      </c>
      <c r="D412" s="257"/>
      <c r="E412" s="258">
        <v>32</v>
      </c>
      <c r="F412" s="259"/>
      <c r="G412" s="246"/>
      <c r="H412" s="247">
        <f t="shared" ref="H412:P412" si="1031">H413+H415+H418</f>
        <v>223500</v>
      </c>
      <c r="I412" s="247">
        <f t="shared" ref="I412" si="1032">I413+I415+I418</f>
        <v>0</v>
      </c>
      <c r="J412" s="247">
        <f t="shared" si="1031"/>
        <v>187000</v>
      </c>
      <c r="K412" s="247">
        <f t="shared" ref="K412:L412" si="1033">K413+K415+K418</f>
        <v>0</v>
      </c>
      <c r="L412" s="247">
        <f t="shared" si="1033"/>
        <v>130000</v>
      </c>
      <c r="M412" s="247">
        <f t="shared" ref="M412:N412" si="1034">M413+M415+M418</f>
        <v>0</v>
      </c>
      <c r="N412" s="247">
        <f t="shared" si="1034"/>
        <v>130000</v>
      </c>
      <c r="O412" s="247">
        <f t="shared" ref="O412" si="1035">O413+O415+O418</f>
        <v>0</v>
      </c>
      <c r="P412" s="247">
        <f t="shared" si="1031"/>
        <v>137500</v>
      </c>
      <c r="Q412" s="247">
        <f t="shared" ref="Q412:S412" si="1036">Q413+Q415+Q418</f>
        <v>0</v>
      </c>
      <c r="R412" s="247">
        <f t="shared" si="1036"/>
        <v>196000</v>
      </c>
      <c r="S412" s="247">
        <f t="shared" si="1036"/>
        <v>0</v>
      </c>
      <c r="T412" s="247">
        <f t="shared" ref="T412:U412" si="1037">T413+T415+T418</f>
        <v>196000</v>
      </c>
      <c r="U412" s="247">
        <f t="shared" si="1037"/>
        <v>0</v>
      </c>
      <c r="V412" s="247">
        <f t="shared" ref="V412:W412" si="1038">V413+V415+V418</f>
        <v>0</v>
      </c>
      <c r="W412" s="247">
        <f t="shared" si="1038"/>
        <v>0</v>
      </c>
      <c r="X412" s="247">
        <f t="shared" ref="X412:Y412" si="1039">X413+X415+X418</f>
        <v>0</v>
      </c>
      <c r="Y412" s="247">
        <f t="shared" si="1039"/>
        <v>0</v>
      </c>
    </row>
    <row r="413" spans="1:25">
      <c r="A413" s="260" t="s">
        <v>599</v>
      </c>
      <c r="B413" s="248" t="s">
        <v>608</v>
      </c>
      <c r="C413" s="256">
        <v>559</v>
      </c>
      <c r="D413" s="249"/>
      <c r="E413" s="250">
        <v>321</v>
      </c>
      <c r="F413" s="251"/>
      <c r="G413" s="176"/>
      <c r="H413" s="208">
        <f t="shared" ref="H413:P413" si="1040">H414</f>
        <v>34000</v>
      </c>
      <c r="I413" s="208">
        <f t="shared" si="1040"/>
        <v>0</v>
      </c>
      <c r="J413" s="208">
        <f t="shared" si="1040"/>
        <v>70000</v>
      </c>
      <c r="K413" s="208">
        <f t="shared" si="1040"/>
        <v>0</v>
      </c>
      <c r="L413" s="208">
        <f t="shared" si="1040"/>
        <v>70000</v>
      </c>
      <c r="M413" s="208">
        <f t="shared" si="1040"/>
        <v>0</v>
      </c>
      <c r="N413" s="208">
        <f t="shared" si="1040"/>
        <v>70000</v>
      </c>
      <c r="O413" s="208">
        <f t="shared" si="1040"/>
        <v>0</v>
      </c>
      <c r="P413" s="208">
        <f t="shared" si="1040"/>
        <v>34000</v>
      </c>
      <c r="Q413" s="208">
        <f t="shared" ref="Q413:U413" si="1041">Q414</f>
        <v>0</v>
      </c>
      <c r="R413" s="208">
        <f t="shared" si="1041"/>
        <v>70000</v>
      </c>
      <c r="S413" s="208">
        <f t="shared" si="1041"/>
        <v>0</v>
      </c>
      <c r="T413" s="208">
        <f t="shared" si="1041"/>
        <v>70000</v>
      </c>
      <c r="U413" s="208">
        <f t="shared" si="1041"/>
        <v>0</v>
      </c>
      <c r="V413" s="208">
        <f t="shared" ref="V413:Y413" si="1042">V414</f>
        <v>0</v>
      </c>
      <c r="W413" s="208">
        <f t="shared" si="1042"/>
        <v>0</v>
      </c>
      <c r="X413" s="208">
        <f t="shared" si="1042"/>
        <v>0</v>
      </c>
      <c r="Y413" s="208">
        <f t="shared" si="1042"/>
        <v>0</v>
      </c>
    </row>
    <row r="414" spans="1:25">
      <c r="A414" s="260" t="s">
        <v>599</v>
      </c>
      <c r="B414" s="145" t="s">
        <v>608</v>
      </c>
      <c r="C414" s="256">
        <v>559</v>
      </c>
      <c r="D414" s="146" t="s">
        <v>25</v>
      </c>
      <c r="E414" s="175">
        <v>3211</v>
      </c>
      <c r="F414" s="203" t="s">
        <v>110</v>
      </c>
      <c r="G414" s="176"/>
      <c r="H414" s="196">
        <v>34000</v>
      </c>
      <c r="I414" s="214"/>
      <c r="J414" s="196">
        <v>70000</v>
      </c>
      <c r="K414" s="214"/>
      <c r="L414" s="196">
        <v>70000</v>
      </c>
      <c r="M414" s="214"/>
      <c r="N414" s="196">
        <v>70000</v>
      </c>
      <c r="O414" s="214"/>
      <c r="P414" s="196">
        <v>34000</v>
      </c>
      <c r="Q414" s="214"/>
      <c r="R414" s="196">
        <v>70000</v>
      </c>
      <c r="S414" s="214"/>
      <c r="T414" s="196">
        <v>70000</v>
      </c>
      <c r="U414" s="214"/>
      <c r="V414" s="196"/>
      <c r="W414" s="214"/>
      <c r="X414" s="196"/>
      <c r="Y414" s="214"/>
    </row>
    <row r="415" spans="1:25">
      <c r="A415" s="260" t="s">
        <v>599</v>
      </c>
      <c r="B415" s="248" t="s">
        <v>608</v>
      </c>
      <c r="C415" s="256">
        <v>559</v>
      </c>
      <c r="D415" s="249"/>
      <c r="E415" s="250">
        <v>323</v>
      </c>
      <c r="F415" s="251"/>
      <c r="G415" s="176"/>
      <c r="H415" s="208">
        <f t="shared" ref="H415:P415" si="1043">H416+H417</f>
        <v>131500</v>
      </c>
      <c r="I415" s="208">
        <f t="shared" ref="I415" si="1044">I416+I417</f>
        <v>0</v>
      </c>
      <c r="J415" s="208">
        <f t="shared" si="1043"/>
        <v>117000</v>
      </c>
      <c r="K415" s="208">
        <f t="shared" ref="K415:L415" si="1045">K416+K417</f>
        <v>0</v>
      </c>
      <c r="L415" s="208">
        <f t="shared" si="1045"/>
        <v>60000</v>
      </c>
      <c r="M415" s="208">
        <f t="shared" ref="M415:N415" si="1046">M416+M417</f>
        <v>0</v>
      </c>
      <c r="N415" s="208">
        <f t="shared" si="1046"/>
        <v>60000</v>
      </c>
      <c r="O415" s="208">
        <f t="shared" ref="O415" si="1047">O416+O417</f>
        <v>0</v>
      </c>
      <c r="P415" s="208">
        <f t="shared" si="1043"/>
        <v>45500</v>
      </c>
      <c r="Q415" s="208">
        <f t="shared" ref="Q415:S415" si="1048">Q416+Q417</f>
        <v>0</v>
      </c>
      <c r="R415" s="208">
        <f t="shared" si="1048"/>
        <v>68000</v>
      </c>
      <c r="S415" s="208">
        <f t="shared" si="1048"/>
        <v>0</v>
      </c>
      <c r="T415" s="208">
        <f t="shared" ref="T415:U415" si="1049">T416+T417</f>
        <v>68000</v>
      </c>
      <c r="U415" s="208">
        <f t="shared" si="1049"/>
        <v>0</v>
      </c>
      <c r="V415" s="208">
        <f t="shared" ref="V415:W415" si="1050">V416+V417</f>
        <v>0</v>
      </c>
      <c r="W415" s="208">
        <f t="shared" si="1050"/>
        <v>0</v>
      </c>
      <c r="X415" s="208">
        <f t="shared" ref="X415:Y415" si="1051">X416+X417</f>
        <v>0</v>
      </c>
      <c r="Y415" s="208">
        <f t="shared" si="1051"/>
        <v>0</v>
      </c>
    </row>
    <row r="416" spans="1:25">
      <c r="A416" s="260" t="s">
        <v>599</v>
      </c>
      <c r="B416" s="145" t="s">
        <v>608</v>
      </c>
      <c r="C416" s="256">
        <v>559</v>
      </c>
      <c r="D416" s="146" t="s">
        <v>25</v>
      </c>
      <c r="E416" s="175">
        <v>3233</v>
      </c>
      <c r="F416" s="203" t="s">
        <v>119</v>
      </c>
      <c r="G416" s="176"/>
      <c r="H416" s="196">
        <v>6500</v>
      </c>
      <c r="I416" s="214"/>
      <c r="J416" s="196">
        <v>0</v>
      </c>
      <c r="K416" s="214"/>
      <c r="L416" s="196">
        <v>0</v>
      </c>
      <c r="M416" s="214"/>
      <c r="N416" s="196">
        <v>0</v>
      </c>
      <c r="O416" s="214"/>
      <c r="P416" s="196">
        <v>6500</v>
      </c>
      <c r="Q416" s="214"/>
      <c r="R416" s="196">
        <v>8000</v>
      </c>
      <c r="S416" s="214"/>
      <c r="T416" s="196">
        <v>8000</v>
      </c>
      <c r="U416" s="214"/>
      <c r="V416" s="196"/>
      <c r="W416" s="214"/>
      <c r="X416" s="196"/>
      <c r="Y416" s="214"/>
    </row>
    <row r="417" spans="1:25">
      <c r="A417" s="260" t="s">
        <v>599</v>
      </c>
      <c r="B417" s="145" t="s">
        <v>608</v>
      </c>
      <c r="C417" s="256">
        <v>559</v>
      </c>
      <c r="D417" s="146" t="s">
        <v>25</v>
      </c>
      <c r="E417" s="175">
        <v>3237</v>
      </c>
      <c r="F417" s="203" t="s">
        <v>36</v>
      </c>
      <c r="G417" s="176"/>
      <c r="H417" s="196">
        <v>125000</v>
      </c>
      <c r="I417" s="214"/>
      <c r="J417" s="196">
        <v>117000</v>
      </c>
      <c r="K417" s="214"/>
      <c r="L417" s="196">
        <v>60000</v>
      </c>
      <c r="M417" s="214"/>
      <c r="N417" s="196">
        <v>60000</v>
      </c>
      <c r="O417" s="214"/>
      <c r="P417" s="196">
        <v>39000</v>
      </c>
      <c r="Q417" s="214"/>
      <c r="R417" s="196">
        <v>60000</v>
      </c>
      <c r="S417" s="214"/>
      <c r="T417" s="196">
        <v>60000</v>
      </c>
      <c r="U417" s="214"/>
      <c r="V417" s="196"/>
      <c r="W417" s="214"/>
      <c r="X417" s="196"/>
      <c r="Y417" s="214"/>
    </row>
    <row r="418" spans="1:25">
      <c r="A418" s="260" t="s">
        <v>599</v>
      </c>
      <c r="B418" s="248" t="s">
        <v>608</v>
      </c>
      <c r="C418" s="256">
        <v>559</v>
      </c>
      <c r="D418" s="249"/>
      <c r="E418" s="250">
        <v>329</v>
      </c>
      <c r="F418" s="251"/>
      <c r="G418" s="176"/>
      <c r="H418" s="208">
        <f t="shared" ref="H418:P418" si="1052">H419</f>
        <v>58000</v>
      </c>
      <c r="I418" s="208">
        <f t="shared" si="1052"/>
        <v>0</v>
      </c>
      <c r="J418" s="208">
        <f t="shared" si="1052"/>
        <v>0</v>
      </c>
      <c r="K418" s="208">
        <f t="shared" si="1052"/>
        <v>0</v>
      </c>
      <c r="L418" s="208">
        <f t="shared" si="1052"/>
        <v>0</v>
      </c>
      <c r="M418" s="208">
        <f t="shared" si="1052"/>
        <v>0</v>
      </c>
      <c r="N418" s="208">
        <f t="shared" si="1052"/>
        <v>0</v>
      </c>
      <c r="O418" s="208">
        <f t="shared" si="1052"/>
        <v>0</v>
      </c>
      <c r="P418" s="208">
        <f t="shared" si="1052"/>
        <v>58000</v>
      </c>
      <c r="Q418" s="208">
        <f t="shared" ref="Q418:U418" si="1053">Q419</f>
        <v>0</v>
      </c>
      <c r="R418" s="208">
        <f t="shared" si="1053"/>
        <v>58000</v>
      </c>
      <c r="S418" s="208">
        <f t="shared" si="1053"/>
        <v>0</v>
      </c>
      <c r="T418" s="208">
        <f t="shared" si="1053"/>
        <v>58000</v>
      </c>
      <c r="U418" s="208">
        <f t="shared" si="1053"/>
        <v>0</v>
      </c>
      <c r="V418" s="208">
        <f t="shared" ref="V418:Y418" si="1054">V419</f>
        <v>0</v>
      </c>
      <c r="W418" s="208">
        <f t="shared" si="1054"/>
        <v>0</v>
      </c>
      <c r="X418" s="208">
        <f t="shared" si="1054"/>
        <v>0</v>
      </c>
      <c r="Y418" s="208">
        <f t="shared" si="1054"/>
        <v>0</v>
      </c>
    </row>
    <row r="419" spans="1:25">
      <c r="A419" s="260" t="s">
        <v>599</v>
      </c>
      <c r="B419" s="145" t="s">
        <v>608</v>
      </c>
      <c r="C419" s="256">
        <v>559</v>
      </c>
      <c r="D419" s="146" t="s">
        <v>25</v>
      </c>
      <c r="E419" s="175">
        <v>3293</v>
      </c>
      <c r="F419" s="203" t="s">
        <v>124</v>
      </c>
      <c r="G419" s="176"/>
      <c r="H419" s="196">
        <v>58000</v>
      </c>
      <c r="I419" s="214"/>
      <c r="J419" s="196">
        <v>0</v>
      </c>
      <c r="K419" s="214"/>
      <c r="L419" s="196">
        <v>0</v>
      </c>
      <c r="M419" s="214"/>
      <c r="N419" s="196">
        <v>0</v>
      </c>
      <c r="O419" s="214"/>
      <c r="P419" s="196">
        <v>58000</v>
      </c>
      <c r="Q419" s="214"/>
      <c r="R419" s="196">
        <v>58000</v>
      </c>
      <c r="S419" s="214"/>
      <c r="T419" s="196">
        <v>58000</v>
      </c>
      <c r="U419" s="214"/>
      <c r="V419" s="196"/>
      <c r="W419" s="214"/>
      <c r="X419" s="196"/>
      <c r="Y419" s="214"/>
    </row>
    <row r="420" spans="1:25">
      <c r="A420" s="260" t="s">
        <v>599</v>
      </c>
      <c r="B420" s="256" t="s">
        <v>608</v>
      </c>
      <c r="C420" s="256">
        <v>559</v>
      </c>
      <c r="D420" s="257"/>
      <c r="E420" s="258">
        <v>41</v>
      </c>
      <c r="F420" s="259"/>
      <c r="G420" s="246"/>
      <c r="H420" s="247">
        <f t="shared" ref="H420:P420" si="1055">H421</f>
        <v>1010000</v>
      </c>
      <c r="I420" s="247">
        <f t="shared" si="1055"/>
        <v>0</v>
      </c>
      <c r="J420" s="247">
        <f t="shared" si="1055"/>
        <v>1125000</v>
      </c>
      <c r="K420" s="247">
        <f t="shared" si="1055"/>
        <v>0</v>
      </c>
      <c r="L420" s="247">
        <f t="shared" si="1055"/>
        <v>1125000</v>
      </c>
      <c r="M420" s="247">
        <f t="shared" si="1055"/>
        <v>0</v>
      </c>
      <c r="N420" s="247">
        <f t="shared" si="1055"/>
        <v>1625000</v>
      </c>
      <c r="O420" s="247">
        <f t="shared" si="1055"/>
        <v>0</v>
      </c>
      <c r="P420" s="247">
        <f t="shared" si="1055"/>
        <v>1380000</v>
      </c>
      <c r="Q420" s="247">
        <f t="shared" ref="Q420:U421" si="1056">Q421</f>
        <v>0</v>
      </c>
      <c r="R420" s="247">
        <f t="shared" si="1056"/>
        <v>1380000</v>
      </c>
      <c r="S420" s="247">
        <f t="shared" si="1056"/>
        <v>0</v>
      </c>
      <c r="T420" s="247">
        <f t="shared" si="1056"/>
        <v>1880000</v>
      </c>
      <c r="U420" s="247">
        <f t="shared" si="1056"/>
        <v>0</v>
      </c>
      <c r="V420" s="247">
        <f t="shared" ref="V420:Y421" si="1057">V421</f>
        <v>0</v>
      </c>
      <c r="W420" s="247">
        <f t="shared" si="1057"/>
        <v>0</v>
      </c>
      <c r="X420" s="247">
        <f t="shared" si="1057"/>
        <v>0</v>
      </c>
      <c r="Y420" s="247">
        <f t="shared" si="1057"/>
        <v>0</v>
      </c>
    </row>
    <row r="421" spans="1:25">
      <c r="A421" s="260" t="s">
        <v>599</v>
      </c>
      <c r="B421" s="248" t="s">
        <v>608</v>
      </c>
      <c r="C421" s="256">
        <v>559</v>
      </c>
      <c r="D421" s="249"/>
      <c r="E421" s="250">
        <v>412</v>
      </c>
      <c r="F421" s="251"/>
      <c r="G421" s="176"/>
      <c r="H421" s="208">
        <f t="shared" ref="H421:P421" si="1058">H422</f>
        <v>1010000</v>
      </c>
      <c r="I421" s="208">
        <f t="shared" si="1058"/>
        <v>0</v>
      </c>
      <c r="J421" s="208">
        <f t="shared" si="1058"/>
        <v>1125000</v>
      </c>
      <c r="K421" s="208">
        <f t="shared" si="1058"/>
        <v>0</v>
      </c>
      <c r="L421" s="208">
        <f t="shared" si="1058"/>
        <v>1125000</v>
      </c>
      <c r="M421" s="208">
        <f t="shared" si="1058"/>
        <v>0</v>
      </c>
      <c r="N421" s="208">
        <f t="shared" si="1058"/>
        <v>1625000</v>
      </c>
      <c r="O421" s="208">
        <f t="shared" si="1058"/>
        <v>0</v>
      </c>
      <c r="P421" s="208">
        <f t="shared" si="1058"/>
        <v>1380000</v>
      </c>
      <c r="Q421" s="208">
        <f t="shared" si="1056"/>
        <v>0</v>
      </c>
      <c r="R421" s="208">
        <f t="shared" si="1056"/>
        <v>1380000</v>
      </c>
      <c r="S421" s="208">
        <f t="shared" si="1056"/>
        <v>0</v>
      </c>
      <c r="T421" s="208">
        <f t="shared" si="1056"/>
        <v>1880000</v>
      </c>
      <c r="U421" s="208">
        <f t="shared" si="1056"/>
        <v>0</v>
      </c>
      <c r="V421" s="208">
        <f t="shared" si="1057"/>
        <v>0</v>
      </c>
      <c r="W421" s="208">
        <f t="shared" si="1057"/>
        <v>0</v>
      </c>
      <c r="X421" s="208">
        <f t="shared" si="1057"/>
        <v>0</v>
      </c>
      <c r="Y421" s="208">
        <f t="shared" si="1057"/>
        <v>0</v>
      </c>
    </row>
    <row r="422" spans="1:25">
      <c r="A422" s="305" t="s">
        <v>599</v>
      </c>
      <c r="B422" s="306" t="s">
        <v>608</v>
      </c>
      <c r="C422" s="307">
        <v>559</v>
      </c>
      <c r="D422" s="308" t="s">
        <v>25</v>
      </c>
      <c r="E422" s="309">
        <v>4126</v>
      </c>
      <c r="F422" s="310" t="s">
        <v>4</v>
      </c>
      <c r="G422" s="311"/>
      <c r="H422" s="312">
        <v>1010000</v>
      </c>
      <c r="I422" s="313"/>
      <c r="J422" s="312">
        <v>1125000</v>
      </c>
      <c r="K422" s="313"/>
      <c r="L422" s="312">
        <v>1125000</v>
      </c>
      <c r="M422" s="313"/>
      <c r="N422" s="312">
        <v>1625000</v>
      </c>
      <c r="O422" s="313"/>
      <c r="P422" s="312">
        <v>1380000</v>
      </c>
      <c r="Q422" s="313"/>
      <c r="R422" s="312">
        <v>1380000</v>
      </c>
      <c r="S422" s="313"/>
      <c r="T422" s="312">
        <v>1880000</v>
      </c>
      <c r="U422" s="313"/>
      <c r="V422" s="312"/>
      <c r="W422" s="313"/>
      <c r="X422" s="312"/>
      <c r="Y422" s="214"/>
    </row>
    <row r="423" spans="1:25">
      <c r="A423" s="292"/>
      <c r="B423" s="293"/>
      <c r="C423" s="294"/>
      <c r="D423" s="294"/>
      <c r="E423" s="294"/>
      <c r="F423" s="294"/>
      <c r="G423" s="314"/>
      <c r="H423" s="342" t="s">
        <v>626</v>
      </c>
      <c r="I423" s="343"/>
      <c r="J423" s="343"/>
      <c r="K423" s="343"/>
      <c r="L423" s="343"/>
      <c r="M423" s="343"/>
      <c r="N423" s="343"/>
      <c r="O423" s="343"/>
      <c r="P423" s="343"/>
      <c r="Q423" s="343"/>
      <c r="R423" s="343"/>
      <c r="S423" s="343"/>
      <c r="T423" s="343"/>
      <c r="U423" s="343"/>
      <c r="V423" s="343"/>
      <c r="W423" s="343"/>
      <c r="X423" s="343"/>
      <c r="Y423" s="289"/>
    </row>
    <row r="424" spans="1:25">
      <c r="A424" s="292"/>
      <c r="B424" s="293"/>
      <c r="C424" s="295"/>
      <c r="D424" s="296"/>
      <c r="E424" s="297"/>
      <c r="F424" s="298"/>
      <c r="G424" s="315"/>
      <c r="H424" s="343"/>
      <c r="I424" s="343"/>
      <c r="J424" s="343"/>
      <c r="K424" s="343"/>
      <c r="L424" s="343"/>
      <c r="M424" s="343"/>
      <c r="N424" s="343"/>
      <c r="O424" s="343"/>
      <c r="P424" s="343"/>
      <c r="Q424" s="343"/>
      <c r="R424" s="343"/>
      <c r="S424" s="343"/>
      <c r="T424" s="343"/>
      <c r="U424" s="343"/>
      <c r="V424" s="343"/>
      <c r="W424" s="343"/>
      <c r="X424" s="343"/>
      <c r="Y424" s="289"/>
    </row>
    <row r="425" spans="1:25">
      <c r="A425" s="292"/>
      <c r="B425" s="293"/>
      <c r="C425" s="295"/>
      <c r="D425" s="296"/>
      <c r="E425" s="297"/>
      <c r="F425" s="298"/>
      <c r="G425" s="315"/>
      <c r="H425" s="343"/>
      <c r="I425" s="343"/>
      <c r="J425" s="343"/>
      <c r="K425" s="343"/>
      <c r="L425" s="343"/>
      <c r="M425" s="343"/>
      <c r="N425" s="343"/>
      <c r="O425" s="343"/>
      <c r="P425" s="343"/>
      <c r="Q425" s="343"/>
      <c r="R425" s="343"/>
      <c r="S425" s="343"/>
      <c r="T425" s="343"/>
      <c r="U425" s="343"/>
      <c r="V425" s="343"/>
      <c r="W425" s="343"/>
      <c r="X425" s="343"/>
      <c r="Y425" s="290"/>
    </row>
    <row r="426" spans="1:25">
      <c r="A426" s="292"/>
      <c r="B426" s="293"/>
      <c r="C426" s="295"/>
      <c r="D426" s="296"/>
      <c r="E426" s="297"/>
      <c r="F426" s="298"/>
      <c r="G426" s="315"/>
      <c r="H426" s="343"/>
      <c r="I426" s="343"/>
      <c r="J426" s="343"/>
      <c r="K426" s="343"/>
      <c r="L426" s="343"/>
      <c r="M426" s="343"/>
      <c r="N426" s="343"/>
      <c r="O426" s="343"/>
      <c r="P426" s="343"/>
      <c r="Q426" s="343"/>
      <c r="R426" s="343"/>
      <c r="S426" s="343"/>
      <c r="T426" s="343"/>
      <c r="U426" s="343"/>
      <c r="V426" s="343"/>
      <c r="W426" s="343"/>
      <c r="X426" s="343"/>
      <c r="Y426" s="291"/>
    </row>
    <row r="427" spans="1:25">
      <c r="A427" s="292"/>
      <c r="B427" s="293"/>
      <c r="C427" s="295"/>
      <c r="D427" s="296"/>
      <c r="E427" s="297"/>
      <c r="F427" s="298"/>
      <c r="G427" s="315"/>
      <c r="H427" s="343"/>
      <c r="I427" s="343"/>
      <c r="J427" s="343"/>
      <c r="K427" s="343"/>
      <c r="L427" s="343"/>
      <c r="M427" s="343"/>
      <c r="N427" s="343"/>
      <c r="O427" s="343"/>
      <c r="P427" s="343"/>
      <c r="Q427" s="343"/>
      <c r="R427" s="343"/>
      <c r="S427" s="343"/>
      <c r="T427" s="343"/>
      <c r="U427" s="343"/>
      <c r="V427" s="343"/>
      <c r="W427" s="343"/>
      <c r="X427" s="343"/>
      <c r="Y427" s="290"/>
    </row>
    <row r="428" spans="1:25">
      <c r="A428" s="292"/>
      <c r="B428" s="293"/>
      <c r="C428" s="295"/>
      <c r="D428" s="296"/>
      <c r="E428" s="297"/>
      <c r="F428" s="298"/>
      <c r="G428" s="315"/>
      <c r="H428" s="343"/>
      <c r="I428" s="343"/>
      <c r="J428" s="343"/>
      <c r="K428" s="343"/>
      <c r="L428" s="343"/>
      <c r="M428" s="343"/>
      <c r="N428" s="343"/>
      <c r="O428" s="343"/>
      <c r="P428" s="343"/>
      <c r="Q428" s="343"/>
      <c r="R428" s="343"/>
      <c r="S428" s="343"/>
      <c r="T428" s="343"/>
      <c r="U428" s="343"/>
      <c r="V428" s="343"/>
      <c r="W428" s="343"/>
      <c r="X428" s="343"/>
      <c r="Y428" s="289"/>
    </row>
    <row r="429" spans="1:25">
      <c r="A429" s="292"/>
      <c r="B429" s="293"/>
      <c r="C429" s="295"/>
      <c r="D429" s="296"/>
      <c r="E429" s="297"/>
      <c r="F429" s="298"/>
      <c r="G429" s="315"/>
      <c r="H429" s="343"/>
      <c r="I429" s="343"/>
      <c r="J429" s="343"/>
      <c r="K429" s="343"/>
      <c r="L429" s="343"/>
      <c r="M429" s="343"/>
      <c r="N429" s="343"/>
      <c r="O429" s="343"/>
      <c r="P429" s="343"/>
      <c r="Q429" s="343"/>
      <c r="R429" s="343"/>
      <c r="S429" s="343"/>
      <c r="T429" s="343"/>
      <c r="U429" s="343"/>
      <c r="V429" s="343"/>
      <c r="W429" s="343"/>
      <c r="X429" s="343"/>
      <c r="Y429" s="289"/>
    </row>
    <row r="430" spans="1:25">
      <c r="A430" s="292"/>
      <c r="B430" s="293"/>
      <c r="C430" s="295"/>
      <c r="D430" s="296"/>
      <c r="E430" s="297"/>
      <c r="F430" s="298"/>
      <c r="G430" s="315"/>
      <c r="H430" s="343"/>
      <c r="I430" s="343"/>
      <c r="J430" s="343"/>
      <c r="K430" s="343"/>
      <c r="L430" s="343"/>
      <c r="M430" s="343"/>
      <c r="N430" s="343"/>
      <c r="O430" s="343"/>
      <c r="P430" s="343"/>
      <c r="Q430" s="343"/>
      <c r="R430" s="343"/>
      <c r="S430" s="343"/>
      <c r="T430" s="343"/>
      <c r="U430" s="343"/>
      <c r="V430" s="343"/>
      <c r="W430" s="343"/>
      <c r="X430" s="343"/>
      <c r="Y430" s="289"/>
    </row>
    <row r="431" spans="1:25">
      <c r="A431" s="292"/>
      <c r="B431" s="293"/>
      <c r="C431" s="295"/>
      <c r="D431" s="296"/>
      <c r="E431" s="297"/>
      <c r="F431" s="298"/>
      <c r="G431" s="315"/>
      <c r="H431" s="343"/>
      <c r="I431" s="343"/>
      <c r="J431" s="343"/>
      <c r="K431" s="343"/>
      <c r="L431" s="343"/>
      <c r="M431" s="343"/>
      <c r="N431" s="343"/>
      <c r="O431" s="343"/>
      <c r="P431" s="343"/>
      <c r="Q431" s="343"/>
      <c r="R431" s="343"/>
      <c r="S431" s="343"/>
      <c r="T431" s="343"/>
      <c r="U431" s="343"/>
      <c r="V431" s="343"/>
      <c r="W431" s="343"/>
      <c r="X431" s="343"/>
      <c r="Y431" s="289"/>
    </row>
    <row r="432" spans="1:25">
      <c r="A432" s="292"/>
      <c r="B432" s="293"/>
      <c r="C432" s="295"/>
      <c r="D432" s="296"/>
      <c r="E432" s="297"/>
      <c r="F432" s="298"/>
      <c r="G432" s="315"/>
      <c r="H432" s="343"/>
      <c r="I432" s="343"/>
      <c r="J432" s="343"/>
      <c r="K432" s="343"/>
      <c r="L432" s="343"/>
      <c r="M432" s="343"/>
      <c r="N432" s="343"/>
      <c r="O432" s="343"/>
      <c r="P432" s="343"/>
      <c r="Q432" s="343"/>
      <c r="R432" s="343"/>
      <c r="S432" s="343"/>
      <c r="T432" s="343"/>
      <c r="U432" s="343"/>
      <c r="V432" s="343"/>
      <c r="W432" s="343"/>
      <c r="X432" s="343"/>
      <c r="Y432" s="289"/>
    </row>
    <row r="433" spans="1:24">
      <c r="A433" s="299"/>
      <c r="B433" s="300"/>
      <c r="C433" s="301"/>
      <c r="D433" s="302"/>
      <c r="E433" s="303"/>
      <c r="F433" s="304"/>
      <c r="H433" s="316"/>
      <c r="I433" s="316"/>
      <c r="J433" s="316"/>
      <c r="K433" s="316"/>
      <c r="L433" s="316"/>
      <c r="M433" s="316"/>
      <c r="N433" s="316"/>
      <c r="O433" s="316"/>
      <c r="P433" s="316"/>
      <c r="Q433" s="316"/>
      <c r="R433" s="316"/>
      <c r="S433" s="316"/>
      <c r="T433" s="316"/>
      <c r="U433" s="316"/>
      <c r="V433" s="316"/>
      <c r="W433" s="316"/>
      <c r="X433" s="316"/>
    </row>
  </sheetData>
  <autoFilter ref="A1:G422"/>
  <customSheetViews>
    <customSheetView guid="{690963E0-70D2-4DD9-8517-3DDCFA408CAC}" scale="73" showAutoFilter="1">
      <pane xSplit="5" ySplit="4" topLeftCell="F721" activePane="bottomRight" state="frozen"/>
      <selection pane="bottomRight" activeCell="K735" sqref="K735"/>
      <pageMargins left="0.31496062992125984" right="0.31496062992125984" top="0.74803149606299213" bottom="0.74803149606299213" header="0.31496062992125984" footer="0.31496062992125984"/>
      <pageSetup paperSize="9" scale="60" orientation="landscape" r:id="rId1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  <customSheetView guid="{ADF3AB29-43ED-443C-A574-B6816DBD0304}" scale="73" showAutoFilter="1">
      <pane xSplit="5" ySplit="4" topLeftCell="F721" activePane="bottomRight" state="frozen"/>
      <selection pane="bottomRight" activeCell="K735" sqref="K735"/>
      <pageMargins left="0.31496062992125984" right="0.31496062992125984" top="0.74803149606299213" bottom="0.74803149606299213" header="0.31496062992125984" footer="0.31496062992125984"/>
      <pageSetup paperSize="9" scale="60" orientation="landscape" r:id="rId2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  <customSheetView guid="{E8EF3827-4217-4303-8A9B-BBF667C26949}" scale="73" showAutoFilter="1">
      <pane xSplit="5" ySplit="4" topLeftCell="F721" activePane="bottomRight" state="frozen"/>
      <selection pane="bottomRight" activeCell="J1" sqref="J1:J1048576"/>
      <pageMargins left="0.31496062992125984" right="0.31496062992125984" top="0.74803149606299213" bottom="0.74803149606299213" header="0.31496062992125984" footer="0.31496062992125984"/>
      <pageSetup paperSize="9" scale="60" orientation="landscape" r:id="rId3"/>
      <headerFooter alignWithMargins="0">
        <oddHeader>&amp;C&amp;"Arial,Bold"&amp;11Prijedlog Izmjena i dopuna Financijskog plana Ministarstva pomorstva, prometa i infrastrukture, rujan 2014.&amp;R&amp;D</oddHeader>
        <oddFooter>&amp;CPage&amp;P of &amp;N</oddFooter>
      </headerFooter>
      <autoFilter ref="A1:F983"/>
    </customSheetView>
  </customSheetViews>
  <mergeCells count="2">
    <mergeCell ref="B2:F2"/>
    <mergeCell ref="H423:X432"/>
  </mergeCells>
  <pageMargins left="0.35433070866141736" right="0.19685039370078741" top="0.51181102362204722" bottom="0.27559055118110237" header="0.19685039370078741" footer="0.15748031496062992"/>
  <pageSetup paperSize="9" scale="93" fitToHeight="0" orientation="landscape" r:id="rId4"/>
  <headerFooter alignWithMargins="0">
    <oddHeader>&amp;C&amp;"Arial,Bold"&amp;14Prijedlog proračuna Agencije za vodne putove  2019.-2021.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ANALIZA</vt:lpstr>
      <vt:lpstr>2019.-2021.</vt:lpstr>
      <vt:lpstr>'2019.-2021.'!Print_Area</vt:lpstr>
      <vt:lpstr>ANALIZA!Print_Area</vt:lpstr>
      <vt:lpstr>'2019.-2021.'!Print_Titles</vt:lpstr>
      <vt:lpstr>ANALIZA!Print_Titles</vt:lpstr>
    </vt:vector>
  </TitlesOfParts>
  <Company>RH - 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ikolar</dc:creator>
  <cp:lastModifiedBy>Ljiljana</cp:lastModifiedBy>
  <cp:lastPrinted>2018-12-12T06:14:58Z</cp:lastPrinted>
  <dcterms:created xsi:type="dcterms:W3CDTF">2003-08-01T05:44:34Z</dcterms:created>
  <dcterms:modified xsi:type="dcterms:W3CDTF">2019-03-05T08:47:29Z</dcterms:modified>
</cp:coreProperties>
</file>