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1110" yWindow="-15" windowWidth="21735" windowHeight="9480" tabRatio="833" firstSheet="1" activeTab="4"/>
  </bookViews>
  <sheets>
    <sheet name="ANALIZA" sheetId="29" state="hidden" r:id="rId1"/>
    <sheet name="Naslovnica" sheetId="36" r:id="rId2"/>
    <sheet name="PLAN PRIHODA" sheetId="37" r:id="rId3"/>
    <sheet name="PLAN RASHODA " sheetId="39" r:id="rId4"/>
    <sheet name="Plan I-III-2016" sheetId="35" r:id="rId5"/>
  </sheets>
  <definedNames>
    <definedName name="_xlnm._FilterDatabase" localSheetId="0" hidden="1">ANALIZA!$A$1:$U$1319</definedName>
    <definedName name="_xlnm._FilterDatabase" localSheetId="1" hidden="1">Naslovnica!$A$1:$H$114</definedName>
    <definedName name="_xlnm._FilterDatabase" localSheetId="4" hidden="1">'Plan I-III-2016'!$A$1:$H$119</definedName>
    <definedName name="_xlnm._FilterDatabase" localSheetId="2" hidden="1">'PLAN PRIHODA'!$A$3:$E$120</definedName>
    <definedName name="_xlnm._FilterDatabase" localSheetId="3" hidden="1">'PLAN RASHODA '!$A$3:$D$121</definedName>
    <definedName name="_xlnm.Print_Area" localSheetId="0">ANALIZA!$A$1:$U$1320</definedName>
    <definedName name="_xlnm.Print_Area" localSheetId="1">Naslovnica!$A$1:$M$68</definedName>
    <definedName name="_xlnm.Print_Area" localSheetId="4">'Plan I-III-2016'!$A$1:$M$125</definedName>
    <definedName name="_xlnm.Print_Area" localSheetId="2">'PLAN PRIHODA'!$A$1:$J$126</definedName>
    <definedName name="_xlnm.Print_Area" localSheetId="3">'PLAN RASHODA '!$A$1:$I$127</definedName>
    <definedName name="_xlnm.Print_Titles" localSheetId="0">ANALIZA!$1:$2</definedName>
    <definedName name="_xlnm.Print_Titles" localSheetId="1">Naslovnica!$1:$2</definedName>
    <definedName name="_xlnm.Print_Titles" localSheetId="4">'Plan I-III-2016'!$1:$2</definedName>
    <definedName name="_xlnm.Print_Titles" localSheetId="2">'PLAN PRIHODA'!$3:$4</definedName>
    <definedName name="_xlnm.Print_Titles" localSheetId="3">'PLAN RASHODA '!$3:$4</definedName>
    <definedName name="Z_690963E0_70D2_4DD9_8517_3DDCFA408CAC_.wvu.Cols" localSheetId="0" hidden="1">ANALIZA!$G:$N,ANALIZA!$Q:$Q</definedName>
    <definedName name="Z_690963E0_70D2_4DD9_8517_3DDCFA408CAC_.wvu.FilterData" localSheetId="0" hidden="1">ANALIZA!$A$1:$U$1319</definedName>
    <definedName name="Z_690963E0_70D2_4DD9_8517_3DDCFA408CAC_.wvu.FilterData" localSheetId="1" hidden="1">Naslovnica!$C$1:$H$114</definedName>
    <definedName name="Z_690963E0_70D2_4DD9_8517_3DDCFA408CAC_.wvu.FilterData" localSheetId="4" hidden="1">'Plan I-III-2016'!$C$1:$H$119</definedName>
    <definedName name="Z_690963E0_70D2_4DD9_8517_3DDCFA408CAC_.wvu.FilterData" localSheetId="2" hidden="1">'PLAN PRIHODA'!$C$3:$E$120</definedName>
    <definedName name="Z_690963E0_70D2_4DD9_8517_3DDCFA408CAC_.wvu.FilterData" localSheetId="3" hidden="1">'PLAN RASHODA '!$C$3:$D$121</definedName>
    <definedName name="Z_690963E0_70D2_4DD9_8517_3DDCFA408CAC_.wvu.PrintArea" localSheetId="0" hidden="1">ANALIZA!$A$1:$U$1320</definedName>
    <definedName name="Z_690963E0_70D2_4DD9_8517_3DDCFA408CAC_.wvu.PrintArea" localSheetId="1" hidden="1">Naslovnica!$C$1:$H$114</definedName>
    <definedName name="Z_690963E0_70D2_4DD9_8517_3DDCFA408CAC_.wvu.PrintArea" localSheetId="4" hidden="1">'Plan I-III-2016'!$C$1:$H$119</definedName>
    <definedName name="Z_690963E0_70D2_4DD9_8517_3DDCFA408CAC_.wvu.PrintArea" localSheetId="2" hidden="1">'PLAN PRIHODA'!$C$3:$E$120</definedName>
    <definedName name="Z_690963E0_70D2_4DD9_8517_3DDCFA408CAC_.wvu.PrintArea" localSheetId="3" hidden="1">'PLAN RASHODA '!$C$3:$D$121</definedName>
    <definedName name="Z_690963E0_70D2_4DD9_8517_3DDCFA408CAC_.wvu.PrintTitles" localSheetId="0" hidden="1">ANALIZA!$1:$2</definedName>
    <definedName name="Z_690963E0_70D2_4DD9_8517_3DDCFA408CAC_.wvu.PrintTitles" localSheetId="1" hidden="1">Naslovnica!$1:$2</definedName>
    <definedName name="Z_690963E0_70D2_4DD9_8517_3DDCFA408CAC_.wvu.PrintTitles" localSheetId="4" hidden="1">'Plan I-III-2016'!$1:$2</definedName>
    <definedName name="Z_690963E0_70D2_4DD9_8517_3DDCFA408CAC_.wvu.PrintTitles" localSheetId="2" hidden="1">'PLAN PRIHODA'!$3:$4</definedName>
    <definedName name="Z_690963E0_70D2_4DD9_8517_3DDCFA408CAC_.wvu.PrintTitles" localSheetId="3" hidden="1">'PLAN RASHODA '!$3:$4</definedName>
    <definedName name="Z_690963E0_70D2_4DD9_8517_3DDCFA408CAC_.wvu.Rows" localSheetId="0" hidden="1">ANALIZA!$6:$63,ANALIZA!$65:$72,ANALIZA!$74:$89,ANALIZA!$91:$94,ANALIZA!$96:$104,ANALIZA!$106:$109,ANALIZA!$113:$114,ANALIZA!$116:$117,ANALIZA!$119:$120,ANALIZA!$122:$125,ANALIZA!$127:$128,ANALIZA!$130:$133,ANALIZA!$135:$136,ANALIZA!$138:$141,ANALIZA!$143:$144,ANALIZA!$146:$153,ANALIZA!$155:$156,ANALIZA!$158:$159,ANALIZA!$161:$167,ANALIZA!$169:$170,ANALIZA!$172:$174,ANALIZA!$176:$180,ANALIZA!$182:$185,ANALIZA!$187:$188,ANALIZA!$190:$193,ANALIZA!$195:$201,ANALIZA!$203:$206,ANALIZA!$208:$209,ANALIZA!$211:$232,ANALIZA!$234:$235,ANALIZA!$237:$239,ANALIZA!$241:$244,ANALIZA!$246:$247,ANALIZA!$249:$250,ANALIZA!$252:$265,ANALIZA!$267:$275,ANALIZA!$277:$289,ANALIZA!$291:$295,ANALIZA!$297:$308,ANALIZA!$310:$311,ANALIZA!$313:$316,ANALIZA!$318:$331,ANALIZA!$333:$338,ANALIZA!$340:$341,ANALIZA!$343:$348,ANALIZA!$350:$351,ANALIZA!$353:$354,ANALIZA!$357:$399,ANALIZA!$401:$417,ANALIZA!$419:$432,ANALIZA!$434:$445,ANALIZA!$447:$454,ANALIZA!$456:$465,ANALIZA!$469:$470,ANALIZA!$472:$473,ANALIZA!$475:$476,ANALIZA!$478:$479,ANALIZA!$481:$484,ANALIZA!$486:$487,ANALIZA!$489:$492,ANALIZA!$494:$495,ANALIZA!$497:$498,ANALIZA!$500:$503,ANALIZA!$506:$517,ANALIZA!$519:$522,ANALIZA!$524:$527,ANALIZA!$529:$532,ANALIZA!$534:$535,ANALIZA!$537:$538,ANALIZA!$540:$541,ANALIZA!$543:$544,ANALIZA!$546:$550,ANALIZA!$552:$557,ANALIZA!$559:$562,ANALIZA!$564:$565,ANALIZA!$567:$568,ANALIZA!$570:$571,ANALIZA!$574:$582,ANALIZA!$584:$591,ANALIZA!$596:$603,ANALIZA!$605:$612,ANALIZA!$614:$621,ANALIZA!$623:$630,ANALIZA!$632:$639,ANALIZA!$641:$648,ANALIZA!$650:$661,ANALIZA!$663:$670,ANALIZA!$672:$677,ANALIZA!$679:$686,ANALIZA!$688:$695,ANALIZA!$697:$702,ANALIZA!$704:$709,ANALIZA!$711:$716,ANALIZA!$718:$725,ANALIZA!$727:$732,ANALIZA!$734:$743,ANALIZA!$745:$752,ANALIZA!$754:$759,ANALIZA!$761:$766,ANALIZA!$768:$773,ANALIZA!$775:$778,ANALIZA!$780:$783,ANALIZA!$785:$786,ANALIZA!$788:$801,ANALIZA!$803:$808,ANALIZA!$810:$815,ANALIZA!$817:$822,ANALIZA!$824:$827,ANALIZA!$829:$834,ANALIZA!$836:$852,ANALIZA!$854:$855,ANALIZA!$857:$858,ANALIZA!$860:$861,ANALIZA!$863:$864,ANALIZA!$866:$867,ANALIZA!$869:$872,ANALIZA!$874:$875,ANALIZA!$877:$878,ANALIZA!$880:$881,ANALIZA!$885:$924,ANALIZA!$926:$927,ANALIZA!$929:$934,ANALIZA!$936:$941,ANALIZA!$944:$1000,ANALIZA!$1002:$1006,ANALIZA!$1008:$1009,ANALIZA!$1011:$1030,ANALIZA!$1032:$1033,ANALIZA!$1035:$1052,ANALIZA!$1054:$1055,ANALIZA!$1057:$1060,ANALIZA!$1062:$1065,ANALIZA!$1067:$1068,ANALIZA!$1070:$1071,ANALIZA!$1075:$1116,ANALIZA!$1118:$1128,ANALIZA!$1130:$1137,ANALIZA!$1140:$1185,ANALIZA!$1187:$1192,ANALIZA!$1194:$1204,ANALIZA!$1207:$1253,ANALIZA!$1255:$1260,ANALIZA!$1262:$1272,ANALIZA!$1275:$1288,ANALIZA!$1290:$1291</definedName>
    <definedName name="Z_ADF3AB29_43ED_443C_A574_B6816DBD0304_.wvu.Cols" localSheetId="0" hidden="1">ANALIZA!$G:$N,ANALIZA!$Q:$Q</definedName>
    <definedName name="Z_ADF3AB29_43ED_443C_A574_B6816DBD0304_.wvu.FilterData" localSheetId="0" hidden="1">ANALIZA!$A$1:$U$1319</definedName>
    <definedName name="Z_ADF3AB29_43ED_443C_A574_B6816DBD0304_.wvu.FilterData" localSheetId="1" hidden="1">Naslovnica!$C$1:$H$114</definedName>
    <definedName name="Z_ADF3AB29_43ED_443C_A574_B6816DBD0304_.wvu.FilterData" localSheetId="4" hidden="1">'Plan I-III-2016'!$C$1:$H$119</definedName>
    <definedName name="Z_ADF3AB29_43ED_443C_A574_B6816DBD0304_.wvu.FilterData" localSheetId="2" hidden="1">'PLAN PRIHODA'!$C$3:$E$120</definedName>
    <definedName name="Z_ADF3AB29_43ED_443C_A574_B6816DBD0304_.wvu.FilterData" localSheetId="3" hidden="1">'PLAN RASHODA '!$C$3:$D$121</definedName>
    <definedName name="Z_ADF3AB29_43ED_443C_A574_B6816DBD0304_.wvu.PrintArea" localSheetId="0" hidden="1">ANALIZA!$A$1:$U$1320</definedName>
    <definedName name="Z_ADF3AB29_43ED_443C_A574_B6816DBD0304_.wvu.PrintArea" localSheetId="1" hidden="1">Naslovnica!$C$1:$H$114</definedName>
    <definedName name="Z_ADF3AB29_43ED_443C_A574_B6816DBD0304_.wvu.PrintArea" localSheetId="4" hidden="1">'Plan I-III-2016'!$C$1:$H$119</definedName>
    <definedName name="Z_ADF3AB29_43ED_443C_A574_B6816DBD0304_.wvu.PrintArea" localSheetId="2" hidden="1">'PLAN PRIHODA'!$C$3:$E$120</definedName>
    <definedName name="Z_ADF3AB29_43ED_443C_A574_B6816DBD0304_.wvu.PrintArea" localSheetId="3" hidden="1">'PLAN RASHODA '!$C$3:$D$121</definedName>
    <definedName name="Z_ADF3AB29_43ED_443C_A574_B6816DBD0304_.wvu.PrintTitles" localSheetId="0" hidden="1">ANALIZA!$1:$2</definedName>
    <definedName name="Z_ADF3AB29_43ED_443C_A574_B6816DBD0304_.wvu.PrintTitles" localSheetId="1" hidden="1">Naslovnica!$1:$2</definedName>
    <definedName name="Z_ADF3AB29_43ED_443C_A574_B6816DBD0304_.wvu.PrintTitles" localSheetId="4" hidden="1">'Plan I-III-2016'!$1:$2</definedName>
    <definedName name="Z_ADF3AB29_43ED_443C_A574_B6816DBD0304_.wvu.PrintTitles" localSheetId="2" hidden="1">'PLAN PRIHODA'!$3:$4</definedName>
    <definedName name="Z_ADF3AB29_43ED_443C_A574_B6816DBD0304_.wvu.PrintTitles" localSheetId="3" hidden="1">'PLAN RASHODA '!$3:$4</definedName>
    <definedName name="Z_ADF3AB29_43ED_443C_A574_B6816DBD0304_.wvu.Rows" localSheetId="0" hidden="1">ANALIZA!$6:$63,ANALIZA!$65:$72,ANALIZA!$74:$89,ANALIZA!$91:$94,ANALIZA!$96:$104,ANALIZA!$106:$109,ANALIZA!$113:$114,ANALIZA!$116:$117,ANALIZA!$119:$120,ANALIZA!$122:$125,ANALIZA!$127:$128,ANALIZA!$130:$133,ANALIZA!$135:$136,ANALIZA!$138:$141,ANALIZA!$143:$144,ANALIZA!$146:$153,ANALIZA!$155:$156,ANALIZA!$158:$159,ANALIZA!$161:$167,ANALIZA!$169:$170,ANALIZA!$172:$174,ANALIZA!$176:$180,ANALIZA!$182:$185,ANALIZA!$187:$188,ANALIZA!$190:$193,ANALIZA!$195:$201,ANALIZA!$203:$206,ANALIZA!$208:$209,ANALIZA!$211:$232,ANALIZA!$234:$235,ANALIZA!$237:$239,ANALIZA!$241:$244,ANALIZA!$246:$247,ANALIZA!$249:$250,ANALIZA!$252:$265,ANALIZA!$267:$275,ANALIZA!$277:$289,ANALIZA!$291:$295,ANALIZA!$297:$308,ANALIZA!$310:$311,ANALIZA!$313:$316,ANALIZA!$318:$331,ANALIZA!$333:$338,ANALIZA!$340:$341,ANALIZA!$343:$348,ANALIZA!$350:$351,ANALIZA!$353:$354,ANALIZA!$357:$399,ANALIZA!$401:$417,ANALIZA!$419:$432,ANALIZA!$434:$445,ANALIZA!$447:$454,ANALIZA!$456:$465,ANALIZA!$469:$470,ANALIZA!$472:$473,ANALIZA!$475:$476,ANALIZA!$478:$479,ANALIZA!$481:$484,ANALIZA!$486:$487,ANALIZA!$489:$492,ANALIZA!$494:$495,ANALIZA!$497:$498,ANALIZA!$500:$503,ANALIZA!$506:$517,ANALIZA!$519:$522,ANALIZA!$524:$527,ANALIZA!$529:$532,ANALIZA!$534:$535,ANALIZA!$537:$538,ANALIZA!$540:$541,ANALIZA!$543:$544,ANALIZA!$546:$550,ANALIZA!$552:$557,ANALIZA!$559:$562,ANALIZA!$564:$565,ANALIZA!$567:$568,ANALIZA!$570:$571,ANALIZA!$574:$582,ANALIZA!$584:$591,ANALIZA!$596:$603,ANALIZA!$605:$612,ANALIZA!$614:$621,ANALIZA!$623:$630,ANALIZA!$632:$639,ANALIZA!$641:$648,ANALIZA!$650:$661,ANALIZA!$663:$670,ANALIZA!$672:$677,ANALIZA!$679:$686,ANALIZA!$688:$695,ANALIZA!$697:$702,ANALIZA!$704:$709,ANALIZA!$711:$716,ANALIZA!$718:$725,ANALIZA!$727:$732,ANALIZA!$734:$743,ANALIZA!$745:$752,ANALIZA!$754:$759,ANALIZA!$761:$766,ANALIZA!$768:$773,ANALIZA!$775:$778,ANALIZA!$780:$783,ANALIZA!$785:$786,ANALIZA!$788:$801,ANALIZA!$803:$808,ANALIZA!$810:$815,ANALIZA!$817:$822,ANALIZA!$824:$827,ANALIZA!$829:$834,ANALIZA!$836:$852,ANALIZA!$854:$855,ANALIZA!$857:$858,ANALIZA!$860:$861,ANALIZA!$863:$864,ANALIZA!$866:$867,ANALIZA!$869:$872,ANALIZA!$874:$875,ANALIZA!$877:$878,ANALIZA!$880:$881,ANALIZA!$885:$924,ANALIZA!$926:$927,ANALIZA!$929:$934,ANALIZA!$936:$941,ANALIZA!$944:$1000,ANALIZA!$1002:$1006,ANALIZA!$1008:$1009,ANALIZA!$1011:$1030,ANALIZA!$1032:$1033,ANALIZA!$1035:$1052,ANALIZA!$1054:$1055,ANALIZA!$1057:$1060,ANALIZA!$1062:$1065,ANALIZA!$1067:$1068,ANALIZA!$1070:$1071,ANALIZA!$1075:$1116,ANALIZA!$1118:$1128,ANALIZA!$1130:$1137,ANALIZA!$1140:$1185,ANALIZA!$1187:$1192,ANALIZA!$1194:$1204,ANALIZA!$1207:$1253,ANALIZA!$1255:$1260,ANALIZA!$1262:$1272,ANALIZA!$1275:$1288,ANALIZA!$1290:$1291</definedName>
    <definedName name="Z_BF7D9503_FC72_444A_AD83_942488A2948C_.wvu.Cols" localSheetId="0" hidden="1">ANALIZA!#REF!,ANALIZA!#REF!,ANALIZA!#REF!</definedName>
    <definedName name="Z_BF7D9503_FC72_444A_AD83_942488A2948C_.wvu.Cols" localSheetId="1" hidden="1">Naslovnica!#REF!,Naslovnica!#REF!,Naslovnica!#REF!</definedName>
    <definedName name="Z_BF7D9503_FC72_444A_AD83_942488A2948C_.wvu.Cols" localSheetId="4" hidden="1">'Plan I-III-2016'!#REF!,'Plan I-III-2016'!#REF!,'Plan I-III-2016'!#REF!</definedName>
    <definedName name="Z_BF7D9503_FC72_444A_AD83_942488A2948C_.wvu.Cols" localSheetId="2" hidden="1">'PLAN PRIHODA'!#REF!,'PLAN PRIHODA'!#REF!,'PLAN PRIHODA'!#REF!</definedName>
    <definedName name="Z_BF7D9503_FC72_444A_AD83_942488A2948C_.wvu.Cols" localSheetId="3" hidden="1">'PLAN RASHODA '!#REF!,'PLAN RASHODA '!#REF!,'PLAN RASHODA '!#REF!</definedName>
    <definedName name="Z_BF7D9503_FC72_444A_AD83_942488A2948C_.wvu.FilterData" localSheetId="0" hidden="1">ANALIZA!$A$1:$I$1291</definedName>
    <definedName name="Z_BF7D9503_FC72_444A_AD83_942488A2948C_.wvu.FilterData" localSheetId="1" hidden="1">Naslovnica!$C$1:$H$114</definedName>
    <definedName name="Z_BF7D9503_FC72_444A_AD83_942488A2948C_.wvu.FilterData" localSheetId="4" hidden="1">'Plan I-III-2016'!$C$1:$H$119</definedName>
    <definedName name="Z_BF7D9503_FC72_444A_AD83_942488A2948C_.wvu.FilterData" localSheetId="2" hidden="1">'PLAN PRIHODA'!$C$3:$E$120</definedName>
    <definedName name="Z_BF7D9503_FC72_444A_AD83_942488A2948C_.wvu.FilterData" localSheetId="3" hidden="1">'PLAN RASHODA '!$C$3:$D$121</definedName>
    <definedName name="Z_BF7D9503_FC72_444A_AD83_942488A2948C_.wvu.PrintArea" localSheetId="0" hidden="1">ANALIZA!$A$1:$I$1291</definedName>
    <definedName name="Z_BF7D9503_FC72_444A_AD83_942488A2948C_.wvu.PrintArea" localSheetId="1" hidden="1">Naslovnica!$C$1:$H$114</definedName>
    <definedName name="Z_BF7D9503_FC72_444A_AD83_942488A2948C_.wvu.PrintArea" localSheetId="4" hidden="1">'Plan I-III-2016'!$C$1:$H$119</definedName>
    <definedName name="Z_BF7D9503_FC72_444A_AD83_942488A2948C_.wvu.PrintArea" localSheetId="2" hidden="1">'PLAN PRIHODA'!$C$3:$E$120</definedName>
    <definedName name="Z_BF7D9503_FC72_444A_AD83_942488A2948C_.wvu.PrintArea" localSheetId="3" hidden="1">'PLAN RASHODA '!$C$3:$D$121</definedName>
    <definedName name="Z_BF7D9503_FC72_444A_AD83_942488A2948C_.wvu.PrintTitles" localSheetId="0" hidden="1">ANALIZA!$1:$1</definedName>
    <definedName name="Z_BF7D9503_FC72_444A_AD83_942488A2948C_.wvu.PrintTitles" localSheetId="1" hidden="1">Naslovnica!$1:$1</definedName>
    <definedName name="Z_BF7D9503_FC72_444A_AD83_942488A2948C_.wvu.PrintTitles" localSheetId="4" hidden="1">'Plan I-III-2016'!$1:$1</definedName>
    <definedName name="Z_BF7D9503_FC72_444A_AD83_942488A2948C_.wvu.PrintTitles" localSheetId="2" hidden="1">'PLAN PRIHODA'!$3:$3</definedName>
    <definedName name="Z_BF7D9503_FC72_444A_AD83_942488A2948C_.wvu.PrintTitles" localSheetId="3" hidden="1">'PLAN RASHODA '!$3:$3</definedName>
    <definedName name="Z_E8EF3827_4217_4303_8A9B_BBF667C26949_.wvu.Cols" localSheetId="0" hidden="1">ANALIZA!$G:$N,ANALIZA!$Q:$Q</definedName>
    <definedName name="Z_E8EF3827_4217_4303_8A9B_BBF667C26949_.wvu.FilterData" localSheetId="0" hidden="1">ANALIZA!$A$1:$U$1319</definedName>
    <definedName name="Z_E8EF3827_4217_4303_8A9B_BBF667C26949_.wvu.FilterData" localSheetId="1" hidden="1">Naslovnica!$C$1:$H$114</definedName>
    <definedName name="Z_E8EF3827_4217_4303_8A9B_BBF667C26949_.wvu.FilterData" localSheetId="4" hidden="1">'Plan I-III-2016'!$C$1:$H$119</definedName>
    <definedName name="Z_E8EF3827_4217_4303_8A9B_BBF667C26949_.wvu.FilterData" localSheetId="2" hidden="1">'PLAN PRIHODA'!$C$3:$E$120</definedName>
    <definedName name="Z_E8EF3827_4217_4303_8A9B_BBF667C26949_.wvu.FilterData" localSheetId="3" hidden="1">'PLAN RASHODA '!$C$3:$D$121</definedName>
    <definedName name="Z_E8EF3827_4217_4303_8A9B_BBF667C26949_.wvu.PrintArea" localSheetId="0" hidden="1">ANALIZA!$A$1:$U$1320</definedName>
    <definedName name="Z_E8EF3827_4217_4303_8A9B_BBF667C26949_.wvu.PrintArea" localSheetId="1" hidden="1">Naslovnica!$C$1:$H$114</definedName>
    <definedName name="Z_E8EF3827_4217_4303_8A9B_BBF667C26949_.wvu.PrintArea" localSheetId="4" hidden="1">'Plan I-III-2016'!$C$1:$H$119</definedName>
    <definedName name="Z_E8EF3827_4217_4303_8A9B_BBF667C26949_.wvu.PrintArea" localSheetId="2" hidden="1">'PLAN PRIHODA'!$C$3:$E$120</definedName>
    <definedName name="Z_E8EF3827_4217_4303_8A9B_BBF667C26949_.wvu.PrintArea" localSheetId="3" hidden="1">'PLAN RASHODA '!$C$3:$D$121</definedName>
    <definedName name="Z_E8EF3827_4217_4303_8A9B_BBF667C26949_.wvu.PrintTitles" localSheetId="0" hidden="1">ANALIZA!$1:$2</definedName>
    <definedName name="Z_E8EF3827_4217_4303_8A9B_BBF667C26949_.wvu.PrintTitles" localSheetId="1" hidden="1">Naslovnica!$1:$2</definedName>
    <definedName name="Z_E8EF3827_4217_4303_8A9B_BBF667C26949_.wvu.PrintTitles" localSheetId="4" hidden="1">'Plan I-III-2016'!$1:$2</definedName>
    <definedName name="Z_E8EF3827_4217_4303_8A9B_BBF667C26949_.wvu.PrintTitles" localSheetId="2" hidden="1">'PLAN PRIHODA'!$3:$4</definedName>
    <definedName name="Z_E8EF3827_4217_4303_8A9B_BBF667C26949_.wvu.PrintTitles" localSheetId="3" hidden="1">'PLAN RASHODA '!$3:$4</definedName>
    <definedName name="Z_E8EF3827_4217_4303_8A9B_BBF667C26949_.wvu.Rows" localSheetId="0" hidden="1">ANALIZA!$6:$63,ANALIZA!$65:$72,ANALIZA!$74:$89,ANALIZA!$91:$94,ANALIZA!$96:$104,ANALIZA!$106:$109,ANALIZA!$113:$114,ANALIZA!$116:$117,ANALIZA!$119:$120,ANALIZA!$122:$125,ANALIZA!$127:$128,ANALIZA!$130:$133,ANALIZA!$135:$136,ANALIZA!$138:$141,ANALIZA!$143:$144,ANALIZA!$146:$153,ANALIZA!$155:$156,ANALIZA!$158:$159,ANALIZA!$161:$167,ANALIZA!$169:$170,ANALIZA!$172:$174,ANALIZA!$176:$180,ANALIZA!$182:$185,ANALIZA!$187:$188,ANALIZA!$190:$193,ANALIZA!$195:$201,ANALIZA!$203:$206,ANALIZA!$208:$209,ANALIZA!$211:$232,ANALIZA!$234:$235,ANALIZA!$237:$239,ANALIZA!$241:$244,ANALIZA!$246:$247,ANALIZA!$249:$250,ANALIZA!$252:$265,ANALIZA!$267:$275,ANALIZA!$277:$289,ANALIZA!$291:$295,ANALIZA!$297:$308,ANALIZA!$310:$311,ANALIZA!$313:$316,ANALIZA!$318:$331,ANALIZA!$333:$338,ANALIZA!$340:$341,ANALIZA!$343:$348,ANALIZA!$350:$351,ANALIZA!$353:$354,ANALIZA!$357:$399,ANALIZA!$401:$417,ANALIZA!$419:$432,ANALIZA!$434:$445,ANALIZA!$447:$454,ANALIZA!$456:$465,ANALIZA!$469:$470,ANALIZA!$472:$473,ANALIZA!$475:$476,ANALIZA!$478:$479,ANALIZA!$481:$484,ANALIZA!$486:$487,ANALIZA!$489:$492,ANALIZA!$494:$495,ANALIZA!$497:$498,ANALIZA!$500:$503,ANALIZA!$506:$517,ANALIZA!$519:$522,ANALIZA!$524:$527,ANALIZA!$529:$532,ANALIZA!$534:$535,ANALIZA!$537:$538,ANALIZA!$540:$541,ANALIZA!$543:$544,ANALIZA!$546:$550,ANALIZA!$552:$557,ANALIZA!$559:$562,ANALIZA!$564:$565,ANALIZA!$567:$568,ANALIZA!$570:$571,ANALIZA!$574:$582,ANALIZA!$584:$591,ANALIZA!$596:$603,ANALIZA!$605:$612,ANALIZA!$614:$621,ANALIZA!$623:$630,ANALIZA!$632:$639,ANALIZA!$641:$648,ANALIZA!$650:$661,ANALIZA!$663:$670,ANALIZA!$672:$677,ANALIZA!$679:$686,ANALIZA!$688:$695,ANALIZA!$697:$702,ANALIZA!$704:$709,ANALIZA!$711:$716,ANALIZA!$718:$725,ANALIZA!$727:$732,ANALIZA!$734:$743,ANALIZA!$745:$752,ANALIZA!$754:$759,ANALIZA!$761:$766,ANALIZA!$768:$773,ANALIZA!$775:$778,ANALIZA!$780:$783,ANALIZA!$785:$786,ANALIZA!$788:$801,ANALIZA!$803:$808,ANALIZA!$810:$815,ANALIZA!$817:$822,ANALIZA!$824:$827,ANALIZA!$829:$834,ANALIZA!$836:$852,ANALIZA!$854:$855,ANALIZA!$857:$858,ANALIZA!$860:$861,ANALIZA!$863:$864,ANALIZA!$866:$867,ANALIZA!$869:$872,ANALIZA!$874:$875,ANALIZA!$877:$878,ANALIZA!$880:$881,ANALIZA!$885:$924,ANALIZA!$926:$927,ANALIZA!$929:$934,ANALIZA!$936:$941,ANALIZA!$944:$1000,ANALIZA!$1002:$1006,ANALIZA!$1008:$1009,ANALIZA!$1011:$1030,ANALIZA!$1032:$1033,ANALIZA!$1035:$1052,ANALIZA!$1054:$1055,ANALIZA!$1057:$1060,ANALIZA!$1062:$1065,ANALIZA!$1067:$1068,ANALIZA!$1070:$1071,ANALIZA!$1075:$1116,ANALIZA!$1118:$1128,ANALIZA!$1130:$1137,ANALIZA!$1140:$1185,ANALIZA!$1187:$1192,ANALIZA!$1194:$1204,ANALIZA!$1207:$1253,ANALIZA!$1255:$1260,ANALIZA!$1262:$1272,ANALIZA!$1275:$1288,ANALIZA!$1290:$1291</definedName>
  </definedNames>
  <calcPr calcId="125725" iterate="1" iterateCount="10000"/>
  <customWorkbookViews>
    <customWorkbookView name="andreja.sladoljev - Personal View" guid="{BF7D9503-FC72-444A-AD83-942488A2948C}" mergeInterval="0" personalView="1" maximized="1" windowWidth="1676" windowHeight="904" tabRatio="601" activeSheetId="1"/>
    <customWorkbookView name="početna" guid="{690963E0-70D2-4DD9-8517-3DDCFA408CAC}" maximized="1" windowWidth="1676" windowHeight="777" tabRatio="601" activeSheetId="31"/>
    <customWorkbookView name="za Lučić" guid="{ADF3AB29-43ED-443C-A574-B6816DBD0304}" maximized="1" windowWidth="1676" windowHeight="777" tabRatio="601" activeSheetId="31"/>
    <customWorkbookView name="andreja - unos" guid="{E8EF3827-4217-4303-8A9B-BBF667C26949}" maximized="1" windowWidth="1676" windowHeight="777" tabRatio="601" activeSheetId="31"/>
  </customWorkbookViews>
</workbook>
</file>

<file path=xl/calcChain.xml><?xml version="1.0" encoding="utf-8"?>
<calcChain xmlns="http://schemas.openxmlformats.org/spreadsheetml/2006/main">
  <c r="J20" i="37"/>
  <c r="J19" s="1"/>
  <c r="I8"/>
  <c r="I20"/>
  <c r="I21"/>
  <c r="I22"/>
  <c r="I6"/>
  <c r="I7"/>
  <c r="J16"/>
  <c r="J15" s="1"/>
  <c r="I16"/>
  <c r="I15"/>
  <c r="J11"/>
  <c r="J6" s="1"/>
  <c r="J7"/>
  <c r="I19"/>
  <c r="I11"/>
  <c r="I13" i="39"/>
  <c r="I32"/>
  <c r="I27"/>
  <c r="I25"/>
  <c r="I24"/>
  <c r="I20"/>
  <c r="I18"/>
  <c r="I16"/>
  <c r="I10"/>
  <c r="I5" s="1"/>
  <c r="I4" s="1"/>
  <c r="I6"/>
  <c r="I11"/>
  <c r="H27"/>
  <c r="H24"/>
  <c r="H13"/>
  <c r="H11"/>
  <c r="H15"/>
  <c r="H10"/>
  <c r="H32"/>
  <c r="H34"/>
  <c r="H33"/>
  <c r="H28"/>
  <c r="H25"/>
  <c r="H26"/>
  <c r="H18"/>
  <c r="H20"/>
  <c r="H16"/>
  <c r="H14"/>
  <c r="H12"/>
  <c r="H9"/>
  <c r="H8"/>
  <c r="H7"/>
  <c r="J123"/>
  <c r="J121" s="1"/>
  <c r="J120" s="1"/>
  <c r="J119" s="1"/>
  <c r="J109"/>
  <c r="J107"/>
  <c r="J105"/>
  <c r="J103"/>
  <c r="J101"/>
  <c r="J98"/>
  <c r="J97" s="1"/>
  <c r="J95"/>
  <c r="J93"/>
  <c r="J91"/>
  <c r="J89"/>
  <c r="J87"/>
  <c r="J84"/>
  <c r="J81"/>
  <c r="J77"/>
  <c r="J74"/>
  <c r="J73" s="1"/>
  <c r="J71"/>
  <c r="J67"/>
  <c r="J66" s="1"/>
  <c r="J64"/>
  <c r="J58"/>
  <c r="J56"/>
  <c r="J54"/>
  <c r="J52"/>
  <c r="J48"/>
  <c r="J40"/>
  <c r="J38"/>
  <c r="J28"/>
  <c r="J21"/>
  <c r="G19"/>
  <c r="F19"/>
  <c r="E19"/>
  <c r="J16"/>
  <c r="G13"/>
  <c r="G4" s="1"/>
  <c r="F13"/>
  <c r="E13"/>
  <c r="J12"/>
  <c r="J10"/>
  <c r="G10"/>
  <c r="F10"/>
  <c r="E10"/>
  <c r="G8"/>
  <c r="F8"/>
  <c r="E8"/>
  <c r="J7"/>
  <c r="J6" s="1"/>
  <c r="G5"/>
  <c r="F5"/>
  <c r="F4" s="1"/>
  <c r="E5"/>
  <c r="E4"/>
  <c r="K122" i="37"/>
  <c r="K120" s="1"/>
  <c r="K119" s="1"/>
  <c r="K118" s="1"/>
  <c r="K108"/>
  <c r="K106"/>
  <c r="K104"/>
  <c r="K102"/>
  <c r="K100"/>
  <c r="K97"/>
  <c r="K96" s="1"/>
  <c r="K94"/>
  <c r="K92"/>
  <c r="K90"/>
  <c r="K88"/>
  <c r="K86"/>
  <c r="K83"/>
  <c r="K80"/>
  <c r="K76"/>
  <c r="K75" s="1"/>
  <c r="K73"/>
  <c r="K72"/>
  <c r="K70"/>
  <c r="K66"/>
  <c r="K65"/>
  <c r="K63"/>
  <c r="K57"/>
  <c r="K55"/>
  <c r="K53"/>
  <c r="K51"/>
  <c r="K47"/>
  <c r="K39"/>
  <c r="K37"/>
  <c r="K27"/>
  <c r="K20"/>
  <c r="H18"/>
  <c r="G18"/>
  <c r="F18"/>
  <c r="K15"/>
  <c r="H13"/>
  <c r="G13"/>
  <c r="F13"/>
  <c r="K12"/>
  <c r="H10"/>
  <c r="G10"/>
  <c r="F10"/>
  <c r="K10"/>
  <c r="H8"/>
  <c r="G8"/>
  <c r="F8"/>
  <c r="K7"/>
  <c r="K6" s="1"/>
  <c r="H5"/>
  <c r="G5"/>
  <c r="F5"/>
  <c r="N118" i="36"/>
  <c r="N116"/>
  <c r="N115" s="1"/>
  <c r="N114" s="1"/>
  <c r="N104"/>
  <c r="N102"/>
  <c r="N100"/>
  <c r="N98"/>
  <c r="N96"/>
  <c r="N93"/>
  <c r="N92" s="1"/>
  <c r="N90"/>
  <c r="N88"/>
  <c r="N86"/>
  <c r="N84"/>
  <c r="N82"/>
  <c r="N79"/>
  <c r="N76"/>
  <c r="N72"/>
  <c r="N71" s="1"/>
  <c r="N69"/>
  <c r="N68" s="1"/>
  <c r="N64"/>
  <c r="N58"/>
  <c r="N56"/>
  <c r="N54"/>
  <c r="N52"/>
  <c r="N48"/>
  <c r="N40"/>
  <c r="N38"/>
  <c r="N28"/>
  <c r="N21"/>
  <c r="N16"/>
  <c r="N13"/>
  <c r="N11"/>
  <c r="N5"/>
  <c r="M112" i="35"/>
  <c r="M110"/>
  <c r="L117"/>
  <c r="L112"/>
  <c r="L108"/>
  <c r="J4" i="37" l="1"/>
  <c r="I4"/>
  <c r="L5" s="1"/>
  <c r="H6" i="39"/>
  <c r="H5"/>
  <c r="H4" s="1"/>
  <c r="J76"/>
  <c r="J5"/>
  <c r="J4" s="1"/>
  <c r="K5" i="37"/>
  <c r="K4" s="1"/>
  <c r="G4"/>
  <c r="F4"/>
  <c r="H4"/>
  <c r="N4" i="36"/>
  <c r="N3" s="1"/>
  <c r="N2" s="1"/>
  <c r="M107" i="35"/>
  <c r="K117"/>
  <c r="L115"/>
  <c r="K115"/>
  <c r="L110"/>
  <c r="L107" s="1"/>
  <c r="K110"/>
  <c r="K108"/>
  <c r="J108"/>
  <c r="I108"/>
  <c r="J107"/>
  <c r="I107"/>
  <c r="K107" l="1"/>
  <c r="N120" l="1"/>
  <c r="N106"/>
  <c r="M105"/>
  <c r="L105"/>
  <c r="K105"/>
  <c r="J105"/>
  <c r="N104"/>
  <c r="M103"/>
  <c r="L103"/>
  <c r="K103"/>
  <c r="J103"/>
  <c r="N102"/>
  <c r="M101"/>
  <c r="L101"/>
  <c r="K101"/>
  <c r="J101"/>
  <c r="N100"/>
  <c r="M99"/>
  <c r="L99"/>
  <c r="K99"/>
  <c r="J99"/>
  <c r="N98"/>
  <c r="M97"/>
  <c r="L97"/>
  <c r="K97"/>
  <c r="J97"/>
  <c r="N95"/>
  <c r="M94"/>
  <c r="L94"/>
  <c r="K94"/>
  <c r="J94"/>
  <c r="N92"/>
  <c r="M91"/>
  <c r="L91"/>
  <c r="K91"/>
  <c r="J91"/>
  <c r="N90"/>
  <c r="M89"/>
  <c r="L89"/>
  <c r="K89"/>
  <c r="J89"/>
  <c r="N88"/>
  <c r="M87"/>
  <c r="L87"/>
  <c r="K87"/>
  <c r="J87"/>
  <c r="N86"/>
  <c r="M85"/>
  <c r="L85"/>
  <c r="K85"/>
  <c r="J85"/>
  <c r="N84"/>
  <c r="M83"/>
  <c r="L83"/>
  <c r="K83"/>
  <c r="J83"/>
  <c r="N81"/>
  <c r="M80"/>
  <c r="L80"/>
  <c r="K80"/>
  <c r="J80"/>
  <c r="N78"/>
  <c r="M77"/>
  <c r="L77"/>
  <c r="K77"/>
  <c r="J77"/>
  <c r="N74"/>
  <c r="M73"/>
  <c r="L73"/>
  <c r="K73"/>
  <c r="J73"/>
  <c r="N71"/>
  <c r="N70" s="1"/>
  <c r="M70"/>
  <c r="L70"/>
  <c r="L69" s="1"/>
  <c r="K70"/>
  <c r="K69" s="1"/>
  <c r="J70"/>
  <c r="J69" s="1"/>
  <c r="M69"/>
  <c r="N68"/>
  <c r="M67"/>
  <c r="L67"/>
  <c r="K67"/>
  <c r="J67"/>
  <c r="N64"/>
  <c r="M63"/>
  <c r="L63"/>
  <c r="K63"/>
  <c r="J63"/>
  <c r="N61"/>
  <c r="M60"/>
  <c r="L60"/>
  <c r="K60"/>
  <c r="J60"/>
  <c r="N55"/>
  <c r="M54"/>
  <c r="L54"/>
  <c r="K54"/>
  <c r="J54"/>
  <c r="N53"/>
  <c r="M52"/>
  <c r="L52"/>
  <c r="K52"/>
  <c r="J52"/>
  <c r="N51"/>
  <c r="M50"/>
  <c r="L50"/>
  <c r="K50"/>
  <c r="J50"/>
  <c r="N49"/>
  <c r="M48"/>
  <c r="L48"/>
  <c r="K48"/>
  <c r="J48"/>
  <c r="N45"/>
  <c r="M44"/>
  <c r="L44"/>
  <c r="K44"/>
  <c r="J44"/>
  <c r="N37"/>
  <c r="M36"/>
  <c r="L36"/>
  <c r="K36"/>
  <c r="J36"/>
  <c r="N35"/>
  <c r="M34"/>
  <c r="L34"/>
  <c r="K34"/>
  <c r="J34"/>
  <c r="N25"/>
  <c r="M24"/>
  <c r="L24"/>
  <c r="K24"/>
  <c r="J24"/>
  <c r="N18"/>
  <c r="M17"/>
  <c r="L17"/>
  <c r="K17"/>
  <c r="J17"/>
  <c r="N13"/>
  <c r="M12"/>
  <c r="L12"/>
  <c r="K12"/>
  <c r="J12"/>
  <c r="N10"/>
  <c r="M9"/>
  <c r="L9"/>
  <c r="K9"/>
  <c r="J9"/>
  <c r="N8"/>
  <c r="M7"/>
  <c r="L7"/>
  <c r="K7"/>
  <c r="J7"/>
  <c r="N5"/>
  <c r="M4"/>
  <c r="L4"/>
  <c r="K4"/>
  <c r="J4"/>
  <c r="M93" l="1"/>
  <c r="N63"/>
  <c r="K62"/>
  <c r="M62"/>
  <c r="M3"/>
  <c r="J62"/>
  <c r="M72"/>
  <c r="J93"/>
  <c r="N94"/>
  <c r="K3"/>
  <c r="L93"/>
  <c r="L62"/>
  <c r="J3"/>
  <c r="L3"/>
  <c r="N4"/>
  <c r="J72"/>
  <c r="L72"/>
  <c r="N73"/>
  <c r="K93"/>
  <c r="K72"/>
  <c r="N118"/>
  <c r="I105"/>
  <c r="I103"/>
  <c r="I101"/>
  <c r="I99"/>
  <c r="I97"/>
  <c r="I94"/>
  <c r="I91"/>
  <c r="I89"/>
  <c r="I87"/>
  <c r="I85"/>
  <c r="I83"/>
  <c r="I80"/>
  <c r="I77"/>
  <c r="I73"/>
  <c r="I70"/>
  <c r="I69" s="1"/>
  <c r="I67"/>
  <c r="I63"/>
  <c r="I60"/>
  <c r="I54"/>
  <c r="I52"/>
  <c r="I50"/>
  <c r="I48"/>
  <c r="I44"/>
  <c r="I36"/>
  <c r="I34"/>
  <c r="I24"/>
  <c r="I17"/>
  <c r="I12"/>
  <c r="I9"/>
  <c r="I7"/>
  <c r="I4"/>
  <c r="M2" l="1"/>
  <c r="L2"/>
  <c r="N117"/>
  <c r="K2"/>
  <c r="I62"/>
  <c r="I93"/>
  <c r="I3"/>
  <c r="I72"/>
  <c r="N3"/>
  <c r="N2" s="1"/>
  <c r="J2"/>
  <c r="N116"/>
  <c r="I2" l="1"/>
  <c r="U1291" i="29" l="1"/>
  <c r="U1290" s="1"/>
  <c r="U1289" s="1"/>
  <c r="S1291"/>
  <c r="S1290" s="1"/>
  <c r="S1289" s="1"/>
  <c r="P1291"/>
  <c r="P1290" s="1"/>
  <c r="P1289" s="1"/>
  <c r="L1291"/>
  <c r="T1290"/>
  <c r="T1289" s="1"/>
  <c r="R1290"/>
  <c r="R1289" s="1"/>
  <c r="Q1290"/>
  <c r="Q1289" s="1"/>
  <c r="O1290"/>
  <c r="O1289" s="1"/>
  <c r="N1290"/>
  <c r="N1289" s="1"/>
  <c r="M1290"/>
  <c r="M1289" s="1"/>
  <c r="K1290"/>
  <c r="K1289" s="1"/>
  <c r="J1290"/>
  <c r="J1289" s="1"/>
  <c r="I1290"/>
  <c r="L1290" s="1"/>
  <c r="H1290"/>
  <c r="H1289" s="1"/>
  <c r="G1290"/>
  <c r="G1289" s="1"/>
  <c r="U1288"/>
  <c r="U1287" s="1"/>
  <c r="S1288"/>
  <c r="S1287" s="1"/>
  <c r="P1288"/>
  <c r="P1287" s="1"/>
  <c r="L1288"/>
  <c r="T1287"/>
  <c r="R1287"/>
  <c r="Q1287"/>
  <c r="O1287"/>
  <c r="N1287"/>
  <c r="M1287"/>
  <c r="K1287"/>
  <c r="J1287"/>
  <c r="I1287"/>
  <c r="L1287" s="1"/>
  <c r="H1287"/>
  <c r="G1287"/>
  <c r="U1286"/>
  <c r="S1286"/>
  <c r="P1286"/>
  <c r="L1286"/>
  <c r="U1285"/>
  <c r="U1284" s="1"/>
  <c r="S1285"/>
  <c r="S1284" s="1"/>
  <c r="P1285"/>
  <c r="P1284" s="1"/>
  <c r="L1285"/>
  <c r="T1284"/>
  <c r="R1284"/>
  <c r="Q1284"/>
  <c r="O1284"/>
  <c r="N1284"/>
  <c r="M1284"/>
  <c r="K1284"/>
  <c r="J1284"/>
  <c r="I1284"/>
  <c r="L1284" s="1"/>
  <c r="H1284"/>
  <c r="G1284"/>
  <c r="U1283"/>
  <c r="U1282" s="1"/>
  <c r="S1283"/>
  <c r="S1282" s="1"/>
  <c r="P1283"/>
  <c r="P1282" s="1"/>
  <c r="L1283"/>
  <c r="T1282"/>
  <c r="R1282"/>
  <c r="Q1282"/>
  <c r="O1282"/>
  <c r="N1282"/>
  <c r="M1282"/>
  <c r="K1282"/>
  <c r="J1282"/>
  <c r="I1282"/>
  <c r="H1282"/>
  <c r="G1282"/>
  <c r="U1281"/>
  <c r="S1281"/>
  <c r="P1281"/>
  <c r="L1281"/>
  <c r="U1280"/>
  <c r="U1279" s="1"/>
  <c r="S1280"/>
  <c r="P1280"/>
  <c r="L1280"/>
  <c r="T1279"/>
  <c r="R1279"/>
  <c r="Q1279"/>
  <c r="O1279"/>
  <c r="N1279"/>
  <c r="M1279"/>
  <c r="K1279"/>
  <c r="J1279"/>
  <c r="I1279"/>
  <c r="L1279" s="1"/>
  <c r="H1279"/>
  <c r="G1279"/>
  <c r="U1278"/>
  <c r="U1277" s="1"/>
  <c r="S1278"/>
  <c r="S1277" s="1"/>
  <c r="P1278"/>
  <c r="P1277" s="1"/>
  <c r="L1278"/>
  <c r="T1277"/>
  <c r="R1277"/>
  <c r="Q1277"/>
  <c r="O1277"/>
  <c r="N1277"/>
  <c r="M1277"/>
  <c r="K1277"/>
  <c r="J1277"/>
  <c r="I1277"/>
  <c r="L1277" s="1"/>
  <c r="H1277"/>
  <c r="G1277"/>
  <c r="U1276"/>
  <c r="U1275" s="1"/>
  <c r="S1276"/>
  <c r="S1275" s="1"/>
  <c r="P1276"/>
  <c r="P1275" s="1"/>
  <c r="L1276"/>
  <c r="T1275"/>
  <c r="R1275"/>
  <c r="Q1275"/>
  <c r="O1275"/>
  <c r="N1275"/>
  <c r="M1275"/>
  <c r="K1275"/>
  <c r="J1275"/>
  <c r="I1275"/>
  <c r="L1275" s="1"/>
  <c r="H1275"/>
  <c r="G1275"/>
  <c r="L1272"/>
  <c r="L1271"/>
  <c r="U1270"/>
  <c r="T1270"/>
  <c r="S1270"/>
  <c r="R1270"/>
  <c r="Q1270"/>
  <c r="P1270"/>
  <c r="O1270"/>
  <c r="N1270"/>
  <c r="M1270"/>
  <c r="K1270"/>
  <c r="J1270"/>
  <c r="I1270"/>
  <c r="L1270" s="1"/>
  <c r="H1270"/>
  <c r="G1270"/>
  <c r="L1269"/>
  <c r="U1268"/>
  <c r="T1268"/>
  <c r="S1268"/>
  <c r="R1268"/>
  <c r="Q1268"/>
  <c r="P1268"/>
  <c r="O1268"/>
  <c r="N1268"/>
  <c r="M1268"/>
  <c r="K1268"/>
  <c r="J1268"/>
  <c r="I1268"/>
  <c r="L1268" s="1"/>
  <c r="H1268"/>
  <c r="G1268"/>
  <c r="L1267"/>
  <c r="U1266"/>
  <c r="T1266"/>
  <c r="S1266"/>
  <c r="R1266"/>
  <c r="Q1266"/>
  <c r="P1266"/>
  <c r="O1266"/>
  <c r="N1266"/>
  <c r="M1266"/>
  <c r="K1266"/>
  <c r="J1266"/>
  <c r="I1266"/>
  <c r="L1266" s="1"/>
  <c r="H1266"/>
  <c r="G1266"/>
  <c r="U1265"/>
  <c r="U1264" s="1"/>
  <c r="S1265"/>
  <c r="S1264" s="1"/>
  <c r="P1265"/>
  <c r="P1264" s="1"/>
  <c r="L1265"/>
  <c r="T1264"/>
  <c r="R1264"/>
  <c r="Q1264"/>
  <c r="O1264"/>
  <c r="N1264"/>
  <c r="M1264"/>
  <c r="K1264"/>
  <c r="J1264"/>
  <c r="I1264"/>
  <c r="L1264" s="1"/>
  <c r="H1264"/>
  <c r="G1264"/>
  <c r="U1263"/>
  <c r="U1262" s="1"/>
  <c r="S1263"/>
  <c r="S1262" s="1"/>
  <c r="P1263"/>
  <c r="P1262" s="1"/>
  <c r="P1261" s="1"/>
  <c r="L1263"/>
  <c r="T1262"/>
  <c r="T1261" s="1"/>
  <c r="R1262"/>
  <c r="Q1262"/>
  <c r="Q1261" s="1"/>
  <c r="O1262"/>
  <c r="N1262"/>
  <c r="N1261" s="1"/>
  <c r="M1262"/>
  <c r="M1261" s="1"/>
  <c r="K1262"/>
  <c r="K1261" s="1"/>
  <c r="J1262"/>
  <c r="J1261" s="1"/>
  <c r="I1262"/>
  <c r="H1262"/>
  <c r="G1262"/>
  <c r="G1261" s="1"/>
  <c r="O1261"/>
  <c r="U1260"/>
  <c r="U1259" s="1"/>
  <c r="S1260"/>
  <c r="S1259" s="1"/>
  <c r="P1260"/>
  <c r="P1259" s="1"/>
  <c r="L1260"/>
  <c r="T1259"/>
  <c r="R1259"/>
  <c r="Q1259"/>
  <c r="O1259"/>
  <c r="N1259"/>
  <c r="M1259"/>
  <c r="K1259"/>
  <c r="J1259"/>
  <c r="I1259"/>
  <c r="L1259" s="1"/>
  <c r="H1259"/>
  <c r="G1259"/>
  <c r="U1258"/>
  <c r="S1258"/>
  <c r="P1258"/>
  <c r="L1258"/>
  <c r="U1257"/>
  <c r="S1257"/>
  <c r="P1257"/>
  <c r="L1257"/>
  <c r="U1256"/>
  <c r="U1255" s="1"/>
  <c r="U1254" s="1"/>
  <c r="S1256"/>
  <c r="P1256"/>
  <c r="L1256"/>
  <c r="T1255"/>
  <c r="T1254" s="1"/>
  <c r="R1255"/>
  <c r="R1254" s="1"/>
  <c r="Q1255"/>
  <c r="Q1254" s="1"/>
  <c r="O1255"/>
  <c r="O1254" s="1"/>
  <c r="N1255"/>
  <c r="N1254" s="1"/>
  <c r="M1255"/>
  <c r="M1254" s="1"/>
  <c r="K1255"/>
  <c r="K1254" s="1"/>
  <c r="J1255"/>
  <c r="I1255"/>
  <c r="H1255"/>
  <c r="G1255"/>
  <c r="G1254" s="1"/>
  <c r="H1254"/>
  <c r="U1253"/>
  <c r="U1252" s="1"/>
  <c r="S1253"/>
  <c r="P1253"/>
  <c r="P1252" s="1"/>
  <c r="L1253"/>
  <c r="T1252"/>
  <c r="S1252"/>
  <c r="R1252"/>
  <c r="Q1252"/>
  <c r="O1252"/>
  <c r="N1252"/>
  <c r="M1252"/>
  <c r="K1252"/>
  <c r="J1252"/>
  <c r="I1252"/>
  <c r="L1252" s="1"/>
  <c r="H1252"/>
  <c r="G1252"/>
  <c r="U1251"/>
  <c r="U1250" s="1"/>
  <c r="S1251"/>
  <c r="S1250" s="1"/>
  <c r="P1251"/>
  <c r="P1250" s="1"/>
  <c r="L1251"/>
  <c r="T1250"/>
  <c r="R1250"/>
  <c r="Q1250"/>
  <c r="O1250"/>
  <c r="N1250"/>
  <c r="M1250"/>
  <c r="K1250"/>
  <c r="J1250"/>
  <c r="I1250"/>
  <c r="L1250" s="1"/>
  <c r="H1250"/>
  <c r="G1250"/>
  <c r="U1249"/>
  <c r="S1249"/>
  <c r="P1249"/>
  <c r="L1249"/>
  <c r="U1248"/>
  <c r="S1248"/>
  <c r="P1248"/>
  <c r="L1248"/>
  <c r="U1247"/>
  <c r="S1247"/>
  <c r="P1247"/>
  <c r="L1247"/>
  <c r="U1246"/>
  <c r="U1245" s="1"/>
  <c r="S1246"/>
  <c r="P1246"/>
  <c r="P1245" s="1"/>
  <c r="L1246"/>
  <c r="T1245"/>
  <c r="S1245"/>
  <c r="R1245"/>
  <c r="Q1245"/>
  <c r="O1245"/>
  <c r="N1245"/>
  <c r="M1245"/>
  <c r="K1245"/>
  <c r="J1245"/>
  <c r="I1245"/>
  <c r="L1245" s="1"/>
  <c r="H1245"/>
  <c r="G1245"/>
  <c r="U1244"/>
  <c r="U1243" s="1"/>
  <c r="S1244"/>
  <c r="S1243" s="1"/>
  <c r="P1244"/>
  <c r="P1243" s="1"/>
  <c r="L1244"/>
  <c r="T1243"/>
  <c r="R1243"/>
  <c r="Q1243"/>
  <c r="O1243"/>
  <c r="N1243"/>
  <c r="M1243"/>
  <c r="K1243"/>
  <c r="J1243"/>
  <c r="I1243"/>
  <c r="L1243" s="1"/>
  <c r="H1243"/>
  <c r="G1243"/>
  <c r="U1242"/>
  <c r="S1242"/>
  <c r="S1241" s="1"/>
  <c r="P1242"/>
  <c r="P1241" s="1"/>
  <c r="L1242"/>
  <c r="U1241"/>
  <c r="T1241"/>
  <c r="R1241"/>
  <c r="Q1241"/>
  <c r="O1241"/>
  <c r="N1241"/>
  <c r="M1241"/>
  <c r="K1241"/>
  <c r="J1241"/>
  <c r="I1241"/>
  <c r="L1241" s="1"/>
  <c r="H1241"/>
  <c r="G1241"/>
  <c r="U1240"/>
  <c r="S1240"/>
  <c r="P1240"/>
  <c r="L1240"/>
  <c r="U1239"/>
  <c r="U1238" s="1"/>
  <c r="S1239"/>
  <c r="S1238" s="1"/>
  <c r="P1239"/>
  <c r="P1238" s="1"/>
  <c r="L1239"/>
  <c r="T1238"/>
  <c r="R1238"/>
  <c r="Q1238"/>
  <c r="O1238"/>
  <c r="N1238"/>
  <c r="M1238"/>
  <c r="K1238"/>
  <c r="J1238"/>
  <c r="I1238"/>
  <c r="L1238" s="1"/>
  <c r="H1238"/>
  <c r="G1238"/>
  <c r="U1237"/>
  <c r="S1237"/>
  <c r="P1237"/>
  <c r="L1237"/>
  <c r="U1236"/>
  <c r="S1236"/>
  <c r="P1236"/>
  <c r="L1236"/>
  <c r="U1235"/>
  <c r="S1235"/>
  <c r="P1235"/>
  <c r="L1235"/>
  <c r="U1234"/>
  <c r="S1234"/>
  <c r="S1233" s="1"/>
  <c r="P1234"/>
  <c r="P1233" s="1"/>
  <c r="L1234"/>
  <c r="U1233"/>
  <c r="T1233"/>
  <c r="R1233"/>
  <c r="Q1233"/>
  <c r="O1233"/>
  <c r="N1233"/>
  <c r="M1233"/>
  <c r="K1233"/>
  <c r="J1233"/>
  <c r="I1233"/>
  <c r="L1233" s="1"/>
  <c r="H1233"/>
  <c r="G1233"/>
  <c r="U1232"/>
  <c r="S1232"/>
  <c r="P1232"/>
  <c r="L1232"/>
  <c r="U1231"/>
  <c r="S1231"/>
  <c r="P1231"/>
  <c r="L1231"/>
  <c r="U1230"/>
  <c r="S1230"/>
  <c r="P1230"/>
  <c r="L1230"/>
  <c r="U1229"/>
  <c r="S1229"/>
  <c r="P1229"/>
  <c r="L1229"/>
  <c r="U1228"/>
  <c r="S1228"/>
  <c r="P1228"/>
  <c r="L1228"/>
  <c r="U1227"/>
  <c r="S1227"/>
  <c r="P1227"/>
  <c r="L1227"/>
  <c r="U1226"/>
  <c r="S1226"/>
  <c r="P1226"/>
  <c r="L1226"/>
  <c r="U1225"/>
  <c r="U1224" s="1"/>
  <c r="S1225"/>
  <c r="S1224" s="1"/>
  <c r="P1225"/>
  <c r="P1224" s="1"/>
  <c r="L1225"/>
  <c r="T1224"/>
  <c r="R1224"/>
  <c r="Q1224"/>
  <c r="O1224"/>
  <c r="N1224"/>
  <c r="M1224"/>
  <c r="K1224"/>
  <c r="J1224"/>
  <c r="I1224"/>
  <c r="L1224"/>
  <c r="H1224"/>
  <c r="G1224"/>
  <c r="U1223"/>
  <c r="S1223"/>
  <c r="P1223"/>
  <c r="L1223"/>
  <c r="U1222"/>
  <c r="S1222"/>
  <c r="P1222"/>
  <c r="L1222"/>
  <c r="U1221"/>
  <c r="S1221"/>
  <c r="P1221"/>
  <c r="L1221"/>
  <c r="U1220"/>
  <c r="S1220"/>
  <c r="P1220"/>
  <c r="L1220"/>
  <c r="U1219"/>
  <c r="S1219"/>
  <c r="S1218" s="1"/>
  <c r="P1219"/>
  <c r="P1218" s="1"/>
  <c r="L1219"/>
  <c r="U1218"/>
  <c r="T1218"/>
  <c r="R1218"/>
  <c r="Q1218"/>
  <c r="O1218"/>
  <c r="N1218"/>
  <c r="M1218"/>
  <c r="K1218"/>
  <c r="J1218"/>
  <c r="I1218"/>
  <c r="L1218" s="1"/>
  <c r="H1218"/>
  <c r="G1218"/>
  <c r="U1217"/>
  <c r="S1217"/>
  <c r="P1217"/>
  <c r="L1217"/>
  <c r="U1216"/>
  <c r="S1216"/>
  <c r="P1216"/>
  <c r="L1216"/>
  <c r="U1215"/>
  <c r="U1214" s="1"/>
  <c r="S1215"/>
  <c r="S1214" s="1"/>
  <c r="P1215"/>
  <c r="P1214" s="1"/>
  <c r="L1215"/>
  <c r="T1214"/>
  <c r="R1214"/>
  <c r="Q1214"/>
  <c r="O1214"/>
  <c r="N1214"/>
  <c r="M1214"/>
  <c r="K1214"/>
  <c r="J1214"/>
  <c r="I1214"/>
  <c r="L1214"/>
  <c r="H1214"/>
  <c r="G1214"/>
  <c r="U1213"/>
  <c r="S1213"/>
  <c r="P1213"/>
  <c r="L1213"/>
  <c r="U1212"/>
  <c r="S1212"/>
  <c r="P1212"/>
  <c r="P1211"/>
  <c r="L1212"/>
  <c r="U1211"/>
  <c r="T1211"/>
  <c r="S1211"/>
  <c r="R1211"/>
  <c r="Q1211"/>
  <c r="O1211"/>
  <c r="N1211"/>
  <c r="M1211"/>
  <c r="K1211"/>
  <c r="J1211"/>
  <c r="I1211"/>
  <c r="L1211" s="1"/>
  <c r="H1211"/>
  <c r="G1211"/>
  <c r="U1210"/>
  <c r="U1209" s="1"/>
  <c r="S1210"/>
  <c r="S1209" s="1"/>
  <c r="P1210"/>
  <c r="P1209" s="1"/>
  <c r="L1210"/>
  <c r="T1209"/>
  <c r="R1209"/>
  <c r="Q1209"/>
  <c r="O1209"/>
  <c r="N1209"/>
  <c r="M1209"/>
  <c r="K1209"/>
  <c r="J1209"/>
  <c r="I1209"/>
  <c r="L1209" s="1"/>
  <c r="H1209"/>
  <c r="G1209"/>
  <c r="U1208"/>
  <c r="S1208"/>
  <c r="S1207" s="1"/>
  <c r="P1208"/>
  <c r="P1207" s="1"/>
  <c r="L1208"/>
  <c r="U1207"/>
  <c r="T1207"/>
  <c r="R1207"/>
  <c r="R1206" s="1"/>
  <c r="Q1207"/>
  <c r="O1207"/>
  <c r="N1207"/>
  <c r="M1207"/>
  <c r="M1206" s="1"/>
  <c r="K1207"/>
  <c r="J1207"/>
  <c r="J1206" s="1"/>
  <c r="I1207"/>
  <c r="H1207"/>
  <c r="H1206" s="1"/>
  <c r="G1207"/>
  <c r="L1204"/>
  <c r="L1203"/>
  <c r="U1202"/>
  <c r="T1202"/>
  <c r="S1202"/>
  <c r="R1202"/>
  <c r="Q1202"/>
  <c r="P1202"/>
  <c r="O1202"/>
  <c r="N1202"/>
  <c r="M1202"/>
  <c r="K1202"/>
  <c r="J1202"/>
  <c r="I1202"/>
  <c r="L1202" s="1"/>
  <c r="H1202"/>
  <c r="G1202"/>
  <c r="L1201"/>
  <c r="U1200"/>
  <c r="T1200"/>
  <c r="S1200"/>
  <c r="R1200"/>
  <c r="Q1200"/>
  <c r="P1200"/>
  <c r="O1200"/>
  <c r="N1200"/>
  <c r="M1200"/>
  <c r="K1200"/>
  <c r="J1200"/>
  <c r="I1200"/>
  <c r="L1200" s="1"/>
  <c r="H1200"/>
  <c r="G1200"/>
  <c r="L1199"/>
  <c r="U1198"/>
  <c r="T1198"/>
  <c r="S1198"/>
  <c r="R1198"/>
  <c r="Q1198"/>
  <c r="P1198"/>
  <c r="O1198"/>
  <c r="N1198"/>
  <c r="M1198"/>
  <c r="K1198"/>
  <c r="J1198"/>
  <c r="I1198"/>
  <c r="L1198" s="1"/>
  <c r="H1198"/>
  <c r="G1198"/>
  <c r="U1197"/>
  <c r="U1196" s="1"/>
  <c r="S1197"/>
  <c r="S1196" s="1"/>
  <c r="P1197"/>
  <c r="P1196" s="1"/>
  <c r="L1197"/>
  <c r="T1196"/>
  <c r="R1196"/>
  <c r="Q1196"/>
  <c r="O1196"/>
  <c r="N1196"/>
  <c r="M1196"/>
  <c r="K1196"/>
  <c r="J1196"/>
  <c r="I1196"/>
  <c r="L1196" s="1"/>
  <c r="H1196"/>
  <c r="G1196"/>
  <c r="U1195"/>
  <c r="S1195"/>
  <c r="S1194" s="1"/>
  <c r="P1195"/>
  <c r="P1194" s="1"/>
  <c r="L1195"/>
  <c r="U1194"/>
  <c r="T1194"/>
  <c r="R1194"/>
  <c r="Q1194"/>
  <c r="Q1193" s="1"/>
  <c r="O1194"/>
  <c r="N1194"/>
  <c r="N1193" s="1"/>
  <c r="M1194"/>
  <c r="K1194"/>
  <c r="J1194"/>
  <c r="I1194"/>
  <c r="H1194"/>
  <c r="G1194"/>
  <c r="U1192"/>
  <c r="U1191" s="1"/>
  <c r="S1192"/>
  <c r="S1191" s="1"/>
  <c r="P1192"/>
  <c r="P1191" s="1"/>
  <c r="L1192"/>
  <c r="T1191"/>
  <c r="R1191"/>
  <c r="Q1191"/>
  <c r="O1191"/>
  <c r="N1191"/>
  <c r="M1191"/>
  <c r="K1191"/>
  <c r="J1191"/>
  <c r="I1191"/>
  <c r="L1191" s="1"/>
  <c r="H1191"/>
  <c r="G1191"/>
  <c r="U1190"/>
  <c r="S1190"/>
  <c r="P1190"/>
  <c r="L1190"/>
  <c r="U1189"/>
  <c r="S1189"/>
  <c r="P1189"/>
  <c r="L1189"/>
  <c r="U1188"/>
  <c r="U1187" s="1"/>
  <c r="S1188"/>
  <c r="S1187" s="1"/>
  <c r="P1188"/>
  <c r="P1187" s="1"/>
  <c r="P1186" s="1"/>
  <c r="L1188"/>
  <c r="T1187"/>
  <c r="R1187"/>
  <c r="Q1187"/>
  <c r="O1187"/>
  <c r="N1187"/>
  <c r="N1186" s="1"/>
  <c r="M1187"/>
  <c r="K1187"/>
  <c r="K1186" s="1"/>
  <c r="J1187"/>
  <c r="I1187"/>
  <c r="H1187"/>
  <c r="G1187"/>
  <c r="G1186" s="1"/>
  <c r="L1185"/>
  <c r="U1184"/>
  <c r="T1184"/>
  <c r="S1184"/>
  <c r="R1184"/>
  <c r="Q1184"/>
  <c r="P1184"/>
  <c r="O1184"/>
  <c r="N1184"/>
  <c r="M1184"/>
  <c r="K1184"/>
  <c r="J1184"/>
  <c r="I1184"/>
  <c r="L1184" s="1"/>
  <c r="H1184"/>
  <c r="G1184"/>
  <c r="L1183"/>
  <c r="U1182"/>
  <c r="T1182"/>
  <c r="S1182"/>
  <c r="R1182"/>
  <c r="Q1182"/>
  <c r="P1182"/>
  <c r="O1182"/>
  <c r="N1182"/>
  <c r="M1182"/>
  <c r="K1182"/>
  <c r="J1182"/>
  <c r="I1182"/>
  <c r="L1182" s="1"/>
  <c r="H1182"/>
  <c r="G1182"/>
  <c r="U1181"/>
  <c r="S1181"/>
  <c r="P1181"/>
  <c r="L1181"/>
  <c r="U1180"/>
  <c r="S1180"/>
  <c r="P1180"/>
  <c r="L1180"/>
  <c r="U1179"/>
  <c r="U1177" s="1"/>
  <c r="S1179"/>
  <c r="S1177" s="1"/>
  <c r="P1179"/>
  <c r="L1179"/>
  <c r="L1178"/>
  <c r="T1177"/>
  <c r="R1177"/>
  <c r="Q1177"/>
  <c r="P1177"/>
  <c r="O1177"/>
  <c r="N1177"/>
  <c r="M1177"/>
  <c r="K1177"/>
  <c r="J1177"/>
  <c r="I1177"/>
  <c r="L1177" s="1"/>
  <c r="H1177"/>
  <c r="G1177"/>
  <c r="L1176"/>
  <c r="U1175"/>
  <c r="T1175"/>
  <c r="S1175"/>
  <c r="R1175"/>
  <c r="Q1175"/>
  <c r="P1175"/>
  <c r="O1175"/>
  <c r="N1175"/>
  <c r="M1175"/>
  <c r="K1175"/>
  <c r="J1175"/>
  <c r="I1175"/>
  <c r="L1175" s="1"/>
  <c r="H1175"/>
  <c r="G1175"/>
  <c r="L1174"/>
  <c r="U1173"/>
  <c r="T1173"/>
  <c r="S1173"/>
  <c r="R1173"/>
  <c r="Q1173"/>
  <c r="P1173"/>
  <c r="O1173"/>
  <c r="N1173"/>
  <c r="M1173"/>
  <c r="K1173"/>
  <c r="J1173"/>
  <c r="I1173"/>
  <c r="L1173" s="1"/>
  <c r="H1173"/>
  <c r="G1173"/>
  <c r="U1172"/>
  <c r="U1170" s="1"/>
  <c r="S1172"/>
  <c r="S1170" s="1"/>
  <c r="P1172"/>
  <c r="P1170" s="1"/>
  <c r="L1172"/>
  <c r="L1171"/>
  <c r="T1170"/>
  <c r="R1170"/>
  <c r="Q1170"/>
  <c r="O1170"/>
  <c r="N1170"/>
  <c r="M1170"/>
  <c r="K1170"/>
  <c r="J1170"/>
  <c r="I1170"/>
  <c r="L1170" s="1"/>
  <c r="H1170"/>
  <c r="G1170"/>
  <c r="U1169"/>
  <c r="S1169"/>
  <c r="P1169"/>
  <c r="L1169"/>
  <c r="U1168"/>
  <c r="U1166" s="1"/>
  <c r="S1168"/>
  <c r="S1166" s="1"/>
  <c r="P1168"/>
  <c r="L1168"/>
  <c r="L1167"/>
  <c r="T1166"/>
  <c r="R1166"/>
  <c r="Q1166"/>
  <c r="P1166"/>
  <c r="O1166"/>
  <c r="N1166"/>
  <c r="M1166"/>
  <c r="K1166"/>
  <c r="J1166"/>
  <c r="I1166"/>
  <c r="L1166" s="1"/>
  <c r="H1166"/>
  <c r="G1166"/>
  <c r="U1165"/>
  <c r="S1165"/>
  <c r="P1165"/>
  <c r="L1165"/>
  <c r="U1164"/>
  <c r="S1164"/>
  <c r="P1164"/>
  <c r="L1164"/>
  <c r="U1163"/>
  <c r="S1163"/>
  <c r="P1163"/>
  <c r="L1163"/>
  <c r="U1162"/>
  <c r="S1162"/>
  <c r="P1162"/>
  <c r="L1162"/>
  <c r="U1161"/>
  <c r="S1161"/>
  <c r="P1161"/>
  <c r="L1161"/>
  <c r="U1160"/>
  <c r="S1160"/>
  <c r="P1160"/>
  <c r="L1160"/>
  <c r="U1159"/>
  <c r="U1157" s="1"/>
  <c r="S1159"/>
  <c r="S1157" s="1"/>
  <c r="P1159"/>
  <c r="L1159"/>
  <c r="L1158"/>
  <c r="T1157"/>
  <c r="R1157"/>
  <c r="Q1157"/>
  <c r="P1157"/>
  <c r="O1157"/>
  <c r="N1157"/>
  <c r="M1157"/>
  <c r="K1157"/>
  <c r="J1157"/>
  <c r="I1157"/>
  <c r="L1157" s="1"/>
  <c r="H1157"/>
  <c r="G1157"/>
  <c r="U1156"/>
  <c r="S1156"/>
  <c r="P1156"/>
  <c r="L1156"/>
  <c r="U1155"/>
  <c r="S1155"/>
  <c r="P1155"/>
  <c r="L1155"/>
  <c r="U1154"/>
  <c r="S1154"/>
  <c r="P1154"/>
  <c r="L1154"/>
  <c r="U1153"/>
  <c r="U1151" s="1"/>
  <c r="S1153"/>
  <c r="S1151" s="1"/>
  <c r="P1153"/>
  <c r="L1153"/>
  <c r="L1152"/>
  <c r="T1151"/>
  <c r="R1151"/>
  <c r="Q1151"/>
  <c r="P1151"/>
  <c r="O1151"/>
  <c r="N1151"/>
  <c r="M1151"/>
  <c r="K1151"/>
  <c r="J1151"/>
  <c r="I1151"/>
  <c r="L1151" s="1"/>
  <c r="H1151"/>
  <c r="G1151"/>
  <c r="U1150"/>
  <c r="S1150"/>
  <c r="P1150"/>
  <c r="L1150"/>
  <c r="U1149"/>
  <c r="U1147" s="1"/>
  <c r="S1149"/>
  <c r="S1147" s="1"/>
  <c r="P1149"/>
  <c r="L1149"/>
  <c r="L1148"/>
  <c r="T1147"/>
  <c r="R1147"/>
  <c r="Q1147"/>
  <c r="P1147"/>
  <c r="O1147"/>
  <c r="N1147"/>
  <c r="M1147"/>
  <c r="K1147"/>
  <c r="J1147"/>
  <c r="I1147"/>
  <c r="L1147" s="1"/>
  <c r="H1147"/>
  <c r="G1147"/>
  <c r="L1146"/>
  <c r="L1145"/>
  <c r="U1144"/>
  <c r="T1144"/>
  <c r="S1144"/>
  <c r="R1144"/>
  <c r="Q1144"/>
  <c r="P1144"/>
  <c r="O1144"/>
  <c r="N1144"/>
  <c r="M1144"/>
  <c r="K1144"/>
  <c r="J1144"/>
  <c r="I1144"/>
  <c r="L1144" s="1"/>
  <c r="H1144"/>
  <c r="G1144"/>
  <c r="L1143"/>
  <c r="U1142"/>
  <c r="T1142"/>
  <c r="S1142"/>
  <c r="R1142"/>
  <c r="Q1142"/>
  <c r="P1142"/>
  <c r="O1142"/>
  <c r="N1142"/>
  <c r="M1142"/>
  <c r="K1142"/>
  <c r="J1142"/>
  <c r="I1142"/>
  <c r="L1142" s="1"/>
  <c r="H1142"/>
  <c r="G1142"/>
  <c r="L1141"/>
  <c r="U1140"/>
  <c r="T1140"/>
  <c r="S1140"/>
  <c r="R1140"/>
  <c r="Q1140"/>
  <c r="P1140"/>
  <c r="O1140"/>
  <c r="N1140"/>
  <c r="M1140"/>
  <c r="K1140"/>
  <c r="J1140"/>
  <c r="I1140"/>
  <c r="L1140" s="1"/>
  <c r="H1140"/>
  <c r="G1140"/>
  <c r="U1137"/>
  <c r="U1136" s="1"/>
  <c r="S1137"/>
  <c r="S1136" s="1"/>
  <c r="P1137"/>
  <c r="P1136" s="1"/>
  <c r="L1137"/>
  <c r="T1136"/>
  <c r="R1136"/>
  <c r="Q1136"/>
  <c r="O1136"/>
  <c r="N1136"/>
  <c r="M1136"/>
  <c r="K1136"/>
  <c r="J1136"/>
  <c r="I1136"/>
  <c r="L1136" s="1"/>
  <c r="H1136"/>
  <c r="G1136"/>
  <c r="U1135"/>
  <c r="S1135"/>
  <c r="S1134" s="1"/>
  <c r="P1135"/>
  <c r="P1134" s="1"/>
  <c r="L1135"/>
  <c r="U1134"/>
  <c r="T1134"/>
  <c r="R1134"/>
  <c r="Q1134"/>
  <c r="O1134"/>
  <c r="N1134"/>
  <c r="M1134"/>
  <c r="K1134"/>
  <c r="J1134"/>
  <c r="I1134"/>
  <c r="L1134" s="1"/>
  <c r="H1134"/>
  <c r="G1134"/>
  <c r="U1133"/>
  <c r="S1133"/>
  <c r="P1133"/>
  <c r="L1133"/>
  <c r="U1132"/>
  <c r="S1132"/>
  <c r="P1132"/>
  <c r="L1132"/>
  <c r="U1131"/>
  <c r="S1131"/>
  <c r="S1130" s="1"/>
  <c r="P1131"/>
  <c r="P1130" s="1"/>
  <c r="L1131"/>
  <c r="U1130"/>
  <c r="T1130"/>
  <c r="T1129" s="1"/>
  <c r="R1130"/>
  <c r="R1129" s="1"/>
  <c r="Q1130"/>
  <c r="Q1129" s="1"/>
  <c r="O1130"/>
  <c r="O1129" s="1"/>
  <c r="N1130"/>
  <c r="N1129" s="1"/>
  <c r="M1130"/>
  <c r="M1129" s="1"/>
  <c r="K1130"/>
  <c r="J1130"/>
  <c r="I1130"/>
  <c r="H1130"/>
  <c r="H1129" s="1"/>
  <c r="G1130"/>
  <c r="G1129" s="1"/>
  <c r="U1128"/>
  <c r="U1127" s="1"/>
  <c r="S1128"/>
  <c r="S1127" s="1"/>
  <c r="P1128"/>
  <c r="P1127" s="1"/>
  <c r="L1128"/>
  <c r="T1127"/>
  <c r="R1127"/>
  <c r="Q1127"/>
  <c r="O1127"/>
  <c r="N1127"/>
  <c r="M1127"/>
  <c r="K1127"/>
  <c r="J1127"/>
  <c r="I1127"/>
  <c r="L1127" s="1"/>
  <c r="H1127"/>
  <c r="G1127"/>
  <c r="U1126"/>
  <c r="S1126"/>
  <c r="P1126"/>
  <c r="L1126"/>
  <c r="U1125"/>
  <c r="S1125"/>
  <c r="S1124" s="1"/>
  <c r="P1125"/>
  <c r="P1124" s="1"/>
  <c r="L1125"/>
  <c r="U1124"/>
  <c r="T1124"/>
  <c r="R1124"/>
  <c r="Q1124"/>
  <c r="O1124"/>
  <c r="N1124"/>
  <c r="M1124"/>
  <c r="K1124"/>
  <c r="J1124"/>
  <c r="I1124"/>
  <c r="L1124" s="1"/>
  <c r="H1124"/>
  <c r="G1124"/>
  <c r="U1123"/>
  <c r="U1122" s="1"/>
  <c r="S1123"/>
  <c r="S1122" s="1"/>
  <c r="P1123"/>
  <c r="P1122" s="1"/>
  <c r="L1123"/>
  <c r="T1122"/>
  <c r="R1122"/>
  <c r="Q1122"/>
  <c r="O1122"/>
  <c r="N1122"/>
  <c r="M1122"/>
  <c r="K1122"/>
  <c r="J1122"/>
  <c r="I1122"/>
  <c r="L1122" s="1"/>
  <c r="H1122"/>
  <c r="G1122"/>
  <c r="U1121"/>
  <c r="S1121"/>
  <c r="P1121"/>
  <c r="L1121"/>
  <c r="U1120"/>
  <c r="S1120"/>
  <c r="P1120"/>
  <c r="L1120"/>
  <c r="U1119"/>
  <c r="U1118" s="1"/>
  <c r="S1119"/>
  <c r="S1118" s="1"/>
  <c r="P1119"/>
  <c r="P1118" s="1"/>
  <c r="L1119"/>
  <c r="T1118"/>
  <c r="R1118"/>
  <c r="Q1118"/>
  <c r="O1118"/>
  <c r="N1118"/>
  <c r="M1118"/>
  <c r="K1118"/>
  <c r="J1118"/>
  <c r="I1118"/>
  <c r="H1118"/>
  <c r="G1118"/>
  <c r="U1116"/>
  <c r="U1115" s="1"/>
  <c r="S1116"/>
  <c r="P1116"/>
  <c r="P1115" s="1"/>
  <c r="L1116"/>
  <c r="T1115"/>
  <c r="S1115"/>
  <c r="R1115"/>
  <c r="Q1115"/>
  <c r="O1115"/>
  <c r="N1115"/>
  <c r="M1115"/>
  <c r="K1115"/>
  <c r="J1115"/>
  <c r="I1115"/>
  <c r="L1115" s="1"/>
  <c r="H1115"/>
  <c r="G1115"/>
  <c r="U1114"/>
  <c r="U1113" s="1"/>
  <c r="S1114"/>
  <c r="S1113" s="1"/>
  <c r="P1114"/>
  <c r="P1113" s="1"/>
  <c r="L1114"/>
  <c r="T1113"/>
  <c r="R1113"/>
  <c r="Q1113"/>
  <c r="O1113"/>
  <c r="N1113"/>
  <c r="M1113"/>
  <c r="K1113"/>
  <c r="J1113"/>
  <c r="I1113"/>
  <c r="L1113" s="1"/>
  <c r="H1113"/>
  <c r="G1113"/>
  <c r="U1112"/>
  <c r="S1112"/>
  <c r="P1112"/>
  <c r="L1112"/>
  <c r="U1111"/>
  <c r="S1111"/>
  <c r="S1110" s="1"/>
  <c r="P1111"/>
  <c r="P1110" s="1"/>
  <c r="L1111"/>
  <c r="U1110"/>
  <c r="T1110"/>
  <c r="R1110"/>
  <c r="Q1110"/>
  <c r="O1110"/>
  <c r="N1110"/>
  <c r="M1110"/>
  <c r="K1110"/>
  <c r="J1110"/>
  <c r="I1110"/>
  <c r="L1110" s="1"/>
  <c r="H1110"/>
  <c r="G1110"/>
  <c r="U1109"/>
  <c r="S1109"/>
  <c r="P1109"/>
  <c r="L1109"/>
  <c r="U1108"/>
  <c r="S1108"/>
  <c r="P1108"/>
  <c r="L1108"/>
  <c r="U1107"/>
  <c r="S1107"/>
  <c r="P1107"/>
  <c r="L1107"/>
  <c r="U1106"/>
  <c r="S1106"/>
  <c r="P1106"/>
  <c r="L1106"/>
  <c r="U1105"/>
  <c r="U1104" s="1"/>
  <c r="S1105"/>
  <c r="S1104" s="1"/>
  <c r="P1105"/>
  <c r="P1104" s="1"/>
  <c r="L1105"/>
  <c r="T1104"/>
  <c r="R1104"/>
  <c r="Q1104"/>
  <c r="O1104"/>
  <c r="N1104"/>
  <c r="M1104"/>
  <c r="K1104"/>
  <c r="J1104"/>
  <c r="I1104"/>
  <c r="L1104" s="1"/>
  <c r="H1104"/>
  <c r="G1104"/>
  <c r="U1103"/>
  <c r="U1102" s="1"/>
  <c r="S1103"/>
  <c r="P1103"/>
  <c r="P1102" s="1"/>
  <c r="L1103"/>
  <c r="T1102"/>
  <c r="S1102"/>
  <c r="R1102"/>
  <c r="Q1102"/>
  <c r="O1102"/>
  <c r="N1102"/>
  <c r="M1102"/>
  <c r="K1102"/>
  <c r="J1102"/>
  <c r="I1102"/>
  <c r="L1102" s="1"/>
  <c r="H1102"/>
  <c r="G1102"/>
  <c r="U1101"/>
  <c r="S1101"/>
  <c r="P1101"/>
  <c r="L1101"/>
  <c r="U1100"/>
  <c r="S1100"/>
  <c r="P1100"/>
  <c r="L1100"/>
  <c r="U1099"/>
  <c r="S1099"/>
  <c r="P1099"/>
  <c r="L1099"/>
  <c r="U1098"/>
  <c r="S1098"/>
  <c r="P1098"/>
  <c r="L1098"/>
  <c r="U1097"/>
  <c r="S1097"/>
  <c r="P1097"/>
  <c r="L1097"/>
  <c r="U1096"/>
  <c r="S1096"/>
  <c r="P1096"/>
  <c r="L1096"/>
  <c r="U1095"/>
  <c r="S1095"/>
  <c r="P1095"/>
  <c r="L1095"/>
  <c r="U1094"/>
  <c r="S1094"/>
  <c r="P1094"/>
  <c r="L1094"/>
  <c r="U1093"/>
  <c r="U1092" s="1"/>
  <c r="S1093"/>
  <c r="S1092" s="1"/>
  <c r="P1093"/>
  <c r="P1092" s="1"/>
  <c r="L1093"/>
  <c r="T1092"/>
  <c r="R1092"/>
  <c r="Q1092"/>
  <c r="O1092"/>
  <c r="N1092"/>
  <c r="M1092"/>
  <c r="K1092"/>
  <c r="J1092"/>
  <c r="I1092"/>
  <c r="L1092" s="1"/>
  <c r="H1092"/>
  <c r="G1092"/>
  <c r="U1091"/>
  <c r="S1091"/>
  <c r="P1091"/>
  <c r="L1091"/>
  <c r="U1090"/>
  <c r="S1090"/>
  <c r="P1090"/>
  <c r="L1090"/>
  <c r="U1089"/>
  <c r="S1089"/>
  <c r="S1088" s="1"/>
  <c r="P1089"/>
  <c r="P1088" s="1"/>
  <c r="L1089"/>
  <c r="U1088"/>
  <c r="T1088"/>
  <c r="R1088"/>
  <c r="Q1088"/>
  <c r="O1088"/>
  <c r="N1088"/>
  <c r="M1088"/>
  <c r="K1088"/>
  <c r="J1088"/>
  <c r="I1088"/>
  <c r="L1088" s="1"/>
  <c r="H1088"/>
  <c r="G1088"/>
  <c r="U1087"/>
  <c r="S1087"/>
  <c r="P1087"/>
  <c r="L1087"/>
  <c r="U1086"/>
  <c r="S1086"/>
  <c r="P1086"/>
  <c r="L1086"/>
  <c r="U1085"/>
  <c r="S1085"/>
  <c r="P1085"/>
  <c r="L1085"/>
  <c r="U1084"/>
  <c r="U1083" s="1"/>
  <c r="S1084"/>
  <c r="S1083" s="1"/>
  <c r="P1084"/>
  <c r="P1083" s="1"/>
  <c r="L1084"/>
  <c r="T1083"/>
  <c r="R1083"/>
  <c r="Q1083"/>
  <c r="O1083"/>
  <c r="N1083"/>
  <c r="M1083"/>
  <c r="K1083"/>
  <c r="J1083"/>
  <c r="I1083"/>
  <c r="L1083" s="1"/>
  <c r="H1083"/>
  <c r="G1083"/>
  <c r="U1082"/>
  <c r="S1082"/>
  <c r="P1082"/>
  <c r="L1082"/>
  <c r="U1081"/>
  <c r="U1080" s="1"/>
  <c r="S1081"/>
  <c r="P1081"/>
  <c r="L1081"/>
  <c r="T1080"/>
  <c r="R1080"/>
  <c r="Q1080"/>
  <c r="O1080"/>
  <c r="N1080"/>
  <c r="M1080"/>
  <c r="K1080"/>
  <c r="J1080"/>
  <c r="I1080"/>
  <c r="L1080" s="1"/>
  <c r="H1080"/>
  <c r="G1080"/>
  <c r="U1079"/>
  <c r="U1078" s="1"/>
  <c r="S1079"/>
  <c r="S1078" s="1"/>
  <c r="P1079"/>
  <c r="P1078" s="1"/>
  <c r="L1079"/>
  <c r="T1078"/>
  <c r="R1078"/>
  <c r="Q1078"/>
  <c r="O1078"/>
  <c r="N1078"/>
  <c r="M1078"/>
  <c r="K1078"/>
  <c r="J1078"/>
  <c r="I1078"/>
  <c r="L1078" s="1"/>
  <c r="H1078"/>
  <c r="G1078"/>
  <c r="U1077"/>
  <c r="S1077"/>
  <c r="P1077"/>
  <c r="L1077"/>
  <c r="U1076"/>
  <c r="S1076"/>
  <c r="S1075" s="1"/>
  <c r="P1076"/>
  <c r="P1075" s="1"/>
  <c r="L1076"/>
  <c r="U1075"/>
  <c r="T1075"/>
  <c r="R1075"/>
  <c r="Q1075"/>
  <c r="O1075"/>
  <c r="N1075"/>
  <c r="M1075"/>
  <c r="K1075"/>
  <c r="J1075"/>
  <c r="I1075"/>
  <c r="H1075"/>
  <c r="G1075"/>
  <c r="U1071"/>
  <c r="U1070" s="1"/>
  <c r="U1069" s="1"/>
  <c r="S1071"/>
  <c r="P1071"/>
  <c r="P1070" s="1"/>
  <c r="P1069" s="1"/>
  <c r="L1071"/>
  <c r="T1070"/>
  <c r="T1069" s="1"/>
  <c r="S1070"/>
  <c r="S1069" s="1"/>
  <c r="R1070"/>
  <c r="Q1070"/>
  <c r="Q1069" s="1"/>
  <c r="O1070"/>
  <c r="O1069" s="1"/>
  <c r="N1070"/>
  <c r="N1069" s="1"/>
  <c r="M1070"/>
  <c r="M1069" s="1"/>
  <c r="K1070"/>
  <c r="K1069" s="1"/>
  <c r="J1070"/>
  <c r="J1069" s="1"/>
  <c r="I1070"/>
  <c r="L1070" s="1"/>
  <c r="H1070"/>
  <c r="H1069" s="1"/>
  <c r="G1070"/>
  <c r="G1069" s="1"/>
  <c r="R1069"/>
  <c r="U1068"/>
  <c r="S1068"/>
  <c r="S1067" s="1"/>
  <c r="S1066" s="1"/>
  <c r="P1068"/>
  <c r="P1067" s="1"/>
  <c r="P1066" s="1"/>
  <c r="L1068"/>
  <c r="U1067"/>
  <c r="U1066" s="1"/>
  <c r="T1067"/>
  <c r="T1066" s="1"/>
  <c r="R1067"/>
  <c r="R1066" s="1"/>
  <c r="Q1067"/>
  <c r="Q1066" s="1"/>
  <c r="O1067"/>
  <c r="O1066" s="1"/>
  <c r="N1067"/>
  <c r="N1066" s="1"/>
  <c r="M1067"/>
  <c r="M1066" s="1"/>
  <c r="K1067"/>
  <c r="K1066" s="1"/>
  <c r="J1067"/>
  <c r="J1066" s="1"/>
  <c r="I1067"/>
  <c r="L1067" s="1"/>
  <c r="H1067"/>
  <c r="H1066" s="1"/>
  <c r="G1067"/>
  <c r="G1066" s="1"/>
  <c r="U1065"/>
  <c r="U1064" s="1"/>
  <c r="S1065"/>
  <c r="P1065"/>
  <c r="P1064" s="1"/>
  <c r="L1065"/>
  <c r="T1064"/>
  <c r="R1064"/>
  <c r="Q1064"/>
  <c r="O1064"/>
  <c r="N1064"/>
  <c r="M1064"/>
  <c r="K1064"/>
  <c r="J1064"/>
  <c r="I1064"/>
  <c r="L1064" s="1"/>
  <c r="H1064"/>
  <c r="G1064"/>
  <c r="U1063"/>
  <c r="S1063"/>
  <c r="S1062" s="1"/>
  <c r="P1063"/>
  <c r="P1062" s="1"/>
  <c r="L1063"/>
  <c r="T1062"/>
  <c r="R1062"/>
  <c r="Q1062"/>
  <c r="O1062"/>
  <c r="N1062"/>
  <c r="M1062"/>
  <c r="K1062"/>
  <c r="J1062"/>
  <c r="I1062"/>
  <c r="L1062" s="1"/>
  <c r="H1062"/>
  <c r="G1062"/>
  <c r="T1061"/>
  <c r="R1061"/>
  <c r="Q1061"/>
  <c r="O1061"/>
  <c r="L1061"/>
  <c r="U1060"/>
  <c r="U1059" s="1"/>
  <c r="S1060"/>
  <c r="S1059" s="1"/>
  <c r="P1060"/>
  <c r="P1059" s="1"/>
  <c r="L1060"/>
  <c r="T1059"/>
  <c r="R1059"/>
  <c r="Q1059"/>
  <c r="O1059"/>
  <c r="N1059"/>
  <c r="M1059"/>
  <c r="K1059"/>
  <c r="J1059"/>
  <c r="I1059"/>
  <c r="L1059" s="1"/>
  <c r="H1059"/>
  <c r="G1059"/>
  <c r="U1058"/>
  <c r="S1058"/>
  <c r="S1057" s="1"/>
  <c r="P1058"/>
  <c r="P1057" s="1"/>
  <c r="L1058"/>
  <c r="T1057"/>
  <c r="R1057"/>
  <c r="Q1057"/>
  <c r="O1057"/>
  <c r="N1057"/>
  <c r="M1057"/>
  <c r="K1057"/>
  <c r="J1057"/>
  <c r="I1057"/>
  <c r="L1057" s="1"/>
  <c r="H1057"/>
  <c r="G1057"/>
  <c r="T1056"/>
  <c r="R1056"/>
  <c r="Q1056"/>
  <c r="O1056"/>
  <c r="L1056"/>
  <c r="U1055"/>
  <c r="S1055"/>
  <c r="S1054" s="1"/>
  <c r="S1053" s="1"/>
  <c r="P1055"/>
  <c r="P1054" s="1"/>
  <c r="P1053" s="1"/>
  <c r="L1055"/>
  <c r="U1054"/>
  <c r="U1053" s="1"/>
  <c r="T1054"/>
  <c r="T1053" s="1"/>
  <c r="R1054"/>
  <c r="R1053" s="1"/>
  <c r="Q1054"/>
  <c r="Q1053" s="1"/>
  <c r="O1054"/>
  <c r="O1053" s="1"/>
  <c r="N1054"/>
  <c r="N1053" s="1"/>
  <c r="M1054"/>
  <c r="M1053" s="1"/>
  <c r="K1054"/>
  <c r="K1053" s="1"/>
  <c r="J1054"/>
  <c r="J1053" s="1"/>
  <c r="I1054"/>
  <c r="L1054" s="1"/>
  <c r="H1054"/>
  <c r="H1053" s="1"/>
  <c r="G1054"/>
  <c r="G1053" s="1"/>
  <c r="U1052"/>
  <c r="U1051" s="1"/>
  <c r="S1052"/>
  <c r="S1051" s="1"/>
  <c r="P1052"/>
  <c r="P1051" s="1"/>
  <c r="L1052"/>
  <c r="T1051"/>
  <c r="R1051"/>
  <c r="Q1051"/>
  <c r="O1051"/>
  <c r="N1051"/>
  <c r="M1051"/>
  <c r="K1051"/>
  <c r="J1051"/>
  <c r="I1051"/>
  <c r="L1051" s="1"/>
  <c r="H1051"/>
  <c r="G1051"/>
  <c r="U1050"/>
  <c r="U1049" s="1"/>
  <c r="S1050"/>
  <c r="S1049" s="1"/>
  <c r="P1050"/>
  <c r="P1049" s="1"/>
  <c r="L1050"/>
  <c r="T1049"/>
  <c r="R1049"/>
  <c r="Q1049"/>
  <c r="O1049"/>
  <c r="N1049"/>
  <c r="M1049"/>
  <c r="K1049"/>
  <c r="J1049"/>
  <c r="I1049"/>
  <c r="L1049" s="1"/>
  <c r="H1049"/>
  <c r="G1049"/>
  <c r="U1048"/>
  <c r="U1047" s="1"/>
  <c r="S1048"/>
  <c r="S1047" s="1"/>
  <c r="P1048"/>
  <c r="P1047" s="1"/>
  <c r="L1048"/>
  <c r="T1047"/>
  <c r="R1047"/>
  <c r="Q1047"/>
  <c r="O1047"/>
  <c r="N1047"/>
  <c r="M1047"/>
  <c r="K1047"/>
  <c r="J1047"/>
  <c r="I1047"/>
  <c r="L1047" s="1"/>
  <c r="H1047"/>
  <c r="G1047"/>
  <c r="U1046"/>
  <c r="U1045" s="1"/>
  <c r="S1046"/>
  <c r="S1045" s="1"/>
  <c r="P1046"/>
  <c r="P1045" s="1"/>
  <c r="L1046"/>
  <c r="T1045"/>
  <c r="R1045"/>
  <c r="Q1045"/>
  <c r="O1045"/>
  <c r="N1045"/>
  <c r="M1045"/>
  <c r="K1045"/>
  <c r="J1045"/>
  <c r="I1045"/>
  <c r="L1045" s="1"/>
  <c r="H1045"/>
  <c r="G1045"/>
  <c r="U1044"/>
  <c r="S1044"/>
  <c r="S1043" s="1"/>
  <c r="P1044"/>
  <c r="P1043" s="1"/>
  <c r="L1044"/>
  <c r="U1043"/>
  <c r="T1043"/>
  <c r="R1043"/>
  <c r="Q1043"/>
  <c r="O1043"/>
  <c r="N1043"/>
  <c r="M1043"/>
  <c r="K1043"/>
  <c r="J1043"/>
  <c r="I1043"/>
  <c r="L1043" s="1"/>
  <c r="H1043"/>
  <c r="G1043"/>
  <c r="U1042"/>
  <c r="S1042"/>
  <c r="S1041" s="1"/>
  <c r="P1042"/>
  <c r="L1042"/>
  <c r="U1041"/>
  <c r="T1041"/>
  <c r="R1041"/>
  <c r="Q1041"/>
  <c r="P1041"/>
  <c r="O1041"/>
  <c r="N1041"/>
  <c r="M1041"/>
  <c r="K1041"/>
  <c r="J1041"/>
  <c r="I1041"/>
  <c r="L1041" s="1"/>
  <c r="H1041"/>
  <c r="G1041"/>
  <c r="U1040"/>
  <c r="S1040"/>
  <c r="P1040"/>
  <c r="L1040"/>
  <c r="U1039"/>
  <c r="S1039"/>
  <c r="P1039"/>
  <c r="L1039"/>
  <c r="U1038"/>
  <c r="U1037" s="1"/>
  <c r="S1038"/>
  <c r="S1037" s="1"/>
  <c r="P1038"/>
  <c r="P1037" s="1"/>
  <c r="L1038"/>
  <c r="T1037"/>
  <c r="R1037"/>
  <c r="Q1037"/>
  <c r="O1037"/>
  <c r="N1037"/>
  <c r="M1037"/>
  <c r="K1037"/>
  <c r="J1037"/>
  <c r="I1037"/>
  <c r="L1037" s="1"/>
  <c r="H1037"/>
  <c r="G1037"/>
  <c r="U1036"/>
  <c r="S1036"/>
  <c r="S1035" s="1"/>
  <c r="P1036"/>
  <c r="P1035" s="1"/>
  <c r="L1036"/>
  <c r="U1035"/>
  <c r="T1035"/>
  <c r="R1035"/>
  <c r="Q1035"/>
  <c r="O1035"/>
  <c r="N1035"/>
  <c r="M1035"/>
  <c r="K1035"/>
  <c r="J1035"/>
  <c r="I1035"/>
  <c r="H1035"/>
  <c r="G1035"/>
  <c r="U1033"/>
  <c r="S1033"/>
  <c r="S1032" s="1"/>
  <c r="S1031" s="1"/>
  <c r="P1033"/>
  <c r="P1032" s="1"/>
  <c r="P1031" s="1"/>
  <c r="L1033"/>
  <c r="U1032"/>
  <c r="U1031" s="1"/>
  <c r="T1032"/>
  <c r="T1031" s="1"/>
  <c r="R1032"/>
  <c r="R1031" s="1"/>
  <c r="Q1032"/>
  <c r="Q1031" s="1"/>
  <c r="O1032"/>
  <c r="O1031" s="1"/>
  <c r="N1032"/>
  <c r="N1031" s="1"/>
  <c r="M1032"/>
  <c r="M1031" s="1"/>
  <c r="K1032"/>
  <c r="K1031" s="1"/>
  <c r="J1032"/>
  <c r="J1031" s="1"/>
  <c r="I1032"/>
  <c r="L1032" s="1"/>
  <c r="H1032"/>
  <c r="H1031" s="1"/>
  <c r="G1032"/>
  <c r="G1031" s="1"/>
  <c r="L1030"/>
  <c r="U1029"/>
  <c r="T1029"/>
  <c r="S1029"/>
  <c r="R1029"/>
  <c r="Q1029"/>
  <c r="P1029"/>
  <c r="O1029"/>
  <c r="N1029"/>
  <c r="M1029"/>
  <c r="K1029"/>
  <c r="J1029"/>
  <c r="I1029"/>
  <c r="L1029" s="1"/>
  <c r="H1029"/>
  <c r="G1029"/>
  <c r="L1028"/>
  <c r="U1027"/>
  <c r="T1027"/>
  <c r="S1027"/>
  <c r="R1027"/>
  <c r="Q1027"/>
  <c r="P1027"/>
  <c r="O1027"/>
  <c r="N1027"/>
  <c r="M1027"/>
  <c r="K1027"/>
  <c r="J1027"/>
  <c r="I1027"/>
  <c r="L1027" s="1"/>
  <c r="H1027"/>
  <c r="G1027"/>
  <c r="U1026"/>
  <c r="U1025" s="1"/>
  <c r="S1026"/>
  <c r="S1025" s="1"/>
  <c r="P1026"/>
  <c r="P1025" s="1"/>
  <c r="L1026"/>
  <c r="T1025"/>
  <c r="R1025"/>
  <c r="Q1025"/>
  <c r="O1025"/>
  <c r="N1025"/>
  <c r="M1025"/>
  <c r="K1025"/>
  <c r="J1025"/>
  <c r="I1025"/>
  <c r="L1025" s="1"/>
  <c r="H1025"/>
  <c r="G1025"/>
  <c r="U1024"/>
  <c r="U1023" s="1"/>
  <c r="S1024"/>
  <c r="S1023" s="1"/>
  <c r="P1024"/>
  <c r="P1023" s="1"/>
  <c r="L1024"/>
  <c r="T1023"/>
  <c r="R1023"/>
  <c r="Q1023"/>
  <c r="O1023"/>
  <c r="N1023"/>
  <c r="M1023"/>
  <c r="K1023"/>
  <c r="J1023"/>
  <c r="I1023"/>
  <c r="L1023" s="1"/>
  <c r="H1023"/>
  <c r="G1023"/>
  <c r="U1022"/>
  <c r="U1021" s="1"/>
  <c r="S1022"/>
  <c r="S1021" s="1"/>
  <c r="P1022"/>
  <c r="P1021" s="1"/>
  <c r="L1022"/>
  <c r="T1021"/>
  <c r="R1021"/>
  <c r="Q1021"/>
  <c r="O1021"/>
  <c r="N1021"/>
  <c r="M1021"/>
  <c r="K1021"/>
  <c r="J1021"/>
  <c r="I1021"/>
  <c r="L1021" s="1"/>
  <c r="H1021"/>
  <c r="G1021"/>
  <c r="U1020"/>
  <c r="S1020"/>
  <c r="P1020"/>
  <c r="L1020"/>
  <c r="U1019"/>
  <c r="S1019"/>
  <c r="S1018" s="1"/>
  <c r="P1019"/>
  <c r="P1018" s="1"/>
  <c r="L1019"/>
  <c r="U1018"/>
  <c r="T1018"/>
  <c r="R1018"/>
  <c r="Q1018"/>
  <c r="O1018"/>
  <c r="N1018"/>
  <c r="M1018"/>
  <c r="K1018"/>
  <c r="J1018"/>
  <c r="I1018"/>
  <c r="L1018" s="1"/>
  <c r="H1018"/>
  <c r="G1018"/>
  <c r="U1017"/>
  <c r="S1017"/>
  <c r="P1017"/>
  <c r="L1017"/>
  <c r="U1016"/>
  <c r="U1015" s="1"/>
  <c r="S1016"/>
  <c r="S1015" s="1"/>
  <c r="P1016"/>
  <c r="P1015" s="1"/>
  <c r="L1016"/>
  <c r="T1015"/>
  <c r="R1015"/>
  <c r="Q1015"/>
  <c r="O1015"/>
  <c r="N1015"/>
  <c r="M1015"/>
  <c r="K1015"/>
  <c r="J1015"/>
  <c r="I1015"/>
  <c r="L1015" s="1"/>
  <c r="H1015"/>
  <c r="G1015"/>
  <c r="U1014"/>
  <c r="S1014"/>
  <c r="P1014"/>
  <c r="U1013"/>
  <c r="S1013"/>
  <c r="P1013"/>
  <c r="L1013"/>
  <c r="U1012"/>
  <c r="S1012"/>
  <c r="P1012"/>
  <c r="L1012"/>
  <c r="T1011"/>
  <c r="R1011"/>
  <c r="Q1011"/>
  <c r="O1011"/>
  <c r="N1011"/>
  <c r="M1011"/>
  <c r="K1011"/>
  <c r="J1011"/>
  <c r="I1011"/>
  <c r="H1011"/>
  <c r="G1011"/>
  <c r="U1009"/>
  <c r="U1008" s="1"/>
  <c r="U1007" s="1"/>
  <c r="S1009"/>
  <c r="S1008" s="1"/>
  <c r="S1007" s="1"/>
  <c r="P1009"/>
  <c r="P1008" s="1"/>
  <c r="P1007" s="1"/>
  <c r="L1009"/>
  <c r="T1008"/>
  <c r="T1007" s="1"/>
  <c r="R1008"/>
  <c r="R1007" s="1"/>
  <c r="Q1008"/>
  <c r="Q1007" s="1"/>
  <c r="O1008"/>
  <c r="O1007" s="1"/>
  <c r="N1008"/>
  <c r="N1007" s="1"/>
  <c r="M1008"/>
  <c r="K1008"/>
  <c r="K1007" s="1"/>
  <c r="J1008"/>
  <c r="J1007" s="1"/>
  <c r="I1008"/>
  <c r="L1008" s="1"/>
  <c r="H1008"/>
  <c r="H1007" s="1"/>
  <c r="G1008"/>
  <c r="G1007" s="1"/>
  <c r="M1007"/>
  <c r="U1006"/>
  <c r="U1005" s="1"/>
  <c r="S1006"/>
  <c r="S1005" s="1"/>
  <c r="P1006"/>
  <c r="P1005" s="1"/>
  <c r="L1006"/>
  <c r="T1005"/>
  <c r="R1005"/>
  <c r="Q1005"/>
  <c r="O1005"/>
  <c r="N1005"/>
  <c r="M1005"/>
  <c r="K1005"/>
  <c r="J1005"/>
  <c r="I1005"/>
  <c r="L1005" s="1"/>
  <c r="H1005"/>
  <c r="G1005"/>
  <c r="U1004"/>
  <c r="S1004"/>
  <c r="P1004"/>
  <c r="L1004"/>
  <c r="U1003"/>
  <c r="U1002" s="1"/>
  <c r="S1003"/>
  <c r="S1002" s="1"/>
  <c r="P1003"/>
  <c r="P1002" s="1"/>
  <c r="L1003"/>
  <c r="T1002"/>
  <c r="R1002"/>
  <c r="Q1002"/>
  <c r="O1002"/>
  <c r="N1002"/>
  <c r="M1002"/>
  <c r="K1002"/>
  <c r="J1002"/>
  <c r="I1002"/>
  <c r="H1002"/>
  <c r="G1002"/>
  <c r="L1000"/>
  <c r="U999"/>
  <c r="T999"/>
  <c r="S999"/>
  <c r="R999"/>
  <c r="Q999"/>
  <c r="P999"/>
  <c r="O999"/>
  <c r="N999"/>
  <c r="M999"/>
  <c r="K999"/>
  <c r="J999"/>
  <c r="I999"/>
  <c r="L999" s="1"/>
  <c r="U998"/>
  <c r="U997" s="1"/>
  <c r="S998"/>
  <c r="S997" s="1"/>
  <c r="P998"/>
  <c r="P997" s="1"/>
  <c r="L998"/>
  <c r="T997"/>
  <c r="R997"/>
  <c r="Q997"/>
  <c r="O997"/>
  <c r="N997"/>
  <c r="M997"/>
  <c r="K997"/>
  <c r="J997"/>
  <c r="I997"/>
  <c r="L997" s="1"/>
  <c r="H997"/>
  <c r="G997"/>
  <c r="U996"/>
  <c r="S996"/>
  <c r="P996"/>
  <c r="L996"/>
  <c r="U995"/>
  <c r="S995"/>
  <c r="P995"/>
  <c r="L995"/>
  <c r="U994"/>
  <c r="S994"/>
  <c r="P994"/>
  <c r="L994"/>
  <c r="U993"/>
  <c r="S993"/>
  <c r="P993"/>
  <c r="L993"/>
  <c r="U992"/>
  <c r="U991" s="1"/>
  <c r="S992"/>
  <c r="S991" s="1"/>
  <c r="P992"/>
  <c r="P991" s="1"/>
  <c r="L992"/>
  <c r="T991"/>
  <c r="R991"/>
  <c r="Q991"/>
  <c r="O991"/>
  <c r="N991"/>
  <c r="M991"/>
  <c r="K991"/>
  <c r="J991"/>
  <c r="I991"/>
  <c r="L991" s="1"/>
  <c r="H991"/>
  <c r="G991"/>
  <c r="U990"/>
  <c r="S990"/>
  <c r="S989" s="1"/>
  <c r="P990"/>
  <c r="P989" s="1"/>
  <c r="L990"/>
  <c r="U989"/>
  <c r="T989"/>
  <c r="R989"/>
  <c r="Q989"/>
  <c r="O989"/>
  <c r="N989"/>
  <c r="M989"/>
  <c r="K989"/>
  <c r="J989"/>
  <c r="I989"/>
  <c r="L989" s="1"/>
  <c r="H989"/>
  <c r="G989"/>
  <c r="U988"/>
  <c r="U987" s="1"/>
  <c r="S988"/>
  <c r="S987" s="1"/>
  <c r="P988"/>
  <c r="P987" s="1"/>
  <c r="L988"/>
  <c r="T987"/>
  <c r="R987"/>
  <c r="Q987"/>
  <c r="O987"/>
  <c r="N987"/>
  <c r="M987"/>
  <c r="K987"/>
  <c r="J987"/>
  <c r="I987"/>
  <c r="L987" s="1"/>
  <c r="H987"/>
  <c r="G987"/>
  <c r="U986"/>
  <c r="S986"/>
  <c r="P986"/>
  <c r="L986"/>
  <c r="U985"/>
  <c r="S985"/>
  <c r="P985"/>
  <c r="L985"/>
  <c r="U984"/>
  <c r="U983" s="1"/>
  <c r="S984"/>
  <c r="S983" s="1"/>
  <c r="P984"/>
  <c r="P983" s="1"/>
  <c r="L984"/>
  <c r="T983"/>
  <c r="R983"/>
  <c r="Q983"/>
  <c r="O983"/>
  <c r="N983"/>
  <c r="M983"/>
  <c r="K983"/>
  <c r="J983"/>
  <c r="I983"/>
  <c r="L983" s="1"/>
  <c r="H983"/>
  <c r="G983"/>
  <c r="U982"/>
  <c r="S982"/>
  <c r="P982"/>
  <c r="L982"/>
  <c r="U981"/>
  <c r="S981"/>
  <c r="P981"/>
  <c r="L981"/>
  <c r="U980"/>
  <c r="S980"/>
  <c r="P980"/>
  <c r="L980"/>
  <c r="U979"/>
  <c r="S979"/>
  <c r="P979"/>
  <c r="L979"/>
  <c r="U978"/>
  <c r="U977" s="1"/>
  <c r="S978"/>
  <c r="S977" s="1"/>
  <c r="P978"/>
  <c r="P977" s="1"/>
  <c r="L978"/>
  <c r="T977"/>
  <c r="R977"/>
  <c r="Q977"/>
  <c r="O977"/>
  <c r="N977"/>
  <c r="M977"/>
  <c r="K977"/>
  <c r="J977"/>
  <c r="I977"/>
  <c r="L977" s="1"/>
  <c r="H977"/>
  <c r="G977"/>
  <c r="U976"/>
  <c r="S976"/>
  <c r="S975" s="1"/>
  <c r="P976"/>
  <c r="P975" s="1"/>
  <c r="L976"/>
  <c r="U975"/>
  <c r="T975"/>
  <c r="R975"/>
  <c r="Q975"/>
  <c r="O975"/>
  <c r="N975"/>
  <c r="M975"/>
  <c r="K975"/>
  <c r="J975"/>
  <c r="I975"/>
  <c r="L975" s="1"/>
  <c r="H975"/>
  <c r="G975"/>
  <c r="U974"/>
  <c r="S974"/>
  <c r="P974"/>
  <c r="L974"/>
  <c r="U973"/>
  <c r="S973"/>
  <c r="P973"/>
  <c r="L973"/>
  <c r="U972"/>
  <c r="S972"/>
  <c r="P972"/>
  <c r="L972"/>
  <c r="U971"/>
  <c r="S971"/>
  <c r="P971"/>
  <c r="L971"/>
  <c r="U970"/>
  <c r="S970"/>
  <c r="O970"/>
  <c r="P970"/>
  <c r="L970"/>
  <c r="U969"/>
  <c r="S969"/>
  <c r="P969"/>
  <c r="L969"/>
  <c r="U968"/>
  <c r="S968"/>
  <c r="P968"/>
  <c r="L968"/>
  <c r="U967"/>
  <c r="S967"/>
  <c r="P967"/>
  <c r="L967"/>
  <c r="U966"/>
  <c r="S966"/>
  <c r="P966"/>
  <c r="L966"/>
  <c r="T965"/>
  <c r="R965"/>
  <c r="Q965"/>
  <c r="O965"/>
  <c r="N965"/>
  <c r="M965"/>
  <c r="K965"/>
  <c r="J965"/>
  <c r="I965"/>
  <c r="L965" s="1"/>
  <c r="H965"/>
  <c r="G965"/>
  <c r="U964"/>
  <c r="S964"/>
  <c r="P964"/>
  <c r="L964"/>
  <c r="U963"/>
  <c r="S963"/>
  <c r="P963"/>
  <c r="L963"/>
  <c r="U962"/>
  <c r="S962"/>
  <c r="P962"/>
  <c r="L962"/>
  <c r="U961"/>
  <c r="S961"/>
  <c r="P961"/>
  <c r="L961"/>
  <c r="U960"/>
  <c r="S960"/>
  <c r="P960"/>
  <c r="L960"/>
  <c r="U959"/>
  <c r="U958" s="1"/>
  <c r="S959"/>
  <c r="S958" s="1"/>
  <c r="P959"/>
  <c r="P958" s="1"/>
  <c r="L959"/>
  <c r="T958"/>
  <c r="R958"/>
  <c r="Q958"/>
  <c r="O958"/>
  <c r="N958"/>
  <c r="M958"/>
  <c r="K958"/>
  <c r="J958"/>
  <c r="I958"/>
  <c r="L958" s="1"/>
  <c r="H958"/>
  <c r="G958"/>
  <c r="U957"/>
  <c r="S957"/>
  <c r="P957"/>
  <c r="L957"/>
  <c r="U956"/>
  <c r="S956"/>
  <c r="P956"/>
  <c r="L956"/>
  <c r="U955"/>
  <c r="S955"/>
  <c r="P955"/>
  <c r="L955"/>
  <c r="U954"/>
  <c r="U953" s="1"/>
  <c r="S954"/>
  <c r="S953" s="1"/>
  <c r="P954"/>
  <c r="P953" s="1"/>
  <c r="L954"/>
  <c r="T953"/>
  <c r="R953"/>
  <c r="Q953"/>
  <c r="O953"/>
  <c r="N953"/>
  <c r="M953"/>
  <c r="K953"/>
  <c r="J953"/>
  <c r="I953"/>
  <c r="L953" s="1"/>
  <c r="H953"/>
  <c r="G953"/>
  <c r="U952"/>
  <c r="S952"/>
  <c r="P952"/>
  <c r="L952"/>
  <c r="U951"/>
  <c r="U950" s="1"/>
  <c r="S951"/>
  <c r="S950" s="1"/>
  <c r="P951"/>
  <c r="P950" s="1"/>
  <c r="L951"/>
  <c r="T950"/>
  <c r="R950"/>
  <c r="Q950"/>
  <c r="O950"/>
  <c r="N950"/>
  <c r="M950"/>
  <c r="K950"/>
  <c r="J950"/>
  <c r="I950"/>
  <c r="H950"/>
  <c r="G950"/>
  <c r="U949"/>
  <c r="S949"/>
  <c r="S948" s="1"/>
  <c r="P949"/>
  <c r="P948" s="1"/>
  <c r="L949"/>
  <c r="U948"/>
  <c r="T948"/>
  <c r="R948"/>
  <c r="Q948"/>
  <c r="O948"/>
  <c r="N948"/>
  <c r="M948"/>
  <c r="K948"/>
  <c r="J948"/>
  <c r="I948"/>
  <c r="L948" s="1"/>
  <c r="H948"/>
  <c r="G948"/>
  <c r="U947"/>
  <c r="S947"/>
  <c r="P947"/>
  <c r="L947"/>
  <c r="U946"/>
  <c r="S946"/>
  <c r="P946"/>
  <c r="L946"/>
  <c r="U945"/>
  <c r="U944" s="1"/>
  <c r="S945"/>
  <c r="S944" s="1"/>
  <c r="P945"/>
  <c r="P944" s="1"/>
  <c r="L945"/>
  <c r="T944"/>
  <c r="R944"/>
  <c r="Q944"/>
  <c r="O944"/>
  <c r="N944"/>
  <c r="M944"/>
  <c r="K944"/>
  <c r="J944"/>
  <c r="I944"/>
  <c r="L944" s="1"/>
  <c r="H944"/>
  <c r="G944"/>
  <c r="U941"/>
  <c r="U940" s="1"/>
  <c r="S941"/>
  <c r="S940" s="1"/>
  <c r="P941"/>
  <c r="P940" s="1"/>
  <c r="L941"/>
  <c r="T940"/>
  <c r="R940"/>
  <c r="Q940"/>
  <c r="O940"/>
  <c r="N940"/>
  <c r="M940"/>
  <c r="K940"/>
  <c r="J940"/>
  <c r="I940"/>
  <c r="L940" s="1"/>
  <c r="H940"/>
  <c r="G940"/>
  <c r="U939"/>
  <c r="U938" s="1"/>
  <c r="S939"/>
  <c r="S938" s="1"/>
  <c r="P939"/>
  <c r="P938" s="1"/>
  <c r="L939"/>
  <c r="T938"/>
  <c r="R938"/>
  <c r="Q938"/>
  <c r="O938"/>
  <c r="N938"/>
  <c r="M938"/>
  <c r="K938"/>
  <c r="J938"/>
  <c r="I938"/>
  <c r="L938" s="1"/>
  <c r="H938"/>
  <c r="G938"/>
  <c r="U937"/>
  <c r="U936" s="1"/>
  <c r="S937"/>
  <c r="S936" s="1"/>
  <c r="P937"/>
  <c r="P936" s="1"/>
  <c r="L937"/>
  <c r="T936"/>
  <c r="R936"/>
  <c r="Q936"/>
  <c r="O936"/>
  <c r="N936"/>
  <c r="M936"/>
  <c r="K936"/>
  <c r="J936"/>
  <c r="I936"/>
  <c r="L936" s="1"/>
  <c r="H936"/>
  <c r="G936"/>
  <c r="U934"/>
  <c r="U933" s="1"/>
  <c r="S934"/>
  <c r="S933" s="1"/>
  <c r="P934"/>
  <c r="P933" s="1"/>
  <c r="L934"/>
  <c r="T933"/>
  <c r="R933"/>
  <c r="Q933"/>
  <c r="O933"/>
  <c r="N933"/>
  <c r="M933"/>
  <c r="K933"/>
  <c r="J933"/>
  <c r="I933"/>
  <c r="H933"/>
  <c r="G933"/>
  <c r="U932"/>
  <c r="S932"/>
  <c r="P932"/>
  <c r="L932"/>
  <c r="U931"/>
  <c r="S931"/>
  <c r="P931"/>
  <c r="L931"/>
  <c r="U930"/>
  <c r="S930"/>
  <c r="S929" s="1"/>
  <c r="P930"/>
  <c r="P929" s="1"/>
  <c r="L930"/>
  <c r="U929"/>
  <c r="T929"/>
  <c r="R929"/>
  <c r="Q929"/>
  <c r="O929"/>
  <c r="O928" s="1"/>
  <c r="N929"/>
  <c r="M929"/>
  <c r="M928" s="1"/>
  <c r="K929"/>
  <c r="J929"/>
  <c r="J928" s="1"/>
  <c r="I929"/>
  <c r="L929" s="1"/>
  <c r="H929"/>
  <c r="H928" s="1"/>
  <c r="G929"/>
  <c r="G928" s="1"/>
  <c r="U927"/>
  <c r="S927"/>
  <c r="S926" s="1"/>
  <c r="S925" s="1"/>
  <c r="P927"/>
  <c r="P926" s="1"/>
  <c r="P925" s="1"/>
  <c r="L927"/>
  <c r="U926"/>
  <c r="U925" s="1"/>
  <c r="T926"/>
  <c r="T925" s="1"/>
  <c r="R926"/>
  <c r="R925" s="1"/>
  <c r="Q926"/>
  <c r="Q925" s="1"/>
  <c r="O926"/>
  <c r="O925" s="1"/>
  <c r="N926"/>
  <c r="N925" s="1"/>
  <c r="M926"/>
  <c r="M925" s="1"/>
  <c r="K926"/>
  <c r="K925" s="1"/>
  <c r="J926"/>
  <c r="J925" s="1"/>
  <c r="I926"/>
  <c r="L926" s="1"/>
  <c r="H926"/>
  <c r="H925" s="1"/>
  <c r="G926"/>
  <c r="G925" s="1"/>
  <c r="U924"/>
  <c r="U923" s="1"/>
  <c r="S924"/>
  <c r="P924"/>
  <c r="P923" s="1"/>
  <c r="L924"/>
  <c r="T923"/>
  <c r="S923"/>
  <c r="R923"/>
  <c r="Q923"/>
  <c r="O923"/>
  <c r="N923"/>
  <c r="M923"/>
  <c r="K923"/>
  <c r="J923"/>
  <c r="I923"/>
  <c r="L923" s="1"/>
  <c r="H923"/>
  <c r="G923"/>
  <c r="U922"/>
  <c r="U921" s="1"/>
  <c r="S922"/>
  <c r="S921" s="1"/>
  <c r="P922"/>
  <c r="P921" s="1"/>
  <c r="L922"/>
  <c r="T921"/>
  <c r="R921"/>
  <c r="Q921"/>
  <c r="O921"/>
  <c r="N921"/>
  <c r="M921"/>
  <c r="K921"/>
  <c r="J921"/>
  <c r="I921"/>
  <c r="L921" s="1"/>
  <c r="H921"/>
  <c r="G921"/>
  <c r="U920"/>
  <c r="S920"/>
  <c r="P920"/>
  <c r="L920"/>
  <c r="U919"/>
  <c r="U918" s="1"/>
  <c r="S919"/>
  <c r="P919"/>
  <c r="L919"/>
  <c r="T918"/>
  <c r="S918"/>
  <c r="R918"/>
  <c r="Q918"/>
  <c r="O918"/>
  <c r="N918"/>
  <c r="M918"/>
  <c r="K918"/>
  <c r="J918"/>
  <c r="I918"/>
  <c r="L918" s="1"/>
  <c r="H918"/>
  <c r="G918"/>
  <c r="U917"/>
  <c r="S917"/>
  <c r="P917"/>
  <c r="L917"/>
  <c r="U916"/>
  <c r="S916"/>
  <c r="P916"/>
  <c r="L916"/>
  <c r="U915"/>
  <c r="S915"/>
  <c r="P915"/>
  <c r="L915"/>
  <c r="U914"/>
  <c r="S914"/>
  <c r="P914"/>
  <c r="L914"/>
  <c r="U913"/>
  <c r="S913"/>
  <c r="P913"/>
  <c r="L913"/>
  <c r="U912"/>
  <c r="U911" s="1"/>
  <c r="S912"/>
  <c r="S911" s="1"/>
  <c r="P912"/>
  <c r="P911" s="1"/>
  <c r="L912"/>
  <c r="T911"/>
  <c r="R911"/>
  <c r="Q911"/>
  <c r="O911"/>
  <c r="N911"/>
  <c r="M911"/>
  <c r="K911"/>
  <c r="J911"/>
  <c r="I911"/>
  <c r="L911" s="1"/>
  <c r="H911"/>
  <c r="G911"/>
  <c r="U910"/>
  <c r="S910"/>
  <c r="S909" s="1"/>
  <c r="P910"/>
  <c r="P909" s="1"/>
  <c r="L910"/>
  <c r="U909"/>
  <c r="T909"/>
  <c r="R909"/>
  <c r="Q909"/>
  <c r="O909"/>
  <c r="N909"/>
  <c r="M909"/>
  <c r="K909"/>
  <c r="J909"/>
  <c r="I909"/>
  <c r="L909" s="1"/>
  <c r="H909"/>
  <c r="G909"/>
  <c r="U908"/>
  <c r="S908"/>
  <c r="P908"/>
  <c r="L908"/>
  <c r="U907"/>
  <c r="S907"/>
  <c r="P907"/>
  <c r="L907"/>
  <c r="U906"/>
  <c r="S906"/>
  <c r="P906"/>
  <c r="L906"/>
  <c r="U905"/>
  <c r="S905"/>
  <c r="P905"/>
  <c r="L905"/>
  <c r="U904"/>
  <c r="S904"/>
  <c r="P904"/>
  <c r="L904"/>
  <c r="U903"/>
  <c r="S903"/>
  <c r="P903"/>
  <c r="L903"/>
  <c r="U902"/>
  <c r="U901" s="1"/>
  <c r="S902"/>
  <c r="S901" s="1"/>
  <c r="P902"/>
  <c r="P901" s="1"/>
  <c r="L902"/>
  <c r="T901"/>
  <c r="R901"/>
  <c r="Q901"/>
  <c r="O901"/>
  <c r="N901"/>
  <c r="M901"/>
  <c r="K901"/>
  <c r="J901"/>
  <c r="I901"/>
  <c r="L901" s="1"/>
  <c r="H901"/>
  <c r="G901"/>
  <c r="U900"/>
  <c r="S900"/>
  <c r="P900"/>
  <c r="L900"/>
  <c r="U899"/>
  <c r="S899"/>
  <c r="P899"/>
  <c r="L899"/>
  <c r="U898"/>
  <c r="S898"/>
  <c r="P898"/>
  <c r="L898"/>
  <c r="U897"/>
  <c r="S897"/>
  <c r="S896" s="1"/>
  <c r="P897"/>
  <c r="P896" s="1"/>
  <c r="L897"/>
  <c r="U896"/>
  <c r="T896"/>
  <c r="R896"/>
  <c r="Q896"/>
  <c r="O896"/>
  <c r="N896"/>
  <c r="M896"/>
  <c r="K896"/>
  <c r="J896"/>
  <c r="I896"/>
  <c r="L896" s="1"/>
  <c r="H896"/>
  <c r="G896"/>
  <c r="U895"/>
  <c r="S895"/>
  <c r="P895"/>
  <c r="L895"/>
  <c r="U894"/>
  <c r="S894"/>
  <c r="P894"/>
  <c r="L894"/>
  <c r="U893"/>
  <c r="S893"/>
  <c r="P893"/>
  <c r="L893"/>
  <c r="U892"/>
  <c r="U891" s="1"/>
  <c r="S892"/>
  <c r="S891" s="1"/>
  <c r="P892"/>
  <c r="P891" s="1"/>
  <c r="L892"/>
  <c r="T891"/>
  <c r="R891"/>
  <c r="Q891"/>
  <c r="O891"/>
  <c r="N891"/>
  <c r="M891"/>
  <c r="K891"/>
  <c r="J891"/>
  <c r="I891"/>
  <c r="L891" s="1"/>
  <c r="H891"/>
  <c r="G891"/>
  <c r="U890"/>
  <c r="S890"/>
  <c r="P890"/>
  <c r="L890"/>
  <c r="U889"/>
  <c r="U888" s="1"/>
  <c r="S889"/>
  <c r="S888" s="1"/>
  <c r="P889"/>
  <c r="P888" s="1"/>
  <c r="L889"/>
  <c r="T888"/>
  <c r="R888"/>
  <c r="Q888"/>
  <c r="O888"/>
  <c r="N888"/>
  <c r="M888"/>
  <c r="K888"/>
  <c r="J888"/>
  <c r="I888"/>
  <c r="L888" s="1"/>
  <c r="H888"/>
  <c r="G888"/>
  <c r="U887"/>
  <c r="S887"/>
  <c r="S886" s="1"/>
  <c r="P887"/>
  <c r="P886" s="1"/>
  <c r="L887"/>
  <c r="U886"/>
  <c r="T886"/>
  <c r="R886"/>
  <c r="Q886"/>
  <c r="O886"/>
  <c r="N886"/>
  <c r="M886"/>
  <c r="K886"/>
  <c r="J886"/>
  <c r="I886"/>
  <c r="L886" s="1"/>
  <c r="H886"/>
  <c r="G886"/>
  <c r="U885"/>
  <c r="U884" s="1"/>
  <c r="S885"/>
  <c r="S884" s="1"/>
  <c r="P885"/>
  <c r="P884" s="1"/>
  <c r="L885"/>
  <c r="T884"/>
  <c r="R884"/>
  <c r="Q884"/>
  <c r="O884"/>
  <c r="N884"/>
  <c r="M884"/>
  <c r="K884"/>
  <c r="J884"/>
  <c r="I884"/>
  <c r="H884"/>
  <c r="G884"/>
  <c r="U881"/>
  <c r="S881"/>
  <c r="S880" s="1"/>
  <c r="S879" s="1"/>
  <c r="P881"/>
  <c r="P880" s="1"/>
  <c r="P879" s="1"/>
  <c r="L881"/>
  <c r="U880"/>
  <c r="U879" s="1"/>
  <c r="T880"/>
  <c r="T879" s="1"/>
  <c r="R880"/>
  <c r="R879" s="1"/>
  <c r="Q880"/>
  <c r="Q879" s="1"/>
  <c r="O880"/>
  <c r="O879" s="1"/>
  <c r="N880"/>
  <c r="N879" s="1"/>
  <c r="M880"/>
  <c r="M879" s="1"/>
  <c r="K880"/>
  <c r="K879" s="1"/>
  <c r="J880"/>
  <c r="J879" s="1"/>
  <c r="I880"/>
  <c r="H880"/>
  <c r="H879" s="1"/>
  <c r="G880"/>
  <c r="G879" s="1"/>
  <c r="U878"/>
  <c r="U877" s="1"/>
  <c r="U876" s="1"/>
  <c r="S878"/>
  <c r="S877" s="1"/>
  <c r="S876" s="1"/>
  <c r="P878"/>
  <c r="P877" s="1"/>
  <c r="P876" s="1"/>
  <c r="L878"/>
  <c r="T877"/>
  <c r="T876" s="1"/>
  <c r="R877"/>
  <c r="R876" s="1"/>
  <c r="Q877"/>
  <c r="Q876" s="1"/>
  <c r="O877"/>
  <c r="O876" s="1"/>
  <c r="N877"/>
  <c r="N876" s="1"/>
  <c r="M877"/>
  <c r="M876" s="1"/>
  <c r="K877"/>
  <c r="K876" s="1"/>
  <c r="J877"/>
  <c r="J876" s="1"/>
  <c r="I877"/>
  <c r="L877" s="1"/>
  <c r="H877"/>
  <c r="H876" s="1"/>
  <c r="G877"/>
  <c r="G876" s="1"/>
  <c r="U875"/>
  <c r="U874" s="1"/>
  <c r="U873" s="1"/>
  <c r="S875"/>
  <c r="S874" s="1"/>
  <c r="S873" s="1"/>
  <c r="P875"/>
  <c r="P874" s="1"/>
  <c r="P873" s="1"/>
  <c r="L875"/>
  <c r="T874"/>
  <c r="T873" s="1"/>
  <c r="R874"/>
  <c r="R873" s="1"/>
  <c r="Q874"/>
  <c r="Q873" s="1"/>
  <c r="O874"/>
  <c r="O873" s="1"/>
  <c r="N874"/>
  <c r="N873" s="1"/>
  <c r="M874"/>
  <c r="M873" s="1"/>
  <c r="K874"/>
  <c r="K873" s="1"/>
  <c r="J874"/>
  <c r="J873" s="1"/>
  <c r="I874"/>
  <c r="L874" s="1"/>
  <c r="H874"/>
  <c r="H873" s="1"/>
  <c r="G874"/>
  <c r="G873" s="1"/>
  <c r="L872"/>
  <c r="U871"/>
  <c r="T871"/>
  <c r="S871"/>
  <c r="R871"/>
  <c r="Q871"/>
  <c r="P871"/>
  <c r="O871"/>
  <c r="N871"/>
  <c r="M871"/>
  <c r="K871"/>
  <c r="J871"/>
  <c r="I871"/>
  <c r="L871" s="1"/>
  <c r="H871"/>
  <c r="G871"/>
  <c r="U870"/>
  <c r="U869" s="1"/>
  <c r="U868" s="1"/>
  <c r="S870"/>
  <c r="S869" s="1"/>
  <c r="P870"/>
  <c r="P869" s="1"/>
  <c r="L870"/>
  <c r="T869"/>
  <c r="R869"/>
  <c r="R868" s="1"/>
  <c r="Q869"/>
  <c r="Q868" s="1"/>
  <c r="O869"/>
  <c r="N869"/>
  <c r="M869"/>
  <c r="K869"/>
  <c r="J869"/>
  <c r="I869"/>
  <c r="L869" s="1"/>
  <c r="H869"/>
  <c r="G869"/>
  <c r="U867"/>
  <c r="S867"/>
  <c r="S866" s="1"/>
  <c r="S865" s="1"/>
  <c r="P867"/>
  <c r="L867"/>
  <c r="U866"/>
  <c r="U865" s="1"/>
  <c r="T866"/>
  <c r="T865" s="1"/>
  <c r="R866"/>
  <c r="R865" s="1"/>
  <c r="Q866"/>
  <c r="P866"/>
  <c r="P865" s="1"/>
  <c r="O866"/>
  <c r="O865" s="1"/>
  <c r="N866"/>
  <c r="N865" s="1"/>
  <c r="M866"/>
  <c r="M865" s="1"/>
  <c r="K866"/>
  <c r="K865" s="1"/>
  <c r="J866"/>
  <c r="J865" s="1"/>
  <c r="I866"/>
  <c r="L866" s="1"/>
  <c r="H866"/>
  <c r="H865" s="1"/>
  <c r="G866"/>
  <c r="G865" s="1"/>
  <c r="Q865"/>
  <c r="U864"/>
  <c r="U863" s="1"/>
  <c r="U862" s="1"/>
  <c r="S864"/>
  <c r="S863" s="1"/>
  <c r="S862" s="1"/>
  <c r="P864"/>
  <c r="P863" s="1"/>
  <c r="P862" s="1"/>
  <c r="L864"/>
  <c r="T863"/>
  <c r="T862" s="1"/>
  <c r="R863"/>
  <c r="R862" s="1"/>
  <c r="Q863"/>
  <c r="Q862" s="1"/>
  <c r="O863"/>
  <c r="N863"/>
  <c r="N862" s="1"/>
  <c r="M863"/>
  <c r="M862" s="1"/>
  <c r="K863"/>
  <c r="J863"/>
  <c r="J862" s="1"/>
  <c r="I863"/>
  <c r="L863" s="1"/>
  <c r="H863"/>
  <c r="H862" s="1"/>
  <c r="G863"/>
  <c r="G862" s="1"/>
  <c r="O862"/>
  <c r="K862"/>
  <c r="U861"/>
  <c r="U860" s="1"/>
  <c r="U859" s="1"/>
  <c r="S861"/>
  <c r="S860" s="1"/>
  <c r="S859" s="1"/>
  <c r="P861"/>
  <c r="P860" s="1"/>
  <c r="P859" s="1"/>
  <c r="L861"/>
  <c r="T860"/>
  <c r="T859" s="1"/>
  <c r="R860"/>
  <c r="R859" s="1"/>
  <c r="Q860"/>
  <c r="Q859" s="1"/>
  <c r="O860"/>
  <c r="N860"/>
  <c r="N859" s="1"/>
  <c r="M860"/>
  <c r="M859" s="1"/>
  <c r="K860"/>
  <c r="J860"/>
  <c r="J859" s="1"/>
  <c r="I860"/>
  <c r="L860" s="1"/>
  <c r="O859"/>
  <c r="K859"/>
  <c r="U858"/>
  <c r="S858"/>
  <c r="S857" s="1"/>
  <c r="S856" s="1"/>
  <c r="P858"/>
  <c r="L858"/>
  <c r="U857"/>
  <c r="U856" s="1"/>
  <c r="T857"/>
  <c r="T856" s="1"/>
  <c r="R857"/>
  <c r="R856" s="1"/>
  <c r="Q857"/>
  <c r="P857"/>
  <c r="P856" s="1"/>
  <c r="O857"/>
  <c r="O856" s="1"/>
  <c r="N857"/>
  <c r="N856" s="1"/>
  <c r="M857"/>
  <c r="M856" s="1"/>
  <c r="K857"/>
  <c r="K856" s="1"/>
  <c r="J857"/>
  <c r="J856" s="1"/>
  <c r="I857"/>
  <c r="H857"/>
  <c r="H856" s="1"/>
  <c r="G857"/>
  <c r="Q856"/>
  <c r="G856"/>
  <c r="U855"/>
  <c r="U854" s="1"/>
  <c r="U853" s="1"/>
  <c r="S855"/>
  <c r="S854" s="1"/>
  <c r="S853" s="1"/>
  <c r="P855"/>
  <c r="P854" s="1"/>
  <c r="P853" s="1"/>
  <c r="L855"/>
  <c r="T854"/>
  <c r="T853" s="1"/>
  <c r="R854"/>
  <c r="R853" s="1"/>
  <c r="Q854"/>
  <c r="Q853" s="1"/>
  <c r="O854"/>
  <c r="N854"/>
  <c r="N853" s="1"/>
  <c r="M854"/>
  <c r="M853" s="1"/>
  <c r="K854"/>
  <c r="K853" s="1"/>
  <c r="J854"/>
  <c r="J853" s="1"/>
  <c r="I854"/>
  <c r="L854" s="1"/>
  <c r="H854"/>
  <c r="H853" s="1"/>
  <c r="G854"/>
  <c r="O853"/>
  <c r="G853"/>
  <c r="L852"/>
  <c r="U851"/>
  <c r="T851"/>
  <c r="S851"/>
  <c r="R851"/>
  <c r="Q851"/>
  <c r="P851"/>
  <c r="O851"/>
  <c r="N851"/>
  <c r="M851"/>
  <c r="K851"/>
  <c r="J851"/>
  <c r="I851"/>
  <c r="L851" s="1"/>
  <c r="H851"/>
  <c r="G851"/>
  <c r="L850"/>
  <c r="U849"/>
  <c r="T849"/>
  <c r="S849"/>
  <c r="R849"/>
  <c r="Q849"/>
  <c r="P849"/>
  <c r="O849"/>
  <c r="N849"/>
  <c r="M849"/>
  <c r="K849"/>
  <c r="J849"/>
  <c r="I849"/>
  <c r="L849" s="1"/>
  <c r="H849"/>
  <c r="G849"/>
  <c r="L848"/>
  <c r="U847"/>
  <c r="T847"/>
  <c r="S847"/>
  <c r="R847"/>
  <c r="Q847"/>
  <c r="P847"/>
  <c r="O847"/>
  <c r="N847"/>
  <c r="M847"/>
  <c r="K847"/>
  <c r="J847"/>
  <c r="I847"/>
  <c r="L847" s="1"/>
  <c r="H847"/>
  <c r="G847"/>
  <c r="U846"/>
  <c r="U845" s="1"/>
  <c r="S846"/>
  <c r="S845" s="1"/>
  <c r="P846"/>
  <c r="P845" s="1"/>
  <c r="L846"/>
  <c r="T845"/>
  <c r="R845"/>
  <c r="Q845"/>
  <c r="O845"/>
  <c r="N845"/>
  <c r="M845"/>
  <c r="K845"/>
  <c r="J845"/>
  <c r="I845"/>
  <c r="L845" s="1"/>
  <c r="H845"/>
  <c r="G845"/>
  <c r="U844"/>
  <c r="U843" s="1"/>
  <c r="S844"/>
  <c r="S843" s="1"/>
  <c r="P844"/>
  <c r="P843" s="1"/>
  <c r="L844"/>
  <c r="T843"/>
  <c r="R843"/>
  <c r="Q843"/>
  <c r="O843"/>
  <c r="N843"/>
  <c r="M843"/>
  <c r="K843"/>
  <c r="J843"/>
  <c r="I843"/>
  <c r="L843" s="1"/>
  <c r="H843"/>
  <c r="G843"/>
  <c r="U842"/>
  <c r="U841" s="1"/>
  <c r="S842"/>
  <c r="S841" s="1"/>
  <c r="P842"/>
  <c r="P841" s="1"/>
  <c r="L842"/>
  <c r="T841"/>
  <c r="R841"/>
  <c r="Q841"/>
  <c r="O841"/>
  <c r="N841"/>
  <c r="M841"/>
  <c r="K841"/>
  <c r="J841"/>
  <c r="I841"/>
  <c r="H841"/>
  <c r="G841"/>
  <c r="L839"/>
  <c r="U838"/>
  <c r="T838"/>
  <c r="S838"/>
  <c r="R838"/>
  <c r="Q838"/>
  <c r="P838"/>
  <c r="O838"/>
  <c r="K838"/>
  <c r="J838"/>
  <c r="I838"/>
  <c r="L838" s="1"/>
  <c r="U837"/>
  <c r="U836" s="1"/>
  <c r="U835" s="1"/>
  <c r="S837"/>
  <c r="S836" s="1"/>
  <c r="P837"/>
  <c r="L837"/>
  <c r="J837"/>
  <c r="J836" s="1"/>
  <c r="T836"/>
  <c r="R836"/>
  <c r="Q836"/>
  <c r="P836"/>
  <c r="O836"/>
  <c r="K836"/>
  <c r="I836"/>
  <c r="L834"/>
  <c r="U833"/>
  <c r="T833"/>
  <c r="S833"/>
  <c r="R833"/>
  <c r="Q833"/>
  <c r="P833"/>
  <c r="O833"/>
  <c r="N833"/>
  <c r="M833"/>
  <c r="K833"/>
  <c r="J833"/>
  <c r="I833"/>
  <c r="L833" s="1"/>
  <c r="L832"/>
  <c r="U831"/>
  <c r="T831"/>
  <c r="S831"/>
  <c r="R831"/>
  <c r="Q831"/>
  <c r="P831"/>
  <c r="O831"/>
  <c r="N831"/>
  <c r="M831"/>
  <c r="K831"/>
  <c r="J831"/>
  <c r="I831"/>
  <c r="L831" s="1"/>
  <c r="H831"/>
  <c r="G831"/>
  <c r="L830"/>
  <c r="U829"/>
  <c r="T829"/>
  <c r="S829"/>
  <c r="R829"/>
  <c r="Q829"/>
  <c r="P829"/>
  <c r="O829"/>
  <c r="N829"/>
  <c r="M829"/>
  <c r="K829"/>
  <c r="J829"/>
  <c r="I829"/>
  <c r="L829" s="1"/>
  <c r="H829"/>
  <c r="G829"/>
  <c r="L827"/>
  <c r="U826"/>
  <c r="T826"/>
  <c r="S826"/>
  <c r="R826"/>
  <c r="Q826"/>
  <c r="P826"/>
  <c r="O826"/>
  <c r="N826"/>
  <c r="M826"/>
  <c r="K826"/>
  <c r="J826"/>
  <c r="I826"/>
  <c r="L826" s="1"/>
  <c r="H826"/>
  <c r="G826"/>
  <c r="U825"/>
  <c r="S825"/>
  <c r="S824" s="1"/>
  <c r="P825"/>
  <c r="P824" s="1"/>
  <c r="L825"/>
  <c r="U824"/>
  <c r="U823" s="1"/>
  <c r="T824"/>
  <c r="R824"/>
  <c r="Q824"/>
  <c r="O824"/>
  <c r="N824"/>
  <c r="M824"/>
  <c r="K824"/>
  <c r="J824"/>
  <c r="I824"/>
  <c r="L824" s="1"/>
  <c r="H824"/>
  <c r="G824"/>
  <c r="U822"/>
  <c r="U821" s="1"/>
  <c r="S822"/>
  <c r="S821" s="1"/>
  <c r="P822"/>
  <c r="P821" s="1"/>
  <c r="L822"/>
  <c r="T821"/>
  <c r="R821"/>
  <c r="Q821"/>
  <c r="O821"/>
  <c r="N821"/>
  <c r="M821"/>
  <c r="K821"/>
  <c r="J821"/>
  <c r="I821"/>
  <c r="L821" s="1"/>
  <c r="H821"/>
  <c r="G821"/>
  <c r="U820"/>
  <c r="S820"/>
  <c r="S819" s="1"/>
  <c r="P820"/>
  <c r="P819" s="1"/>
  <c r="L820"/>
  <c r="U819"/>
  <c r="T819"/>
  <c r="R819"/>
  <c r="Q819"/>
  <c r="O819"/>
  <c r="N819"/>
  <c r="M819"/>
  <c r="K819"/>
  <c r="J819"/>
  <c r="I819"/>
  <c r="L819" s="1"/>
  <c r="H819"/>
  <c r="G819"/>
  <c r="U818"/>
  <c r="U817" s="1"/>
  <c r="S818"/>
  <c r="S817" s="1"/>
  <c r="P818"/>
  <c r="P817" s="1"/>
  <c r="L818"/>
  <c r="T817"/>
  <c r="R817"/>
  <c r="Q817"/>
  <c r="O817"/>
  <c r="N817"/>
  <c r="M817"/>
  <c r="K817"/>
  <c r="J817"/>
  <c r="I817"/>
  <c r="L817" s="1"/>
  <c r="H817"/>
  <c r="G817"/>
  <c r="L815"/>
  <c r="U814"/>
  <c r="T814"/>
  <c r="S814"/>
  <c r="R814"/>
  <c r="Q814"/>
  <c r="P814"/>
  <c r="O814"/>
  <c r="N814"/>
  <c r="M814"/>
  <c r="K814"/>
  <c r="J814"/>
  <c r="I814"/>
  <c r="L814" s="1"/>
  <c r="H814"/>
  <c r="G814"/>
  <c r="U813"/>
  <c r="U812" s="1"/>
  <c r="S813"/>
  <c r="S812" s="1"/>
  <c r="P813"/>
  <c r="P812" s="1"/>
  <c r="L813"/>
  <c r="T812"/>
  <c r="R812"/>
  <c r="Q812"/>
  <c r="O812"/>
  <c r="N812"/>
  <c r="M812"/>
  <c r="K812"/>
  <c r="J812"/>
  <c r="I812"/>
  <c r="H812"/>
  <c r="G812"/>
  <c r="U811"/>
  <c r="U810" s="1"/>
  <c r="S811"/>
  <c r="S810" s="1"/>
  <c r="P811"/>
  <c r="P810" s="1"/>
  <c r="L811"/>
  <c r="T810"/>
  <c r="R810"/>
  <c r="Q810"/>
  <c r="O810"/>
  <c r="N810"/>
  <c r="M810"/>
  <c r="K810"/>
  <c r="J810"/>
  <c r="I810"/>
  <c r="L810" s="1"/>
  <c r="H810"/>
  <c r="G810"/>
  <c r="L808"/>
  <c r="U807"/>
  <c r="T807"/>
  <c r="S807"/>
  <c r="R807"/>
  <c r="Q807"/>
  <c r="P807"/>
  <c r="O807"/>
  <c r="N807"/>
  <c r="M807"/>
  <c r="K807"/>
  <c r="J807"/>
  <c r="I807"/>
  <c r="L807" s="1"/>
  <c r="H807"/>
  <c r="G807"/>
  <c r="U806"/>
  <c r="U805" s="1"/>
  <c r="S806"/>
  <c r="S805" s="1"/>
  <c r="P806"/>
  <c r="P805" s="1"/>
  <c r="L806"/>
  <c r="T805"/>
  <c r="R805"/>
  <c r="Q805"/>
  <c r="O805"/>
  <c r="N805"/>
  <c r="M805"/>
  <c r="K805"/>
  <c r="J805"/>
  <c r="I805"/>
  <c r="L805" s="1"/>
  <c r="H805"/>
  <c r="G805"/>
  <c r="U804"/>
  <c r="U803" s="1"/>
  <c r="S804"/>
  <c r="S803" s="1"/>
  <c r="P804"/>
  <c r="P803" s="1"/>
  <c r="L804"/>
  <c r="T803"/>
  <c r="R803"/>
  <c r="Q803"/>
  <c r="O803"/>
  <c r="N803"/>
  <c r="M803"/>
  <c r="K803"/>
  <c r="J803"/>
  <c r="I803"/>
  <c r="L803" s="1"/>
  <c r="H803"/>
  <c r="G803"/>
  <c r="L801"/>
  <c r="U800"/>
  <c r="T800"/>
  <c r="S800"/>
  <c r="R800"/>
  <c r="Q800"/>
  <c r="P800"/>
  <c r="O800"/>
  <c r="N800"/>
  <c r="M800"/>
  <c r="K800"/>
  <c r="J800"/>
  <c r="I800"/>
  <c r="L800" s="1"/>
  <c r="L799"/>
  <c r="U798"/>
  <c r="T798"/>
  <c r="S798"/>
  <c r="R798"/>
  <c r="Q798"/>
  <c r="P798"/>
  <c r="O798"/>
  <c r="N798"/>
  <c r="M798"/>
  <c r="K798"/>
  <c r="J798"/>
  <c r="I798"/>
  <c r="L798" s="1"/>
  <c r="L797"/>
  <c r="U796"/>
  <c r="T796"/>
  <c r="S796"/>
  <c r="R796"/>
  <c r="Q796"/>
  <c r="P796"/>
  <c r="O796"/>
  <c r="N796"/>
  <c r="M796"/>
  <c r="K796"/>
  <c r="J796"/>
  <c r="I796"/>
  <c r="L796" s="1"/>
  <c r="H796"/>
  <c r="G796"/>
  <c r="L795"/>
  <c r="U794"/>
  <c r="T794"/>
  <c r="S794"/>
  <c r="R794"/>
  <c r="Q794"/>
  <c r="P794"/>
  <c r="O794"/>
  <c r="N794"/>
  <c r="M794"/>
  <c r="K794"/>
  <c r="J794"/>
  <c r="I794"/>
  <c r="L794" s="1"/>
  <c r="H794"/>
  <c r="G794"/>
  <c r="U793"/>
  <c r="U792" s="1"/>
  <c r="S793"/>
  <c r="S792" s="1"/>
  <c r="P793"/>
  <c r="P792" s="1"/>
  <c r="L793"/>
  <c r="T792"/>
  <c r="R792"/>
  <c r="Q792"/>
  <c r="O792"/>
  <c r="N792"/>
  <c r="M792"/>
  <c r="K792"/>
  <c r="J792"/>
  <c r="I792"/>
  <c r="L792" s="1"/>
  <c r="H792"/>
  <c r="G792"/>
  <c r="U791"/>
  <c r="U790" s="1"/>
  <c r="S791"/>
  <c r="P791"/>
  <c r="P790" s="1"/>
  <c r="L791"/>
  <c r="T790"/>
  <c r="S790"/>
  <c r="R790"/>
  <c r="Q790"/>
  <c r="O790"/>
  <c r="N790"/>
  <c r="M790"/>
  <c r="K790"/>
  <c r="J790"/>
  <c r="I790"/>
  <c r="L790" s="1"/>
  <c r="H790"/>
  <c r="G790"/>
  <c r="U789"/>
  <c r="U788" s="1"/>
  <c r="S789"/>
  <c r="S788" s="1"/>
  <c r="P789"/>
  <c r="P788" s="1"/>
  <c r="L789"/>
  <c r="T788"/>
  <c r="R788"/>
  <c r="Q788"/>
  <c r="O788"/>
  <c r="N788"/>
  <c r="M788"/>
  <c r="K788"/>
  <c r="J788"/>
  <c r="I788"/>
  <c r="L788" s="1"/>
  <c r="H788"/>
  <c r="G788"/>
  <c r="U786"/>
  <c r="S786"/>
  <c r="S785" s="1"/>
  <c r="S784" s="1"/>
  <c r="P786"/>
  <c r="P785" s="1"/>
  <c r="L786"/>
  <c r="U785"/>
  <c r="U784" s="1"/>
  <c r="T785"/>
  <c r="T784" s="1"/>
  <c r="R785"/>
  <c r="R784" s="1"/>
  <c r="Q785"/>
  <c r="Q784" s="1"/>
  <c r="P784"/>
  <c r="O785"/>
  <c r="O784" s="1"/>
  <c r="N785"/>
  <c r="N784" s="1"/>
  <c r="M785"/>
  <c r="M784" s="1"/>
  <c r="K785"/>
  <c r="K784" s="1"/>
  <c r="J785"/>
  <c r="J784" s="1"/>
  <c r="I785"/>
  <c r="L785" s="1"/>
  <c r="H785"/>
  <c r="H784" s="1"/>
  <c r="G785"/>
  <c r="G784" s="1"/>
  <c r="L783"/>
  <c r="U782"/>
  <c r="T782"/>
  <c r="S782"/>
  <c r="R782"/>
  <c r="Q782"/>
  <c r="P782"/>
  <c r="O782"/>
  <c r="N782"/>
  <c r="M782"/>
  <c r="K782"/>
  <c r="J782"/>
  <c r="I782"/>
  <c r="L782" s="1"/>
  <c r="H782"/>
  <c r="G782"/>
  <c r="U781"/>
  <c r="U780" s="1"/>
  <c r="U779" s="1"/>
  <c r="S781"/>
  <c r="S780" s="1"/>
  <c r="P781"/>
  <c r="P780" s="1"/>
  <c r="L781"/>
  <c r="T780"/>
  <c r="R780"/>
  <c r="Q780"/>
  <c r="Q779" s="1"/>
  <c r="O780"/>
  <c r="N780"/>
  <c r="M780"/>
  <c r="K780"/>
  <c r="J780"/>
  <c r="I780"/>
  <c r="L780" s="1"/>
  <c r="H780"/>
  <c r="G780"/>
  <c r="L778"/>
  <c r="U777"/>
  <c r="T777"/>
  <c r="S777"/>
  <c r="R777"/>
  <c r="Q777"/>
  <c r="P777"/>
  <c r="O777"/>
  <c r="N777"/>
  <c r="M777"/>
  <c r="K777"/>
  <c r="J777"/>
  <c r="I777"/>
  <c r="L777" s="1"/>
  <c r="H777"/>
  <c r="G777"/>
  <c r="U776"/>
  <c r="S776"/>
  <c r="S775" s="1"/>
  <c r="P776"/>
  <c r="P775" s="1"/>
  <c r="L776"/>
  <c r="U775"/>
  <c r="T775"/>
  <c r="R775"/>
  <c r="Q775"/>
  <c r="O775"/>
  <c r="O774" s="1"/>
  <c r="N775"/>
  <c r="M775"/>
  <c r="K775"/>
  <c r="J775"/>
  <c r="J774" s="1"/>
  <c r="I775"/>
  <c r="L775" s="1"/>
  <c r="H775"/>
  <c r="H774" s="1"/>
  <c r="G775"/>
  <c r="L773"/>
  <c r="U772"/>
  <c r="T772"/>
  <c r="S772"/>
  <c r="R772"/>
  <c r="Q772"/>
  <c r="P772"/>
  <c r="O772"/>
  <c r="N772"/>
  <c r="M772"/>
  <c r="K772"/>
  <c r="J772"/>
  <c r="I772"/>
  <c r="L772" s="1"/>
  <c r="H772"/>
  <c r="G772"/>
  <c r="U771"/>
  <c r="U770" s="1"/>
  <c r="S771"/>
  <c r="S770" s="1"/>
  <c r="P771"/>
  <c r="P770" s="1"/>
  <c r="L771"/>
  <c r="T770"/>
  <c r="R770"/>
  <c r="Q770"/>
  <c r="O770"/>
  <c r="N770"/>
  <c r="M770"/>
  <c r="K770"/>
  <c r="J770"/>
  <c r="I770"/>
  <c r="L770" s="1"/>
  <c r="H770"/>
  <c r="G770"/>
  <c r="U769"/>
  <c r="U768" s="1"/>
  <c r="U767" s="1"/>
  <c r="S769"/>
  <c r="S768" s="1"/>
  <c r="P769"/>
  <c r="P768" s="1"/>
  <c r="P767" s="1"/>
  <c r="L769"/>
  <c r="T768"/>
  <c r="R768"/>
  <c r="Q768"/>
  <c r="O768"/>
  <c r="N768"/>
  <c r="M768"/>
  <c r="K768"/>
  <c r="J768"/>
  <c r="I768"/>
  <c r="H768"/>
  <c r="G768"/>
  <c r="G767" s="1"/>
  <c r="L766"/>
  <c r="U765"/>
  <c r="T765"/>
  <c r="S765"/>
  <c r="R765"/>
  <c r="Q765"/>
  <c r="P765"/>
  <c r="O765"/>
  <c r="N765"/>
  <c r="M765"/>
  <c r="K765"/>
  <c r="J765"/>
  <c r="I765"/>
  <c r="L765" s="1"/>
  <c r="H765"/>
  <c r="G765"/>
  <c r="U764"/>
  <c r="S764"/>
  <c r="S763" s="1"/>
  <c r="P764"/>
  <c r="P763" s="1"/>
  <c r="L764"/>
  <c r="U763"/>
  <c r="T763"/>
  <c r="R763"/>
  <c r="Q763"/>
  <c r="O763"/>
  <c r="N763"/>
  <c r="M763"/>
  <c r="K763"/>
  <c r="J763"/>
  <c r="I763"/>
  <c r="L763" s="1"/>
  <c r="H763"/>
  <c r="G763"/>
  <c r="U762"/>
  <c r="U761" s="1"/>
  <c r="S762"/>
  <c r="S761" s="1"/>
  <c r="P762"/>
  <c r="P761" s="1"/>
  <c r="L762"/>
  <c r="T761"/>
  <c r="R761"/>
  <c r="Q761"/>
  <c r="O761"/>
  <c r="N761"/>
  <c r="M761"/>
  <c r="K761"/>
  <c r="J761"/>
  <c r="I761"/>
  <c r="L761" s="1"/>
  <c r="H761"/>
  <c r="G761"/>
  <c r="L759"/>
  <c r="U758"/>
  <c r="T758"/>
  <c r="S758"/>
  <c r="R758"/>
  <c r="Q758"/>
  <c r="P758"/>
  <c r="O758"/>
  <c r="N758"/>
  <c r="M758"/>
  <c r="K758"/>
  <c r="J758"/>
  <c r="I758"/>
  <c r="L758" s="1"/>
  <c r="H758"/>
  <c r="G758"/>
  <c r="U757"/>
  <c r="U756" s="1"/>
  <c r="S757"/>
  <c r="S756" s="1"/>
  <c r="P757"/>
  <c r="P756" s="1"/>
  <c r="L757"/>
  <c r="T756"/>
  <c r="R756"/>
  <c r="Q756"/>
  <c r="O756"/>
  <c r="N756"/>
  <c r="M756"/>
  <c r="K756"/>
  <c r="J756"/>
  <c r="I756"/>
  <c r="H756"/>
  <c r="G756"/>
  <c r="U755"/>
  <c r="U754" s="1"/>
  <c r="S755"/>
  <c r="S754" s="1"/>
  <c r="P755"/>
  <c r="P754" s="1"/>
  <c r="L755"/>
  <c r="T754"/>
  <c r="R754"/>
  <c r="Q754"/>
  <c r="O754"/>
  <c r="N754"/>
  <c r="M754"/>
  <c r="K754"/>
  <c r="J754"/>
  <c r="I754"/>
  <c r="L754" s="1"/>
  <c r="H754"/>
  <c r="G754"/>
  <c r="L752"/>
  <c r="U751"/>
  <c r="T751"/>
  <c r="S751"/>
  <c r="R751"/>
  <c r="Q751"/>
  <c r="P751"/>
  <c r="O751"/>
  <c r="N751"/>
  <c r="M751"/>
  <c r="K751"/>
  <c r="J751"/>
  <c r="I751"/>
  <c r="L751" s="1"/>
  <c r="L750"/>
  <c r="U749"/>
  <c r="T749"/>
  <c r="S749"/>
  <c r="R749"/>
  <c r="Q749"/>
  <c r="P749"/>
  <c r="O749"/>
  <c r="N749"/>
  <c r="M749"/>
  <c r="K749"/>
  <c r="J749"/>
  <c r="I749"/>
  <c r="L749" s="1"/>
  <c r="H749"/>
  <c r="G749"/>
  <c r="U748"/>
  <c r="U747" s="1"/>
  <c r="S748"/>
  <c r="P748"/>
  <c r="P747" s="1"/>
  <c r="L748"/>
  <c r="T747"/>
  <c r="S747"/>
  <c r="R747"/>
  <c r="Q747"/>
  <c r="O747"/>
  <c r="N747"/>
  <c r="M747"/>
  <c r="K747"/>
  <c r="J747"/>
  <c r="I747"/>
  <c r="L747" s="1"/>
  <c r="H747"/>
  <c r="G747"/>
  <c r="U746"/>
  <c r="S746"/>
  <c r="S745" s="1"/>
  <c r="P746"/>
  <c r="P745" s="1"/>
  <c r="L746"/>
  <c r="U745"/>
  <c r="T745"/>
  <c r="R745"/>
  <c r="R744" s="1"/>
  <c r="Q745"/>
  <c r="O745"/>
  <c r="O744" s="1"/>
  <c r="N745"/>
  <c r="M745"/>
  <c r="K745"/>
  <c r="J745"/>
  <c r="I745"/>
  <c r="H745"/>
  <c r="H744" s="1"/>
  <c r="G745"/>
  <c r="L743"/>
  <c r="U742"/>
  <c r="T742"/>
  <c r="S742"/>
  <c r="R742"/>
  <c r="Q742"/>
  <c r="P742"/>
  <c r="O742"/>
  <c r="N742"/>
  <c r="M742"/>
  <c r="K742"/>
  <c r="J742"/>
  <c r="I742"/>
  <c r="L742" s="1"/>
  <c r="L741"/>
  <c r="U740"/>
  <c r="T740"/>
  <c r="S740"/>
  <c r="R740"/>
  <c r="Q740"/>
  <c r="P740"/>
  <c r="O740"/>
  <c r="N740"/>
  <c r="M740"/>
  <c r="K740"/>
  <c r="J740"/>
  <c r="I740"/>
  <c r="L740" s="1"/>
  <c r="H740"/>
  <c r="G740"/>
  <c r="L739"/>
  <c r="U738"/>
  <c r="T738"/>
  <c r="S738"/>
  <c r="R738"/>
  <c r="Q738"/>
  <c r="P738"/>
  <c r="O738"/>
  <c r="N738"/>
  <c r="M738"/>
  <c r="K738"/>
  <c r="J738"/>
  <c r="I738"/>
  <c r="L738" s="1"/>
  <c r="H738"/>
  <c r="G738"/>
  <c r="U737"/>
  <c r="U736" s="1"/>
  <c r="S737"/>
  <c r="S736" s="1"/>
  <c r="P737"/>
  <c r="P736" s="1"/>
  <c r="L737"/>
  <c r="T736"/>
  <c r="R736"/>
  <c r="Q736"/>
  <c r="O736"/>
  <c r="N736"/>
  <c r="M736"/>
  <c r="K736"/>
  <c r="J736"/>
  <c r="I736"/>
  <c r="L736" s="1"/>
  <c r="H736"/>
  <c r="G736"/>
  <c r="U735"/>
  <c r="U734" s="1"/>
  <c r="S735"/>
  <c r="S734" s="1"/>
  <c r="P735"/>
  <c r="P734" s="1"/>
  <c r="L735"/>
  <c r="T734"/>
  <c r="R734"/>
  <c r="Q734"/>
  <c r="O734"/>
  <c r="N734"/>
  <c r="M734"/>
  <c r="K734"/>
  <c r="J734"/>
  <c r="I734"/>
  <c r="H734"/>
  <c r="G734"/>
  <c r="L732"/>
  <c r="U731"/>
  <c r="T731"/>
  <c r="S731"/>
  <c r="R731"/>
  <c r="Q731"/>
  <c r="P731"/>
  <c r="O731"/>
  <c r="N731"/>
  <c r="M731"/>
  <c r="K731"/>
  <c r="J731"/>
  <c r="I731"/>
  <c r="L731" s="1"/>
  <c r="L730"/>
  <c r="U729"/>
  <c r="T729"/>
  <c r="S729"/>
  <c r="R729"/>
  <c r="Q729"/>
  <c r="P729"/>
  <c r="O729"/>
  <c r="N729"/>
  <c r="M729"/>
  <c r="K729"/>
  <c r="J729"/>
  <c r="I729"/>
  <c r="H729"/>
  <c r="G729"/>
  <c r="U728"/>
  <c r="U727" s="1"/>
  <c r="S728"/>
  <c r="S727" s="1"/>
  <c r="P728"/>
  <c r="P727" s="1"/>
  <c r="L728"/>
  <c r="T727"/>
  <c r="R727"/>
  <c r="Q727"/>
  <c r="O727"/>
  <c r="N727"/>
  <c r="M727"/>
  <c r="K727"/>
  <c r="J727"/>
  <c r="I727"/>
  <c r="H727"/>
  <c r="G727"/>
  <c r="L725"/>
  <c r="U724"/>
  <c r="T724"/>
  <c r="S724"/>
  <c r="R724"/>
  <c r="Q724"/>
  <c r="P724"/>
  <c r="O724"/>
  <c r="N724"/>
  <c r="M724"/>
  <c r="K724"/>
  <c r="J724"/>
  <c r="I724"/>
  <c r="L724" s="1"/>
  <c r="L723"/>
  <c r="U722"/>
  <c r="T722"/>
  <c r="S722"/>
  <c r="R722"/>
  <c r="Q722"/>
  <c r="P722"/>
  <c r="O722"/>
  <c r="N722"/>
  <c r="M722"/>
  <c r="K722"/>
  <c r="J722"/>
  <c r="I722"/>
  <c r="L722" s="1"/>
  <c r="H722"/>
  <c r="G722"/>
  <c r="U721"/>
  <c r="U720" s="1"/>
  <c r="S721"/>
  <c r="S720" s="1"/>
  <c r="P721"/>
  <c r="P720" s="1"/>
  <c r="L721"/>
  <c r="T720"/>
  <c r="R720"/>
  <c r="Q720"/>
  <c r="O720"/>
  <c r="N720"/>
  <c r="M720"/>
  <c r="K720"/>
  <c r="J720"/>
  <c r="I720"/>
  <c r="L720" s="1"/>
  <c r="H720"/>
  <c r="G720"/>
  <c r="U719"/>
  <c r="S719"/>
  <c r="S718" s="1"/>
  <c r="P719"/>
  <c r="L719"/>
  <c r="U718"/>
  <c r="T718"/>
  <c r="R718"/>
  <c r="Q718"/>
  <c r="P718"/>
  <c r="O718"/>
  <c r="N718"/>
  <c r="M718"/>
  <c r="K718"/>
  <c r="J718"/>
  <c r="I718"/>
  <c r="H718"/>
  <c r="G718"/>
  <c r="L716"/>
  <c r="U715"/>
  <c r="T715"/>
  <c r="S715"/>
  <c r="R715"/>
  <c r="Q715"/>
  <c r="P715"/>
  <c r="O715"/>
  <c r="N715"/>
  <c r="M715"/>
  <c r="K715"/>
  <c r="J715"/>
  <c r="I715"/>
  <c r="L715" s="1"/>
  <c r="H715"/>
  <c r="G715"/>
  <c r="U714"/>
  <c r="U713" s="1"/>
  <c r="S714"/>
  <c r="S713" s="1"/>
  <c r="P714"/>
  <c r="P713" s="1"/>
  <c r="L714"/>
  <c r="T713"/>
  <c r="R713"/>
  <c r="Q713"/>
  <c r="O713"/>
  <c r="N713"/>
  <c r="M713"/>
  <c r="K713"/>
  <c r="J713"/>
  <c r="I713"/>
  <c r="H713"/>
  <c r="G713"/>
  <c r="U712"/>
  <c r="U711" s="1"/>
  <c r="S712"/>
  <c r="S711" s="1"/>
  <c r="P712"/>
  <c r="P711" s="1"/>
  <c r="L712"/>
  <c r="T711"/>
  <c r="R711"/>
  <c r="Q711"/>
  <c r="O711"/>
  <c r="N711"/>
  <c r="M711"/>
  <c r="K711"/>
  <c r="J711"/>
  <c r="I711"/>
  <c r="L711" s="1"/>
  <c r="H711"/>
  <c r="G711"/>
  <c r="L709"/>
  <c r="U708"/>
  <c r="T708"/>
  <c r="S708"/>
  <c r="R708"/>
  <c r="Q708"/>
  <c r="P708"/>
  <c r="O708"/>
  <c r="N708"/>
  <c r="M708"/>
  <c r="K708"/>
  <c r="J708"/>
  <c r="I708"/>
  <c r="L708" s="1"/>
  <c r="H708"/>
  <c r="G708"/>
  <c r="U707"/>
  <c r="U706" s="1"/>
  <c r="S707"/>
  <c r="S706" s="1"/>
  <c r="P707"/>
  <c r="P706" s="1"/>
  <c r="L707"/>
  <c r="T706"/>
  <c r="R706"/>
  <c r="Q706"/>
  <c r="O706"/>
  <c r="N706"/>
  <c r="M706"/>
  <c r="K706"/>
  <c r="J706"/>
  <c r="I706"/>
  <c r="L706" s="1"/>
  <c r="H706"/>
  <c r="G706"/>
  <c r="U705"/>
  <c r="U704" s="1"/>
  <c r="S705"/>
  <c r="S704" s="1"/>
  <c r="P705"/>
  <c r="P704" s="1"/>
  <c r="L705"/>
  <c r="T704"/>
  <c r="R704"/>
  <c r="Q704"/>
  <c r="O704"/>
  <c r="N704"/>
  <c r="M704"/>
  <c r="K704"/>
  <c r="J704"/>
  <c r="I704"/>
  <c r="L704" s="1"/>
  <c r="H704"/>
  <c r="G704"/>
  <c r="L702"/>
  <c r="U701"/>
  <c r="T701"/>
  <c r="S701"/>
  <c r="R701"/>
  <c r="Q701"/>
  <c r="P701"/>
  <c r="O701"/>
  <c r="N701"/>
  <c r="M701"/>
  <c r="K701"/>
  <c r="J701"/>
  <c r="I701"/>
  <c r="L701" s="1"/>
  <c r="H701"/>
  <c r="G701"/>
  <c r="U700"/>
  <c r="U699" s="1"/>
  <c r="S700"/>
  <c r="S699" s="1"/>
  <c r="P700"/>
  <c r="P699" s="1"/>
  <c r="L700"/>
  <c r="T699"/>
  <c r="R699"/>
  <c r="Q699"/>
  <c r="O699"/>
  <c r="N699"/>
  <c r="M699"/>
  <c r="K699"/>
  <c r="J699"/>
  <c r="I699"/>
  <c r="L699" s="1"/>
  <c r="H699"/>
  <c r="G699"/>
  <c r="U698"/>
  <c r="U697" s="1"/>
  <c r="S698"/>
  <c r="S697" s="1"/>
  <c r="P698"/>
  <c r="P697" s="1"/>
  <c r="L698"/>
  <c r="T697"/>
  <c r="R697"/>
  <c r="Q697"/>
  <c r="O697"/>
  <c r="N697"/>
  <c r="M697"/>
  <c r="K697"/>
  <c r="J697"/>
  <c r="I697"/>
  <c r="H697"/>
  <c r="G697"/>
  <c r="L695"/>
  <c r="U694"/>
  <c r="T694"/>
  <c r="S694"/>
  <c r="R694"/>
  <c r="Q694"/>
  <c r="P694"/>
  <c r="O694"/>
  <c r="N694"/>
  <c r="M694"/>
  <c r="K694"/>
  <c r="J694"/>
  <c r="I694"/>
  <c r="L694" s="1"/>
  <c r="L693"/>
  <c r="U692"/>
  <c r="T692"/>
  <c r="S692"/>
  <c r="R692"/>
  <c r="Q692"/>
  <c r="P692"/>
  <c r="O692"/>
  <c r="N692"/>
  <c r="M692"/>
  <c r="K692"/>
  <c r="J692"/>
  <c r="I692"/>
  <c r="L692" s="1"/>
  <c r="H692"/>
  <c r="G692"/>
  <c r="U691"/>
  <c r="U690" s="1"/>
  <c r="S691"/>
  <c r="P691"/>
  <c r="P690" s="1"/>
  <c r="L691"/>
  <c r="T690"/>
  <c r="S690"/>
  <c r="R690"/>
  <c r="Q690"/>
  <c r="O690"/>
  <c r="N690"/>
  <c r="M690"/>
  <c r="K690"/>
  <c r="J690"/>
  <c r="I690"/>
  <c r="L690" s="1"/>
  <c r="H690"/>
  <c r="G690"/>
  <c r="U689"/>
  <c r="U688" s="1"/>
  <c r="S689"/>
  <c r="S688" s="1"/>
  <c r="P689"/>
  <c r="P688" s="1"/>
  <c r="L689"/>
  <c r="T688"/>
  <c r="R688"/>
  <c r="Q688"/>
  <c r="O688"/>
  <c r="N688"/>
  <c r="M688"/>
  <c r="K688"/>
  <c r="J688"/>
  <c r="I688"/>
  <c r="L688" s="1"/>
  <c r="H688"/>
  <c r="G688"/>
  <c r="L686"/>
  <c r="U685"/>
  <c r="T685"/>
  <c r="S685"/>
  <c r="R685"/>
  <c r="Q685"/>
  <c r="P685"/>
  <c r="O685"/>
  <c r="N685"/>
  <c r="M685"/>
  <c r="K685"/>
  <c r="J685"/>
  <c r="I685"/>
  <c r="L685" s="1"/>
  <c r="L684"/>
  <c r="U683"/>
  <c r="T683"/>
  <c r="S683"/>
  <c r="R683"/>
  <c r="Q683"/>
  <c r="P683"/>
  <c r="O683"/>
  <c r="N683"/>
  <c r="M683"/>
  <c r="K683"/>
  <c r="J683"/>
  <c r="I683"/>
  <c r="L683" s="1"/>
  <c r="H683"/>
  <c r="G683"/>
  <c r="U682"/>
  <c r="U681" s="1"/>
  <c r="S682"/>
  <c r="S681" s="1"/>
  <c r="P682"/>
  <c r="P681" s="1"/>
  <c r="L682"/>
  <c r="T681"/>
  <c r="R681"/>
  <c r="Q681"/>
  <c r="O681"/>
  <c r="N681"/>
  <c r="M681"/>
  <c r="K681"/>
  <c r="J681"/>
  <c r="I681"/>
  <c r="H681"/>
  <c r="G681"/>
  <c r="U680"/>
  <c r="U679" s="1"/>
  <c r="S680"/>
  <c r="S679" s="1"/>
  <c r="P680"/>
  <c r="P679" s="1"/>
  <c r="L680"/>
  <c r="T679"/>
  <c r="R679"/>
  <c r="Q679"/>
  <c r="O679"/>
  <c r="N679"/>
  <c r="M679"/>
  <c r="K679"/>
  <c r="J679"/>
  <c r="I679"/>
  <c r="L679" s="1"/>
  <c r="H679"/>
  <c r="G679"/>
  <c r="L677"/>
  <c r="U676"/>
  <c r="T676"/>
  <c r="S676"/>
  <c r="R676"/>
  <c r="Q676"/>
  <c r="P676"/>
  <c r="O676"/>
  <c r="N676"/>
  <c r="M676"/>
  <c r="K676"/>
  <c r="J676"/>
  <c r="I676"/>
  <c r="L676" s="1"/>
  <c r="H676"/>
  <c r="G676"/>
  <c r="U675"/>
  <c r="U674" s="1"/>
  <c r="S675"/>
  <c r="P675"/>
  <c r="P674" s="1"/>
  <c r="L675"/>
  <c r="T674"/>
  <c r="S674"/>
  <c r="R674"/>
  <c r="Q674"/>
  <c r="O674"/>
  <c r="N674"/>
  <c r="M674"/>
  <c r="K674"/>
  <c r="J674"/>
  <c r="I674"/>
  <c r="L674" s="1"/>
  <c r="H674"/>
  <c r="G674"/>
  <c r="U673"/>
  <c r="U672" s="1"/>
  <c r="S673"/>
  <c r="S672" s="1"/>
  <c r="P673"/>
  <c r="P672" s="1"/>
  <c r="L673"/>
  <c r="T672"/>
  <c r="R672"/>
  <c r="Q672"/>
  <c r="O672"/>
  <c r="N672"/>
  <c r="M672"/>
  <c r="K672"/>
  <c r="J672"/>
  <c r="I672"/>
  <c r="L672" s="1"/>
  <c r="H672"/>
  <c r="G672"/>
  <c r="U669"/>
  <c r="T669"/>
  <c r="S669"/>
  <c r="R669"/>
  <c r="Q669"/>
  <c r="P669"/>
  <c r="O669"/>
  <c r="N669"/>
  <c r="M669"/>
  <c r="L669"/>
  <c r="K669"/>
  <c r="J669"/>
  <c r="I669"/>
  <c r="L668"/>
  <c r="U667"/>
  <c r="T667"/>
  <c r="S667"/>
  <c r="R667"/>
  <c r="Q667"/>
  <c r="P667"/>
  <c r="O667"/>
  <c r="N667"/>
  <c r="M667"/>
  <c r="K667"/>
  <c r="J667"/>
  <c r="I667"/>
  <c r="L667" s="1"/>
  <c r="H667"/>
  <c r="G667"/>
  <c r="U666"/>
  <c r="U665" s="1"/>
  <c r="S666"/>
  <c r="S665" s="1"/>
  <c r="P666"/>
  <c r="P665" s="1"/>
  <c r="L666"/>
  <c r="T665"/>
  <c r="R665"/>
  <c r="Q665"/>
  <c r="O665"/>
  <c r="N665"/>
  <c r="M665"/>
  <c r="K665"/>
  <c r="J665"/>
  <c r="I665"/>
  <c r="L665" s="1"/>
  <c r="H665"/>
  <c r="G665"/>
  <c r="U664"/>
  <c r="U663" s="1"/>
  <c r="S664"/>
  <c r="S663" s="1"/>
  <c r="P664"/>
  <c r="P663" s="1"/>
  <c r="L664"/>
  <c r="T663"/>
  <c r="R663"/>
  <c r="Q663"/>
  <c r="O663"/>
  <c r="N663"/>
  <c r="M663"/>
  <c r="K663"/>
  <c r="J663"/>
  <c r="I663"/>
  <c r="L663" s="1"/>
  <c r="H663"/>
  <c r="G663"/>
  <c r="L661"/>
  <c r="U660"/>
  <c r="T660"/>
  <c r="S660"/>
  <c r="R660"/>
  <c r="Q660"/>
  <c r="P660"/>
  <c r="O660"/>
  <c r="N660"/>
  <c r="M660"/>
  <c r="K660"/>
  <c r="J660"/>
  <c r="I660"/>
  <c r="L660" s="1"/>
  <c r="L659"/>
  <c r="U658"/>
  <c r="T658"/>
  <c r="S658"/>
  <c r="R658"/>
  <c r="Q658"/>
  <c r="P658"/>
  <c r="O658"/>
  <c r="N658"/>
  <c r="M658"/>
  <c r="K658"/>
  <c r="J658"/>
  <c r="I658"/>
  <c r="L658" s="1"/>
  <c r="L657"/>
  <c r="U656"/>
  <c r="T656"/>
  <c r="S656"/>
  <c r="R656"/>
  <c r="Q656"/>
  <c r="P656"/>
  <c r="O656"/>
  <c r="N656"/>
  <c r="M656"/>
  <c r="K656"/>
  <c r="J656"/>
  <c r="I656"/>
  <c r="L656" s="1"/>
  <c r="H656"/>
  <c r="G656"/>
  <c r="L655"/>
  <c r="U654"/>
  <c r="T654"/>
  <c r="S654"/>
  <c r="R654"/>
  <c r="Q654"/>
  <c r="P654"/>
  <c r="O654"/>
  <c r="N654"/>
  <c r="M654"/>
  <c r="K654"/>
  <c r="J654"/>
  <c r="I654"/>
  <c r="L654" s="1"/>
  <c r="H654"/>
  <c r="G654"/>
  <c r="U653"/>
  <c r="S653"/>
  <c r="S652" s="1"/>
  <c r="P653"/>
  <c r="L653"/>
  <c r="U652"/>
  <c r="T652"/>
  <c r="R652"/>
  <c r="Q652"/>
  <c r="P652"/>
  <c r="O652"/>
  <c r="N652"/>
  <c r="M652"/>
  <c r="K652"/>
  <c r="J652"/>
  <c r="I652"/>
  <c r="H652"/>
  <c r="G652"/>
  <c r="U651"/>
  <c r="U650" s="1"/>
  <c r="S651"/>
  <c r="S650" s="1"/>
  <c r="P651"/>
  <c r="P650" s="1"/>
  <c r="L651"/>
  <c r="T650"/>
  <c r="R650"/>
  <c r="Q650"/>
  <c r="O650"/>
  <c r="N650"/>
  <c r="M650"/>
  <c r="K650"/>
  <c r="J650"/>
  <c r="I650"/>
  <c r="L650" s="1"/>
  <c r="H650"/>
  <c r="G650"/>
  <c r="L648"/>
  <c r="U647"/>
  <c r="T647"/>
  <c r="S647"/>
  <c r="R647"/>
  <c r="Q647"/>
  <c r="P647"/>
  <c r="O647"/>
  <c r="N647"/>
  <c r="M647"/>
  <c r="K647"/>
  <c r="J647"/>
  <c r="I647"/>
  <c r="L647" s="1"/>
  <c r="L646"/>
  <c r="U645"/>
  <c r="T645"/>
  <c r="S645"/>
  <c r="R645"/>
  <c r="Q645"/>
  <c r="P645"/>
  <c r="O645"/>
  <c r="N645"/>
  <c r="M645"/>
  <c r="K645"/>
  <c r="J645"/>
  <c r="I645"/>
  <c r="L645" s="1"/>
  <c r="H645"/>
  <c r="G645"/>
  <c r="U644"/>
  <c r="U643" s="1"/>
  <c r="S644"/>
  <c r="P644"/>
  <c r="P643" s="1"/>
  <c r="L644"/>
  <c r="T643"/>
  <c r="S643"/>
  <c r="R643"/>
  <c r="Q643"/>
  <c r="O643"/>
  <c r="N643"/>
  <c r="M643"/>
  <c r="K643"/>
  <c r="J643"/>
  <c r="I643"/>
  <c r="L643" s="1"/>
  <c r="H643"/>
  <c r="G643"/>
  <c r="U642"/>
  <c r="U641" s="1"/>
  <c r="S642"/>
  <c r="S641" s="1"/>
  <c r="P642"/>
  <c r="P641" s="1"/>
  <c r="L642"/>
  <c r="T641"/>
  <c r="T640" s="1"/>
  <c r="R641"/>
  <c r="Q641"/>
  <c r="O641"/>
  <c r="N641"/>
  <c r="M641"/>
  <c r="K641"/>
  <c r="J641"/>
  <c r="I641"/>
  <c r="H641"/>
  <c r="G641"/>
  <c r="L639"/>
  <c r="U638"/>
  <c r="T638"/>
  <c r="S638"/>
  <c r="R638"/>
  <c r="Q638"/>
  <c r="P638"/>
  <c r="O638"/>
  <c r="N638"/>
  <c r="M638"/>
  <c r="K638"/>
  <c r="J638"/>
  <c r="I638"/>
  <c r="L638" s="1"/>
  <c r="L637"/>
  <c r="U636"/>
  <c r="T636"/>
  <c r="S636"/>
  <c r="R636"/>
  <c r="Q636"/>
  <c r="P636"/>
  <c r="O636"/>
  <c r="N636"/>
  <c r="M636"/>
  <c r="K636"/>
  <c r="J636"/>
  <c r="I636"/>
  <c r="L636" s="1"/>
  <c r="H636"/>
  <c r="G636"/>
  <c r="U635"/>
  <c r="U634" s="1"/>
  <c r="S635"/>
  <c r="S634" s="1"/>
  <c r="P635"/>
  <c r="P634" s="1"/>
  <c r="L635"/>
  <c r="T634"/>
  <c r="R634"/>
  <c r="Q634"/>
  <c r="O634"/>
  <c r="N634"/>
  <c r="M634"/>
  <c r="K634"/>
  <c r="J634"/>
  <c r="I634"/>
  <c r="H634"/>
  <c r="G634"/>
  <c r="U633"/>
  <c r="U632" s="1"/>
  <c r="S633"/>
  <c r="S632" s="1"/>
  <c r="P633"/>
  <c r="P632" s="1"/>
  <c r="L633"/>
  <c r="T632"/>
  <c r="R632"/>
  <c r="Q632"/>
  <c r="O632"/>
  <c r="N632"/>
  <c r="M632"/>
  <c r="K632"/>
  <c r="J632"/>
  <c r="I632"/>
  <c r="H632"/>
  <c r="G632"/>
  <c r="L630"/>
  <c r="U629"/>
  <c r="T629"/>
  <c r="S629"/>
  <c r="R629"/>
  <c r="Q629"/>
  <c r="P629"/>
  <c r="O629"/>
  <c r="N629"/>
  <c r="M629"/>
  <c r="K629"/>
  <c r="J629"/>
  <c r="I629"/>
  <c r="L629" s="1"/>
  <c r="L628"/>
  <c r="U627"/>
  <c r="T627"/>
  <c r="S627"/>
  <c r="R627"/>
  <c r="Q627"/>
  <c r="P627"/>
  <c r="O627"/>
  <c r="N627"/>
  <c r="M627"/>
  <c r="K627"/>
  <c r="J627"/>
  <c r="I627"/>
  <c r="H627"/>
  <c r="G627"/>
  <c r="U626"/>
  <c r="U625" s="1"/>
  <c r="S626"/>
  <c r="S625" s="1"/>
  <c r="P626"/>
  <c r="P625" s="1"/>
  <c r="L626"/>
  <c r="T625"/>
  <c r="R625"/>
  <c r="Q625"/>
  <c r="O625"/>
  <c r="N625"/>
  <c r="M625"/>
  <c r="K625"/>
  <c r="J625"/>
  <c r="I625"/>
  <c r="L625" s="1"/>
  <c r="H625"/>
  <c r="G625"/>
  <c r="U624"/>
  <c r="U623" s="1"/>
  <c r="S624"/>
  <c r="S623" s="1"/>
  <c r="P624"/>
  <c r="P623" s="1"/>
  <c r="L624"/>
  <c r="T623"/>
  <c r="R623"/>
  <c r="Q623"/>
  <c r="O623"/>
  <c r="N623"/>
  <c r="M623"/>
  <c r="K623"/>
  <c r="J623"/>
  <c r="I623"/>
  <c r="L623" s="1"/>
  <c r="H623"/>
  <c r="G623"/>
  <c r="L621"/>
  <c r="U620"/>
  <c r="T620"/>
  <c r="S620"/>
  <c r="R620"/>
  <c r="Q620"/>
  <c r="P620"/>
  <c r="O620"/>
  <c r="N620"/>
  <c r="M620"/>
  <c r="K620"/>
  <c r="J620"/>
  <c r="I620"/>
  <c r="L620" s="1"/>
  <c r="L619"/>
  <c r="U618"/>
  <c r="T618"/>
  <c r="S618"/>
  <c r="R618"/>
  <c r="Q618"/>
  <c r="P618"/>
  <c r="O618"/>
  <c r="N618"/>
  <c r="M618"/>
  <c r="K618"/>
  <c r="J618"/>
  <c r="I618"/>
  <c r="L618" s="1"/>
  <c r="H618"/>
  <c r="G618"/>
  <c r="U617"/>
  <c r="U616" s="1"/>
  <c r="S617"/>
  <c r="S616" s="1"/>
  <c r="P617"/>
  <c r="P616" s="1"/>
  <c r="L617"/>
  <c r="T616"/>
  <c r="R616"/>
  <c r="Q616"/>
  <c r="O616"/>
  <c r="N616"/>
  <c r="M616"/>
  <c r="K616"/>
  <c r="J616"/>
  <c r="I616"/>
  <c r="L616" s="1"/>
  <c r="H616"/>
  <c r="G616"/>
  <c r="U615"/>
  <c r="S615"/>
  <c r="S614" s="1"/>
  <c r="P615"/>
  <c r="P614" s="1"/>
  <c r="L615"/>
  <c r="U614"/>
  <c r="T614"/>
  <c r="R614"/>
  <c r="Q614"/>
  <c r="O614"/>
  <c r="N614"/>
  <c r="M614"/>
  <c r="K614"/>
  <c r="J614"/>
  <c r="I614"/>
  <c r="L614" s="1"/>
  <c r="H614"/>
  <c r="G614"/>
  <c r="L612"/>
  <c r="U611"/>
  <c r="T611"/>
  <c r="S611"/>
  <c r="R611"/>
  <c r="Q611"/>
  <c r="P611"/>
  <c r="O611"/>
  <c r="N611"/>
  <c r="M611"/>
  <c r="K611"/>
  <c r="J611"/>
  <c r="I611"/>
  <c r="L611" s="1"/>
  <c r="L610"/>
  <c r="U609"/>
  <c r="T609"/>
  <c r="S609"/>
  <c r="R609"/>
  <c r="Q609"/>
  <c r="P609"/>
  <c r="O609"/>
  <c r="N609"/>
  <c r="M609"/>
  <c r="K609"/>
  <c r="J609"/>
  <c r="I609"/>
  <c r="L609" s="1"/>
  <c r="H609"/>
  <c r="G609"/>
  <c r="U608"/>
  <c r="U607" s="1"/>
  <c r="S608"/>
  <c r="S607" s="1"/>
  <c r="P608"/>
  <c r="P607" s="1"/>
  <c r="L608"/>
  <c r="T607"/>
  <c r="R607"/>
  <c r="Q607"/>
  <c r="O607"/>
  <c r="N607"/>
  <c r="M607"/>
  <c r="K607"/>
  <c r="J607"/>
  <c r="I607"/>
  <c r="H607"/>
  <c r="G607"/>
  <c r="U606"/>
  <c r="S606"/>
  <c r="S605" s="1"/>
  <c r="P606"/>
  <c r="P605" s="1"/>
  <c r="L606"/>
  <c r="U605"/>
  <c r="T605"/>
  <c r="R605"/>
  <c r="Q605"/>
  <c r="O605"/>
  <c r="N605"/>
  <c r="M605"/>
  <c r="K605"/>
  <c r="J605"/>
  <c r="I605"/>
  <c r="L605" s="1"/>
  <c r="H605"/>
  <c r="G605"/>
  <c r="L603"/>
  <c r="L602"/>
  <c r="L601"/>
  <c r="L600"/>
  <c r="L599"/>
  <c r="L598"/>
  <c r="L597"/>
  <c r="L596"/>
  <c r="L595"/>
  <c r="U594"/>
  <c r="T594"/>
  <c r="S594"/>
  <c r="R594"/>
  <c r="Q594"/>
  <c r="P594"/>
  <c r="O594"/>
  <c r="N594"/>
  <c r="M594"/>
  <c r="K594"/>
  <c r="J594"/>
  <c r="I594"/>
  <c r="L594" s="1"/>
  <c r="L591"/>
  <c r="U590"/>
  <c r="T590"/>
  <c r="S590"/>
  <c r="R590"/>
  <c r="Q590"/>
  <c r="P590"/>
  <c r="O590"/>
  <c r="N590"/>
  <c r="M590"/>
  <c r="K590"/>
  <c r="J590"/>
  <c r="I590"/>
  <c r="L590" s="1"/>
  <c r="H590"/>
  <c r="G590"/>
  <c r="L589"/>
  <c r="U588"/>
  <c r="T588"/>
  <c r="S588"/>
  <c r="R588"/>
  <c r="Q588"/>
  <c r="P588"/>
  <c r="O588"/>
  <c r="N588"/>
  <c r="M588"/>
  <c r="K588"/>
  <c r="J588"/>
  <c r="I588"/>
  <c r="L588" s="1"/>
  <c r="H588"/>
  <c r="G588"/>
  <c r="U587"/>
  <c r="U586" s="1"/>
  <c r="S587"/>
  <c r="S586" s="1"/>
  <c r="P587"/>
  <c r="P586" s="1"/>
  <c r="L587"/>
  <c r="T586"/>
  <c r="R586"/>
  <c r="Q586"/>
  <c r="O586"/>
  <c r="N586"/>
  <c r="M586"/>
  <c r="K586"/>
  <c r="J586"/>
  <c r="I586"/>
  <c r="L586" s="1"/>
  <c r="H586"/>
  <c r="G586"/>
  <c r="U585"/>
  <c r="S585"/>
  <c r="S584" s="1"/>
  <c r="P585"/>
  <c r="P584" s="1"/>
  <c r="L585"/>
  <c r="U584"/>
  <c r="T584"/>
  <c r="R584"/>
  <c r="Q584"/>
  <c r="Q583" s="1"/>
  <c r="O584"/>
  <c r="N584"/>
  <c r="M584"/>
  <c r="K584"/>
  <c r="J584"/>
  <c r="I584"/>
  <c r="L584" s="1"/>
  <c r="H584"/>
  <c r="G584"/>
  <c r="G583" s="1"/>
  <c r="U582"/>
  <c r="U581" s="1"/>
  <c r="S582"/>
  <c r="S581" s="1"/>
  <c r="P582"/>
  <c r="P581" s="1"/>
  <c r="L582"/>
  <c r="T581"/>
  <c r="R581"/>
  <c r="Q581"/>
  <c r="O581"/>
  <c r="N581"/>
  <c r="M581"/>
  <c r="K581"/>
  <c r="J581"/>
  <c r="I581"/>
  <c r="L581" s="1"/>
  <c r="H581"/>
  <c r="G581"/>
  <c r="U580"/>
  <c r="S580"/>
  <c r="P580"/>
  <c r="L580"/>
  <c r="U579"/>
  <c r="S579"/>
  <c r="P579"/>
  <c r="U578"/>
  <c r="S578"/>
  <c r="P578"/>
  <c r="L578"/>
  <c r="U577"/>
  <c r="S577"/>
  <c r="P577"/>
  <c r="L577"/>
  <c r="T576"/>
  <c r="R576"/>
  <c r="Q576"/>
  <c r="O576"/>
  <c r="N576"/>
  <c r="M576"/>
  <c r="K576"/>
  <c r="J576"/>
  <c r="I576"/>
  <c r="L576" s="1"/>
  <c r="H576"/>
  <c r="G576"/>
  <c r="U575"/>
  <c r="U574" s="1"/>
  <c r="S575"/>
  <c r="S574" s="1"/>
  <c r="P575"/>
  <c r="P574" s="1"/>
  <c r="L575"/>
  <c r="T574"/>
  <c r="R574"/>
  <c r="Q574"/>
  <c r="O574"/>
  <c r="N574"/>
  <c r="M574"/>
  <c r="K574"/>
  <c r="J574"/>
  <c r="I574"/>
  <c r="H574"/>
  <c r="G574"/>
  <c r="U571"/>
  <c r="U570" s="1"/>
  <c r="U569" s="1"/>
  <c r="S571"/>
  <c r="S570" s="1"/>
  <c r="S569" s="1"/>
  <c r="P571"/>
  <c r="P570" s="1"/>
  <c r="P569" s="1"/>
  <c r="L571"/>
  <c r="T570"/>
  <c r="T569" s="1"/>
  <c r="R570"/>
  <c r="R569" s="1"/>
  <c r="Q570"/>
  <c r="Q569" s="1"/>
  <c r="O570"/>
  <c r="O569" s="1"/>
  <c r="N570"/>
  <c r="N569" s="1"/>
  <c r="M570"/>
  <c r="K570"/>
  <c r="K569" s="1"/>
  <c r="J570"/>
  <c r="J569" s="1"/>
  <c r="I570"/>
  <c r="H570"/>
  <c r="H569" s="1"/>
  <c r="G570"/>
  <c r="G569" s="1"/>
  <c r="M569"/>
  <c r="L568"/>
  <c r="U567"/>
  <c r="U566" s="1"/>
  <c r="T567"/>
  <c r="T566" s="1"/>
  <c r="S567"/>
  <c r="S566" s="1"/>
  <c r="R567"/>
  <c r="R566" s="1"/>
  <c r="Q567"/>
  <c r="Q566" s="1"/>
  <c r="P567"/>
  <c r="P566" s="1"/>
  <c r="O567"/>
  <c r="O566" s="1"/>
  <c r="N567"/>
  <c r="N566" s="1"/>
  <c r="M567"/>
  <c r="M566" s="1"/>
  <c r="K567"/>
  <c r="K566" s="1"/>
  <c r="J567"/>
  <c r="J566" s="1"/>
  <c r="I567"/>
  <c r="L567" s="1"/>
  <c r="H567"/>
  <c r="G567"/>
  <c r="G566" s="1"/>
  <c r="H566"/>
  <c r="L565"/>
  <c r="U564"/>
  <c r="T564"/>
  <c r="T563" s="1"/>
  <c r="S564"/>
  <c r="S563" s="1"/>
  <c r="R564"/>
  <c r="R563" s="1"/>
  <c r="Q564"/>
  <c r="Q563" s="1"/>
  <c r="P564"/>
  <c r="P563" s="1"/>
  <c r="O564"/>
  <c r="O563" s="1"/>
  <c r="N564"/>
  <c r="N563" s="1"/>
  <c r="M564"/>
  <c r="M563" s="1"/>
  <c r="K564"/>
  <c r="K563" s="1"/>
  <c r="J564"/>
  <c r="J563" s="1"/>
  <c r="I564"/>
  <c r="L564" s="1"/>
  <c r="H564"/>
  <c r="H563" s="1"/>
  <c r="G564"/>
  <c r="G563" s="1"/>
  <c r="U563"/>
  <c r="I563"/>
  <c r="U562"/>
  <c r="S562"/>
  <c r="S561" s="1"/>
  <c r="P562"/>
  <c r="P561" s="1"/>
  <c r="L562"/>
  <c r="U561"/>
  <c r="T561"/>
  <c r="R561"/>
  <c r="Q561"/>
  <c r="O561"/>
  <c r="N561"/>
  <c r="M561"/>
  <c r="K561"/>
  <c r="J561"/>
  <c r="I561"/>
  <c r="L561" s="1"/>
  <c r="H561"/>
  <c r="G561"/>
  <c r="U560"/>
  <c r="U559" s="1"/>
  <c r="U558" s="1"/>
  <c r="S560"/>
  <c r="P560"/>
  <c r="P559" s="1"/>
  <c r="P558" s="1"/>
  <c r="L560"/>
  <c r="T559"/>
  <c r="S559"/>
  <c r="R559"/>
  <c r="R558" s="1"/>
  <c r="Q559"/>
  <c r="Q558" s="1"/>
  <c r="O559"/>
  <c r="O558" s="1"/>
  <c r="N559"/>
  <c r="M559"/>
  <c r="K559"/>
  <c r="J559"/>
  <c r="I559"/>
  <c r="L559" s="1"/>
  <c r="H559"/>
  <c r="H558" s="1"/>
  <c r="G559"/>
  <c r="G558" s="1"/>
  <c r="U557"/>
  <c r="U556" s="1"/>
  <c r="S557"/>
  <c r="S556" s="1"/>
  <c r="P557"/>
  <c r="P556" s="1"/>
  <c r="L557"/>
  <c r="T556"/>
  <c r="R556"/>
  <c r="Q556"/>
  <c r="O556"/>
  <c r="N556"/>
  <c r="M556"/>
  <c r="K556"/>
  <c r="J556"/>
  <c r="I556"/>
  <c r="L556" s="1"/>
  <c r="H556"/>
  <c r="G556"/>
  <c r="U555"/>
  <c r="U554" s="1"/>
  <c r="S555"/>
  <c r="S554" s="1"/>
  <c r="P555"/>
  <c r="P554" s="1"/>
  <c r="L555"/>
  <c r="T554"/>
  <c r="R554"/>
  <c r="Q554"/>
  <c r="O554"/>
  <c r="N554"/>
  <c r="M554"/>
  <c r="K554"/>
  <c r="J554"/>
  <c r="I554"/>
  <c r="L554" s="1"/>
  <c r="H554"/>
  <c r="G554"/>
  <c r="U553"/>
  <c r="U552" s="1"/>
  <c r="S553"/>
  <c r="S552" s="1"/>
  <c r="P553"/>
  <c r="P552" s="1"/>
  <c r="L553"/>
  <c r="T552"/>
  <c r="R552"/>
  <c r="Q552"/>
  <c r="O552"/>
  <c r="N552"/>
  <c r="M552"/>
  <c r="K552"/>
  <c r="J552"/>
  <c r="I552"/>
  <c r="L552" s="1"/>
  <c r="H552"/>
  <c r="G552"/>
  <c r="U550"/>
  <c r="U549" s="1"/>
  <c r="U548" s="1"/>
  <c r="S550"/>
  <c r="S549" s="1"/>
  <c r="S548" s="1"/>
  <c r="P550"/>
  <c r="P549" s="1"/>
  <c r="P548" s="1"/>
  <c r="L550"/>
  <c r="T549"/>
  <c r="T548" s="1"/>
  <c r="R549"/>
  <c r="Q549"/>
  <c r="Q548" s="1"/>
  <c r="O549"/>
  <c r="O548" s="1"/>
  <c r="N549"/>
  <c r="N548" s="1"/>
  <c r="M549"/>
  <c r="M548" s="1"/>
  <c r="K549"/>
  <c r="K548" s="1"/>
  <c r="J549"/>
  <c r="J548" s="1"/>
  <c r="I549"/>
  <c r="H549"/>
  <c r="H548" s="1"/>
  <c r="G549"/>
  <c r="G548" s="1"/>
  <c r="R548"/>
  <c r="U547"/>
  <c r="U546" s="1"/>
  <c r="U545" s="1"/>
  <c r="S547"/>
  <c r="P547"/>
  <c r="P546" s="1"/>
  <c r="P545" s="1"/>
  <c r="L547"/>
  <c r="T546"/>
  <c r="T545" s="1"/>
  <c r="S546"/>
  <c r="S545" s="1"/>
  <c r="R546"/>
  <c r="Q546"/>
  <c r="Q545" s="1"/>
  <c r="O546"/>
  <c r="O545" s="1"/>
  <c r="N546"/>
  <c r="N545" s="1"/>
  <c r="M546"/>
  <c r="M545" s="1"/>
  <c r="K546"/>
  <c r="K545" s="1"/>
  <c r="J546"/>
  <c r="J545" s="1"/>
  <c r="I546"/>
  <c r="L546" s="1"/>
  <c r="H546"/>
  <c r="H545" s="1"/>
  <c r="G546"/>
  <c r="G545" s="1"/>
  <c r="R545"/>
  <c r="U544"/>
  <c r="U543" s="1"/>
  <c r="U542" s="1"/>
  <c r="S544"/>
  <c r="S543" s="1"/>
  <c r="S542" s="1"/>
  <c r="P544"/>
  <c r="P543" s="1"/>
  <c r="P542" s="1"/>
  <c r="L544"/>
  <c r="T543"/>
  <c r="T542" s="1"/>
  <c r="R543"/>
  <c r="Q543"/>
  <c r="Q542" s="1"/>
  <c r="O543"/>
  <c r="O542" s="1"/>
  <c r="N543"/>
  <c r="N542" s="1"/>
  <c r="M543"/>
  <c r="M542" s="1"/>
  <c r="K543"/>
  <c r="K542" s="1"/>
  <c r="J543"/>
  <c r="J542" s="1"/>
  <c r="I543"/>
  <c r="H543"/>
  <c r="H542" s="1"/>
  <c r="G543"/>
  <c r="G542" s="1"/>
  <c r="R542"/>
  <c r="U541"/>
  <c r="U540" s="1"/>
  <c r="U539" s="1"/>
  <c r="S541"/>
  <c r="S540" s="1"/>
  <c r="S539" s="1"/>
  <c r="P541"/>
  <c r="P540" s="1"/>
  <c r="P539" s="1"/>
  <c r="L541"/>
  <c r="T540"/>
  <c r="T539" s="1"/>
  <c r="R540"/>
  <c r="R539" s="1"/>
  <c r="Q540"/>
  <c r="Q539" s="1"/>
  <c r="O540"/>
  <c r="O539" s="1"/>
  <c r="N540"/>
  <c r="N539" s="1"/>
  <c r="M540"/>
  <c r="M539" s="1"/>
  <c r="K540"/>
  <c r="K539" s="1"/>
  <c r="J540"/>
  <c r="I540"/>
  <c r="H540"/>
  <c r="H539" s="1"/>
  <c r="G540"/>
  <c r="G539" s="1"/>
  <c r="J539"/>
  <c r="U538"/>
  <c r="U537" s="1"/>
  <c r="U536" s="1"/>
  <c r="S538"/>
  <c r="S537" s="1"/>
  <c r="S536" s="1"/>
  <c r="P538"/>
  <c r="P537" s="1"/>
  <c r="P536" s="1"/>
  <c r="L538"/>
  <c r="T537"/>
  <c r="T536" s="1"/>
  <c r="R537"/>
  <c r="R536" s="1"/>
  <c r="Q537"/>
  <c r="Q536" s="1"/>
  <c r="O537"/>
  <c r="O536" s="1"/>
  <c r="N537"/>
  <c r="N536" s="1"/>
  <c r="M537"/>
  <c r="M536" s="1"/>
  <c r="K537"/>
  <c r="K536" s="1"/>
  <c r="J537"/>
  <c r="I537"/>
  <c r="H537"/>
  <c r="H536" s="1"/>
  <c r="G537"/>
  <c r="G536" s="1"/>
  <c r="J536"/>
  <c r="U535"/>
  <c r="U534" s="1"/>
  <c r="U533" s="1"/>
  <c r="P535"/>
  <c r="P534" s="1"/>
  <c r="P533" s="1"/>
  <c r="L535"/>
  <c r="T534"/>
  <c r="T533" s="1"/>
  <c r="S534"/>
  <c r="S533" s="1"/>
  <c r="R534"/>
  <c r="R533" s="1"/>
  <c r="Q534"/>
  <c r="Q533" s="1"/>
  <c r="O534"/>
  <c r="O533" s="1"/>
  <c r="N534"/>
  <c r="N533" s="1"/>
  <c r="M534"/>
  <c r="M533" s="1"/>
  <c r="K534"/>
  <c r="K533" s="1"/>
  <c r="J534"/>
  <c r="J533" s="1"/>
  <c r="I534"/>
  <c r="L534" s="1"/>
  <c r="H534"/>
  <c r="H533" s="1"/>
  <c r="G534"/>
  <c r="G533" s="1"/>
  <c r="U532"/>
  <c r="U531" s="1"/>
  <c r="S532"/>
  <c r="S531" s="1"/>
  <c r="P532"/>
  <c r="P531" s="1"/>
  <c r="L532"/>
  <c r="T531"/>
  <c r="R531"/>
  <c r="Q531"/>
  <c r="O531"/>
  <c r="N531"/>
  <c r="M531"/>
  <c r="K531"/>
  <c r="J531"/>
  <c r="I531"/>
  <c r="L531" s="1"/>
  <c r="H531"/>
  <c r="G531"/>
  <c r="U530"/>
  <c r="U529" s="1"/>
  <c r="S530"/>
  <c r="S529" s="1"/>
  <c r="P530"/>
  <c r="P529" s="1"/>
  <c r="L530"/>
  <c r="T529"/>
  <c r="R529"/>
  <c r="Q529"/>
  <c r="O529"/>
  <c r="N529"/>
  <c r="M529"/>
  <c r="K529"/>
  <c r="J529"/>
  <c r="I529"/>
  <c r="H529"/>
  <c r="G529"/>
  <c r="U527"/>
  <c r="U526" s="1"/>
  <c r="S527"/>
  <c r="S526" s="1"/>
  <c r="P527"/>
  <c r="P526" s="1"/>
  <c r="L527"/>
  <c r="T526"/>
  <c r="R526"/>
  <c r="Q526"/>
  <c r="O526"/>
  <c r="N526"/>
  <c r="M526"/>
  <c r="K526"/>
  <c r="J526"/>
  <c r="I526"/>
  <c r="L526" s="1"/>
  <c r="H526"/>
  <c r="G526"/>
  <c r="U525"/>
  <c r="S525"/>
  <c r="S524" s="1"/>
  <c r="P525"/>
  <c r="P524" s="1"/>
  <c r="L525"/>
  <c r="U524"/>
  <c r="T524"/>
  <c r="R524"/>
  <c r="Q524"/>
  <c r="Q523" s="1"/>
  <c r="O524"/>
  <c r="N524"/>
  <c r="M524"/>
  <c r="K524"/>
  <c r="J524"/>
  <c r="I524"/>
  <c r="L524" s="1"/>
  <c r="H524"/>
  <c r="G524"/>
  <c r="U522"/>
  <c r="U521" s="1"/>
  <c r="S522"/>
  <c r="S521" s="1"/>
  <c r="P522"/>
  <c r="P521" s="1"/>
  <c r="L522"/>
  <c r="T521"/>
  <c r="R521"/>
  <c r="Q521"/>
  <c r="O521"/>
  <c r="N521"/>
  <c r="M521"/>
  <c r="K521"/>
  <c r="J521"/>
  <c r="I521"/>
  <c r="L521" s="1"/>
  <c r="H521"/>
  <c r="G521"/>
  <c r="U520"/>
  <c r="U519" s="1"/>
  <c r="S520"/>
  <c r="S519" s="1"/>
  <c r="P520"/>
  <c r="P519" s="1"/>
  <c r="L520"/>
  <c r="T519"/>
  <c r="R519"/>
  <c r="Q519"/>
  <c r="O519"/>
  <c r="N519"/>
  <c r="M519"/>
  <c r="K519"/>
  <c r="J519"/>
  <c r="I519"/>
  <c r="H519"/>
  <c r="G519"/>
  <c r="U517"/>
  <c r="S517"/>
  <c r="P517"/>
  <c r="L517"/>
  <c r="U516"/>
  <c r="S516"/>
  <c r="S515" s="1"/>
  <c r="P516"/>
  <c r="P515" s="1"/>
  <c r="L516"/>
  <c r="U515"/>
  <c r="T515"/>
  <c r="R515"/>
  <c r="Q515"/>
  <c r="O515"/>
  <c r="N515"/>
  <c r="M515"/>
  <c r="K515"/>
  <c r="J515"/>
  <c r="I515"/>
  <c r="L515" s="1"/>
  <c r="H515"/>
  <c r="G515"/>
  <c r="U514"/>
  <c r="S514"/>
  <c r="P514"/>
  <c r="L514"/>
  <c r="U513"/>
  <c r="S513"/>
  <c r="P513"/>
  <c r="L513"/>
  <c r="U512"/>
  <c r="S512"/>
  <c r="P512"/>
  <c r="L512"/>
  <c r="U511"/>
  <c r="S511"/>
  <c r="S510" s="1"/>
  <c r="P511"/>
  <c r="L511"/>
  <c r="U510"/>
  <c r="T510"/>
  <c r="R510"/>
  <c r="Q510"/>
  <c r="P510"/>
  <c r="O510"/>
  <c r="N510"/>
  <c r="M510"/>
  <c r="K510"/>
  <c r="J510"/>
  <c r="I510"/>
  <c r="H510"/>
  <c r="G510"/>
  <c r="U509"/>
  <c r="U508" s="1"/>
  <c r="S509"/>
  <c r="P509"/>
  <c r="P508" s="1"/>
  <c r="L509"/>
  <c r="T508"/>
  <c r="S508"/>
  <c r="R508"/>
  <c r="Q508"/>
  <c r="O508"/>
  <c r="N508"/>
  <c r="M508"/>
  <c r="K508"/>
  <c r="J508"/>
  <c r="I508"/>
  <c r="H508"/>
  <c r="G508"/>
  <c r="U507"/>
  <c r="S507"/>
  <c r="S506" s="1"/>
  <c r="P507"/>
  <c r="P506" s="1"/>
  <c r="L507"/>
  <c r="U506"/>
  <c r="T506"/>
  <c r="R506"/>
  <c r="Q506"/>
  <c r="O506"/>
  <c r="N506"/>
  <c r="M506"/>
  <c r="K506"/>
  <c r="J506"/>
  <c r="I506"/>
  <c r="H506"/>
  <c r="G506"/>
  <c r="L503"/>
  <c r="U502"/>
  <c r="T502"/>
  <c r="S502"/>
  <c r="R502"/>
  <c r="Q502"/>
  <c r="P502"/>
  <c r="O502"/>
  <c r="N502"/>
  <c r="M502"/>
  <c r="K502"/>
  <c r="J502"/>
  <c r="I502"/>
  <c r="L502" s="1"/>
  <c r="H502"/>
  <c r="G502"/>
  <c r="U501"/>
  <c r="S501"/>
  <c r="S500" s="1"/>
  <c r="P501"/>
  <c r="P500" s="1"/>
  <c r="L501"/>
  <c r="U500"/>
  <c r="U499" s="1"/>
  <c r="T500"/>
  <c r="T499" s="1"/>
  <c r="R500"/>
  <c r="Q500"/>
  <c r="O500"/>
  <c r="O499" s="1"/>
  <c r="N500"/>
  <c r="N499" s="1"/>
  <c r="M500"/>
  <c r="M499" s="1"/>
  <c r="K500"/>
  <c r="K499" s="1"/>
  <c r="J500"/>
  <c r="J499" s="1"/>
  <c r="I500"/>
  <c r="H500"/>
  <c r="H499" s="1"/>
  <c r="G500"/>
  <c r="G499" s="1"/>
  <c r="U498"/>
  <c r="U497" s="1"/>
  <c r="U496" s="1"/>
  <c r="S498"/>
  <c r="S497" s="1"/>
  <c r="S496" s="1"/>
  <c r="P498"/>
  <c r="P497" s="1"/>
  <c r="P496" s="1"/>
  <c r="L498"/>
  <c r="T497"/>
  <c r="T496" s="1"/>
  <c r="R497"/>
  <c r="R496" s="1"/>
  <c r="Q497"/>
  <c r="Q496" s="1"/>
  <c r="O497"/>
  <c r="O496" s="1"/>
  <c r="N497"/>
  <c r="N496" s="1"/>
  <c r="M497"/>
  <c r="M496" s="1"/>
  <c r="K497"/>
  <c r="K496" s="1"/>
  <c r="J497"/>
  <c r="J496" s="1"/>
  <c r="I497"/>
  <c r="H497"/>
  <c r="H496" s="1"/>
  <c r="G497"/>
  <c r="G496" s="1"/>
  <c r="U495"/>
  <c r="U494" s="1"/>
  <c r="U493" s="1"/>
  <c r="S495"/>
  <c r="S494" s="1"/>
  <c r="S493" s="1"/>
  <c r="P495"/>
  <c r="P494" s="1"/>
  <c r="P493" s="1"/>
  <c r="L495"/>
  <c r="T494"/>
  <c r="T493" s="1"/>
  <c r="R494"/>
  <c r="R493" s="1"/>
  <c r="Q494"/>
  <c r="Q493" s="1"/>
  <c r="O494"/>
  <c r="O493" s="1"/>
  <c r="N494"/>
  <c r="N493" s="1"/>
  <c r="M494"/>
  <c r="M493" s="1"/>
  <c r="K494"/>
  <c r="K493" s="1"/>
  <c r="J494"/>
  <c r="J493" s="1"/>
  <c r="I494"/>
  <c r="L494" s="1"/>
  <c r="H494"/>
  <c r="H493" s="1"/>
  <c r="G494"/>
  <c r="G493" s="1"/>
  <c r="U492"/>
  <c r="U491" s="1"/>
  <c r="S492"/>
  <c r="S491" s="1"/>
  <c r="P492"/>
  <c r="P491" s="1"/>
  <c r="L492"/>
  <c r="T491"/>
  <c r="R491"/>
  <c r="Q491"/>
  <c r="O491"/>
  <c r="N491"/>
  <c r="M491"/>
  <c r="K491"/>
  <c r="J491"/>
  <c r="I491"/>
  <c r="H491"/>
  <c r="H488" s="1"/>
  <c r="G491"/>
  <c r="U490"/>
  <c r="U489" s="1"/>
  <c r="S490"/>
  <c r="S489" s="1"/>
  <c r="P490"/>
  <c r="P489" s="1"/>
  <c r="L490"/>
  <c r="T489"/>
  <c r="R489"/>
  <c r="Q489"/>
  <c r="O489"/>
  <c r="N489"/>
  <c r="M489"/>
  <c r="K489"/>
  <c r="J489"/>
  <c r="I489"/>
  <c r="L489" s="1"/>
  <c r="G488"/>
  <c r="U487"/>
  <c r="U486" s="1"/>
  <c r="U485" s="1"/>
  <c r="S487"/>
  <c r="S486" s="1"/>
  <c r="S485" s="1"/>
  <c r="P487"/>
  <c r="P486" s="1"/>
  <c r="P485" s="1"/>
  <c r="L487"/>
  <c r="T486"/>
  <c r="T485" s="1"/>
  <c r="R486"/>
  <c r="R485" s="1"/>
  <c r="Q486"/>
  <c r="Q485" s="1"/>
  <c r="O486"/>
  <c r="O485" s="1"/>
  <c r="N486"/>
  <c r="N485" s="1"/>
  <c r="M486"/>
  <c r="K486"/>
  <c r="K485" s="1"/>
  <c r="J486"/>
  <c r="J485" s="1"/>
  <c r="I486"/>
  <c r="H486"/>
  <c r="H485" s="1"/>
  <c r="G486"/>
  <c r="G485" s="1"/>
  <c r="M485"/>
  <c r="U484"/>
  <c r="U483" s="1"/>
  <c r="S484"/>
  <c r="S483" s="1"/>
  <c r="P484"/>
  <c r="P483" s="1"/>
  <c r="L484"/>
  <c r="T483"/>
  <c r="R483"/>
  <c r="Q483"/>
  <c r="O483"/>
  <c r="N483"/>
  <c r="M483"/>
  <c r="K483"/>
  <c r="J483"/>
  <c r="I483"/>
  <c r="L483" s="1"/>
  <c r="H483"/>
  <c r="G483"/>
  <c r="U482"/>
  <c r="U481" s="1"/>
  <c r="S482"/>
  <c r="S481" s="1"/>
  <c r="P482"/>
  <c r="P481" s="1"/>
  <c r="L482"/>
  <c r="T481"/>
  <c r="R481"/>
  <c r="Q481"/>
  <c r="O481"/>
  <c r="N481"/>
  <c r="M481"/>
  <c r="K481"/>
  <c r="J481"/>
  <c r="I481"/>
  <c r="L481" s="1"/>
  <c r="H481"/>
  <c r="G481"/>
  <c r="U479"/>
  <c r="U478" s="1"/>
  <c r="U477" s="1"/>
  <c r="S479"/>
  <c r="P479"/>
  <c r="P478" s="1"/>
  <c r="P477" s="1"/>
  <c r="L479"/>
  <c r="T478"/>
  <c r="T477" s="1"/>
  <c r="S478"/>
  <c r="S477" s="1"/>
  <c r="R478"/>
  <c r="R477" s="1"/>
  <c r="Q478"/>
  <c r="Q477" s="1"/>
  <c r="O478"/>
  <c r="O477" s="1"/>
  <c r="N478"/>
  <c r="N477" s="1"/>
  <c r="M478"/>
  <c r="M477" s="1"/>
  <c r="K478"/>
  <c r="K477" s="1"/>
  <c r="J478"/>
  <c r="J477" s="1"/>
  <c r="I478"/>
  <c r="L478" s="1"/>
  <c r="H478"/>
  <c r="H477" s="1"/>
  <c r="G478"/>
  <c r="G477" s="1"/>
  <c r="U476"/>
  <c r="U475" s="1"/>
  <c r="U474" s="1"/>
  <c r="S476"/>
  <c r="P476"/>
  <c r="P475" s="1"/>
  <c r="P474" s="1"/>
  <c r="L476"/>
  <c r="T475"/>
  <c r="T474" s="1"/>
  <c r="S475"/>
  <c r="S474" s="1"/>
  <c r="R475"/>
  <c r="R474" s="1"/>
  <c r="Q475"/>
  <c r="Q474" s="1"/>
  <c r="O475"/>
  <c r="O474" s="1"/>
  <c r="N475"/>
  <c r="N474" s="1"/>
  <c r="M475"/>
  <c r="M474" s="1"/>
  <c r="K475"/>
  <c r="K474" s="1"/>
  <c r="J475"/>
  <c r="J474" s="1"/>
  <c r="I475"/>
  <c r="L475" s="1"/>
  <c r="H475"/>
  <c r="H474" s="1"/>
  <c r="G475"/>
  <c r="G474" s="1"/>
  <c r="U473"/>
  <c r="U472" s="1"/>
  <c r="U471" s="1"/>
  <c r="S473"/>
  <c r="P473"/>
  <c r="P472" s="1"/>
  <c r="P471" s="1"/>
  <c r="L473"/>
  <c r="T472"/>
  <c r="T471" s="1"/>
  <c r="S472"/>
  <c r="S471" s="1"/>
  <c r="R472"/>
  <c r="R471" s="1"/>
  <c r="Q472"/>
  <c r="Q471" s="1"/>
  <c r="O472"/>
  <c r="O471" s="1"/>
  <c r="N472"/>
  <c r="N471" s="1"/>
  <c r="M472"/>
  <c r="M471" s="1"/>
  <c r="K472"/>
  <c r="K471" s="1"/>
  <c r="J472"/>
  <c r="J471" s="1"/>
  <c r="I472"/>
  <c r="L472" s="1"/>
  <c r="H472"/>
  <c r="G472"/>
  <c r="G471" s="1"/>
  <c r="H471"/>
  <c r="U470"/>
  <c r="S470"/>
  <c r="S469" s="1"/>
  <c r="S468" s="1"/>
  <c r="P470"/>
  <c r="P469" s="1"/>
  <c r="P468" s="1"/>
  <c r="L470"/>
  <c r="U469"/>
  <c r="U468" s="1"/>
  <c r="T469"/>
  <c r="T468" s="1"/>
  <c r="R469"/>
  <c r="R468" s="1"/>
  <c r="Q469"/>
  <c r="Q468" s="1"/>
  <c r="O469"/>
  <c r="O468" s="1"/>
  <c r="N469"/>
  <c r="N468" s="1"/>
  <c r="M469"/>
  <c r="M468" s="1"/>
  <c r="K469"/>
  <c r="K468" s="1"/>
  <c r="J469"/>
  <c r="J468" s="1"/>
  <c r="I469"/>
  <c r="L469" s="1"/>
  <c r="H469"/>
  <c r="H468" s="1"/>
  <c r="G469"/>
  <c r="G468" s="1"/>
  <c r="U465"/>
  <c r="U464" s="1"/>
  <c r="S465"/>
  <c r="S464" s="1"/>
  <c r="P465"/>
  <c r="P464" s="1"/>
  <c r="L465"/>
  <c r="T464"/>
  <c r="R464"/>
  <c r="Q464"/>
  <c r="O464"/>
  <c r="N464"/>
  <c r="M464"/>
  <c r="K464"/>
  <c r="J464"/>
  <c r="I464"/>
  <c r="L464" s="1"/>
  <c r="H464"/>
  <c r="G464"/>
  <c r="U463"/>
  <c r="S463"/>
  <c r="P463"/>
  <c r="L463"/>
  <c r="U462"/>
  <c r="S462"/>
  <c r="S461" s="1"/>
  <c r="P462"/>
  <c r="L462"/>
  <c r="U461"/>
  <c r="T461"/>
  <c r="R461"/>
  <c r="Q461"/>
  <c r="P461"/>
  <c r="O461"/>
  <c r="N461"/>
  <c r="M461"/>
  <c r="K461"/>
  <c r="J461"/>
  <c r="I461"/>
  <c r="L461" s="1"/>
  <c r="H461"/>
  <c r="G461"/>
  <c r="U460"/>
  <c r="S460"/>
  <c r="P460"/>
  <c r="L460"/>
  <c r="U459"/>
  <c r="U458" s="1"/>
  <c r="S459"/>
  <c r="S458" s="1"/>
  <c r="P459"/>
  <c r="P458" s="1"/>
  <c r="L459"/>
  <c r="T458"/>
  <c r="R458"/>
  <c r="Q458"/>
  <c r="O458"/>
  <c r="N458"/>
  <c r="M458"/>
  <c r="K458"/>
  <c r="J458"/>
  <c r="I458"/>
  <c r="L458" s="1"/>
  <c r="H458"/>
  <c r="G458"/>
  <c r="U457"/>
  <c r="S457"/>
  <c r="S456" s="1"/>
  <c r="P457"/>
  <c r="P456" s="1"/>
  <c r="L457"/>
  <c r="U456"/>
  <c r="T456"/>
  <c r="T455" s="1"/>
  <c r="R456"/>
  <c r="R455" s="1"/>
  <c r="Q456"/>
  <c r="Q455" s="1"/>
  <c r="O456"/>
  <c r="N456"/>
  <c r="M456"/>
  <c r="K456"/>
  <c r="J456"/>
  <c r="I456"/>
  <c r="H456"/>
  <c r="G456"/>
  <c r="U454"/>
  <c r="U453" s="1"/>
  <c r="S454"/>
  <c r="S453" s="1"/>
  <c r="P454"/>
  <c r="P453" s="1"/>
  <c r="L454"/>
  <c r="T453"/>
  <c r="R453"/>
  <c r="Q453"/>
  <c r="O453"/>
  <c r="N453"/>
  <c r="M453"/>
  <c r="K453"/>
  <c r="J453"/>
  <c r="I453"/>
  <c r="L453" s="1"/>
  <c r="H453"/>
  <c r="G453"/>
  <c r="U452"/>
  <c r="S452"/>
  <c r="S451" s="1"/>
  <c r="P452"/>
  <c r="P451" s="1"/>
  <c r="L452"/>
  <c r="U451"/>
  <c r="T451"/>
  <c r="R451"/>
  <c r="Q451"/>
  <c r="O451"/>
  <c r="N451"/>
  <c r="M451"/>
  <c r="K451"/>
  <c r="J451"/>
  <c r="I451"/>
  <c r="L451" s="1"/>
  <c r="H451"/>
  <c r="G451"/>
  <c r="U450"/>
  <c r="S450"/>
  <c r="P450"/>
  <c r="L450"/>
  <c r="U449"/>
  <c r="S449"/>
  <c r="P449"/>
  <c r="L449"/>
  <c r="U448"/>
  <c r="U447" s="1"/>
  <c r="S448"/>
  <c r="P448"/>
  <c r="P447" s="1"/>
  <c r="L448"/>
  <c r="T447"/>
  <c r="R447"/>
  <c r="Q447"/>
  <c r="O447"/>
  <c r="N447"/>
  <c r="M447"/>
  <c r="K447"/>
  <c r="J447"/>
  <c r="I447"/>
  <c r="H447"/>
  <c r="G447"/>
  <c r="U445"/>
  <c r="U444" s="1"/>
  <c r="S445"/>
  <c r="S444" s="1"/>
  <c r="P445"/>
  <c r="P444" s="1"/>
  <c r="L445"/>
  <c r="T444"/>
  <c r="R444"/>
  <c r="Q444"/>
  <c r="O444"/>
  <c r="N444"/>
  <c r="M444"/>
  <c r="K444"/>
  <c r="J444"/>
  <c r="I444"/>
  <c r="L444" s="1"/>
  <c r="H444"/>
  <c r="G444"/>
  <c r="U443"/>
  <c r="S443"/>
  <c r="S442" s="1"/>
  <c r="P443"/>
  <c r="P442" s="1"/>
  <c r="L443"/>
  <c r="U442"/>
  <c r="T442"/>
  <c r="R442"/>
  <c r="Q442"/>
  <c r="O442"/>
  <c r="N442"/>
  <c r="M442"/>
  <c r="K442"/>
  <c r="J442"/>
  <c r="I442"/>
  <c r="L442" s="1"/>
  <c r="H442"/>
  <c r="G442"/>
  <c r="U441"/>
  <c r="U440" s="1"/>
  <c r="S441"/>
  <c r="S440" s="1"/>
  <c r="P441"/>
  <c r="P440" s="1"/>
  <c r="L441"/>
  <c r="T440"/>
  <c r="R440"/>
  <c r="Q440"/>
  <c r="O440"/>
  <c r="N440"/>
  <c r="M440"/>
  <c r="K440"/>
  <c r="J440"/>
  <c r="I440"/>
  <c r="H440"/>
  <c r="G440"/>
  <c r="U439"/>
  <c r="U438" s="1"/>
  <c r="S439"/>
  <c r="S438" s="1"/>
  <c r="P439"/>
  <c r="P438" s="1"/>
  <c r="L439"/>
  <c r="T438"/>
  <c r="R438"/>
  <c r="Q438"/>
  <c r="O438"/>
  <c r="N438"/>
  <c r="M438"/>
  <c r="K438"/>
  <c r="J438"/>
  <c r="I438"/>
  <c r="L438" s="1"/>
  <c r="H438"/>
  <c r="G438"/>
  <c r="U437"/>
  <c r="S437"/>
  <c r="P437"/>
  <c r="L437"/>
  <c r="U436"/>
  <c r="S436"/>
  <c r="P436"/>
  <c r="L436"/>
  <c r="U435"/>
  <c r="U434" s="1"/>
  <c r="S435"/>
  <c r="S434" s="1"/>
  <c r="P435"/>
  <c r="P434" s="1"/>
  <c r="L435"/>
  <c r="T434"/>
  <c r="R434"/>
  <c r="Q434"/>
  <c r="O434"/>
  <c r="N434"/>
  <c r="M434"/>
  <c r="K434"/>
  <c r="J434"/>
  <c r="I434"/>
  <c r="L434" s="1"/>
  <c r="H434"/>
  <c r="G434"/>
  <c r="U432"/>
  <c r="U431" s="1"/>
  <c r="S432"/>
  <c r="S431" s="1"/>
  <c r="P432"/>
  <c r="P431" s="1"/>
  <c r="L432"/>
  <c r="T431"/>
  <c r="R431"/>
  <c r="Q431"/>
  <c r="O431"/>
  <c r="N431"/>
  <c r="M431"/>
  <c r="K431"/>
  <c r="J431"/>
  <c r="I431"/>
  <c r="L431" s="1"/>
  <c r="H431"/>
  <c r="G431"/>
  <c r="U430"/>
  <c r="S430"/>
  <c r="S429" s="1"/>
  <c r="P430"/>
  <c r="P429" s="1"/>
  <c r="L430"/>
  <c r="U429"/>
  <c r="T429"/>
  <c r="R429"/>
  <c r="Q429"/>
  <c r="O429"/>
  <c r="N429"/>
  <c r="M429"/>
  <c r="K429"/>
  <c r="J429"/>
  <c r="I429"/>
  <c r="L429" s="1"/>
  <c r="H429"/>
  <c r="G429"/>
  <c r="U428"/>
  <c r="S428"/>
  <c r="P428"/>
  <c r="L428"/>
  <c r="U427"/>
  <c r="U426" s="1"/>
  <c r="S427"/>
  <c r="S426" s="1"/>
  <c r="P427"/>
  <c r="P426" s="1"/>
  <c r="L427"/>
  <c r="T426"/>
  <c r="R426"/>
  <c r="Q426"/>
  <c r="O426"/>
  <c r="N426"/>
  <c r="M426"/>
  <c r="K426"/>
  <c r="J426"/>
  <c r="I426"/>
  <c r="L426" s="1"/>
  <c r="H426"/>
  <c r="G426"/>
  <c r="U425"/>
  <c r="S425"/>
  <c r="P425"/>
  <c r="L425"/>
  <c r="U424"/>
  <c r="S424"/>
  <c r="P424"/>
  <c r="L424"/>
  <c r="U423"/>
  <c r="S423"/>
  <c r="P423"/>
  <c r="L423"/>
  <c r="U422"/>
  <c r="S422"/>
  <c r="S421" s="1"/>
  <c r="P422"/>
  <c r="P421" s="1"/>
  <c r="L422"/>
  <c r="U421"/>
  <c r="T421"/>
  <c r="R421"/>
  <c r="Q421"/>
  <c r="O421"/>
  <c r="N421"/>
  <c r="M421"/>
  <c r="K421"/>
  <c r="J421"/>
  <c r="I421"/>
  <c r="L421" s="1"/>
  <c r="H421"/>
  <c r="G421"/>
  <c r="U420"/>
  <c r="U419" s="1"/>
  <c r="S420"/>
  <c r="S419" s="1"/>
  <c r="P420"/>
  <c r="P419" s="1"/>
  <c r="L420"/>
  <c r="T419"/>
  <c r="R419"/>
  <c r="Q419"/>
  <c r="O419"/>
  <c r="N419"/>
  <c r="M419"/>
  <c r="K419"/>
  <c r="J419"/>
  <c r="I419"/>
  <c r="H419"/>
  <c r="G419"/>
  <c r="U417"/>
  <c r="U416" s="1"/>
  <c r="S417"/>
  <c r="S416" s="1"/>
  <c r="P417"/>
  <c r="P416" s="1"/>
  <c r="L417"/>
  <c r="T416"/>
  <c r="R416"/>
  <c r="Q416"/>
  <c r="O416"/>
  <c r="N416"/>
  <c r="M416"/>
  <c r="K416"/>
  <c r="J416"/>
  <c r="I416"/>
  <c r="L416" s="1"/>
  <c r="H416"/>
  <c r="G416"/>
  <c r="U415"/>
  <c r="S415"/>
  <c r="S414" s="1"/>
  <c r="P415"/>
  <c r="P414" s="1"/>
  <c r="L415"/>
  <c r="U414"/>
  <c r="T414"/>
  <c r="R414"/>
  <c r="Q414"/>
  <c r="O414"/>
  <c r="N414"/>
  <c r="M414"/>
  <c r="K414"/>
  <c r="J414"/>
  <c r="I414"/>
  <c r="L414" s="1"/>
  <c r="U413"/>
  <c r="S413"/>
  <c r="P413"/>
  <c r="L413"/>
  <c r="U412"/>
  <c r="U411" s="1"/>
  <c r="S412"/>
  <c r="S411" s="1"/>
  <c r="P412"/>
  <c r="P411" s="1"/>
  <c r="L412"/>
  <c r="T411"/>
  <c r="R411"/>
  <c r="Q411"/>
  <c r="O411"/>
  <c r="N411"/>
  <c r="M411"/>
  <c r="K411"/>
  <c r="J411"/>
  <c r="I411"/>
  <c r="L411" s="1"/>
  <c r="H411"/>
  <c r="G411"/>
  <c r="U410"/>
  <c r="U409" s="1"/>
  <c r="S410"/>
  <c r="P410"/>
  <c r="P409" s="1"/>
  <c r="L410"/>
  <c r="T409"/>
  <c r="S409"/>
  <c r="R409"/>
  <c r="Q409"/>
  <c r="O409"/>
  <c r="N409"/>
  <c r="M409"/>
  <c r="K409"/>
  <c r="J409"/>
  <c r="I409"/>
  <c r="L409" s="1"/>
  <c r="H409"/>
  <c r="G409"/>
  <c r="U408"/>
  <c r="U407" s="1"/>
  <c r="S408"/>
  <c r="S407" s="1"/>
  <c r="P408"/>
  <c r="P407" s="1"/>
  <c r="L408"/>
  <c r="T407"/>
  <c r="R407"/>
  <c r="Q407"/>
  <c r="O407"/>
  <c r="N407"/>
  <c r="M407"/>
  <c r="K407"/>
  <c r="J407"/>
  <c r="I407"/>
  <c r="L407" s="1"/>
  <c r="H407"/>
  <c r="G407"/>
  <c r="U406"/>
  <c r="S406"/>
  <c r="P406"/>
  <c r="L406"/>
  <c r="U405"/>
  <c r="S405"/>
  <c r="S404" s="1"/>
  <c r="P405"/>
  <c r="P404" s="1"/>
  <c r="L405"/>
  <c r="U404"/>
  <c r="T404"/>
  <c r="R404"/>
  <c r="Q404"/>
  <c r="O404"/>
  <c r="N404"/>
  <c r="M404"/>
  <c r="K404"/>
  <c r="J404"/>
  <c r="I404"/>
  <c r="L404" s="1"/>
  <c r="H404"/>
  <c r="G404"/>
  <c r="U403"/>
  <c r="S403"/>
  <c r="P403"/>
  <c r="L403"/>
  <c r="U402"/>
  <c r="U401" s="1"/>
  <c r="S402"/>
  <c r="S401" s="1"/>
  <c r="P402"/>
  <c r="P401" s="1"/>
  <c r="L402"/>
  <c r="T401"/>
  <c r="R401"/>
  <c r="Q401"/>
  <c r="O401"/>
  <c r="N401"/>
  <c r="M401"/>
  <c r="K401"/>
  <c r="J401"/>
  <c r="I401"/>
  <c r="L401" s="1"/>
  <c r="H401"/>
  <c r="G401"/>
  <c r="L399"/>
  <c r="U398"/>
  <c r="T398"/>
  <c r="S398"/>
  <c r="R398"/>
  <c r="Q398"/>
  <c r="P398"/>
  <c r="O398"/>
  <c r="N398"/>
  <c r="M398"/>
  <c r="K398"/>
  <c r="J398"/>
  <c r="I398"/>
  <c r="L398" s="1"/>
  <c r="H398"/>
  <c r="G398"/>
  <c r="U397"/>
  <c r="U396" s="1"/>
  <c r="S397"/>
  <c r="S396" s="1"/>
  <c r="P397"/>
  <c r="P396" s="1"/>
  <c r="L397"/>
  <c r="T396"/>
  <c r="R396"/>
  <c r="Q396"/>
  <c r="O396"/>
  <c r="N396"/>
  <c r="M396"/>
  <c r="K396"/>
  <c r="J396"/>
  <c r="I396"/>
  <c r="L396" s="1"/>
  <c r="H396"/>
  <c r="G396"/>
  <c r="U395"/>
  <c r="S395"/>
  <c r="P395"/>
  <c r="L395"/>
  <c r="U394"/>
  <c r="S394"/>
  <c r="S393" s="1"/>
  <c r="P394"/>
  <c r="P393" s="1"/>
  <c r="L394"/>
  <c r="U393"/>
  <c r="T393"/>
  <c r="R393"/>
  <c r="Q393"/>
  <c r="O393"/>
  <c r="N393"/>
  <c r="M393"/>
  <c r="K393"/>
  <c r="J393"/>
  <c r="I393"/>
  <c r="L393" s="1"/>
  <c r="H393"/>
  <c r="G393"/>
  <c r="U392"/>
  <c r="S392"/>
  <c r="P392"/>
  <c r="L392"/>
  <c r="U391"/>
  <c r="S391"/>
  <c r="P391"/>
  <c r="L391"/>
  <c r="U390"/>
  <c r="S390"/>
  <c r="P390"/>
  <c r="L390"/>
  <c r="U389"/>
  <c r="S389"/>
  <c r="P389"/>
  <c r="L389"/>
  <c r="U388"/>
  <c r="U387" s="1"/>
  <c r="S388"/>
  <c r="S387" s="1"/>
  <c r="P388"/>
  <c r="P387" s="1"/>
  <c r="L388"/>
  <c r="T387"/>
  <c r="R387"/>
  <c r="Q387"/>
  <c r="O387"/>
  <c r="N387"/>
  <c r="M387"/>
  <c r="K387"/>
  <c r="J387"/>
  <c r="I387"/>
  <c r="L387" s="1"/>
  <c r="H387"/>
  <c r="G387"/>
  <c r="U386"/>
  <c r="S386"/>
  <c r="S385" s="1"/>
  <c r="P386"/>
  <c r="P385" s="1"/>
  <c r="L386"/>
  <c r="U385"/>
  <c r="T385"/>
  <c r="R385"/>
  <c r="Q385"/>
  <c r="O385"/>
  <c r="N385"/>
  <c r="M385"/>
  <c r="K385"/>
  <c r="J385"/>
  <c r="I385"/>
  <c r="L385" s="1"/>
  <c r="H385"/>
  <c r="G385"/>
  <c r="U384"/>
  <c r="S384"/>
  <c r="P384"/>
  <c r="L384"/>
  <c r="U383"/>
  <c r="S383"/>
  <c r="P383"/>
  <c r="L383"/>
  <c r="U382"/>
  <c r="S382"/>
  <c r="P382"/>
  <c r="L382"/>
  <c r="U381"/>
  <c r="S381"/>
  <c r="P381"/>
  <c r="L381"/>
  <c r="U380"/>
  <c r="S380"/>
  <c r="P380"/>
  <c r="L380"/>
  <c r="U379"/>
  <c r="S379"/>
  <c r="P379"/>
  <c r="L379"/>
  <c r="U378"/>
  <c r="S378"/>
  <c r="P378"/>
  <c r="L378"/>
  <c r="U377"/>
  <c r="U376" s="1"/>
  <c r="S377"/>
  <c r="S376" s="1"/>
  <c r="P377"/>
  <c r="P376" s="1"/>
  <c r="L377"/>
  <c r="T376"/>
  <c r="R376"/>
  <c r="Q376"/>
  <c r="O376"/>
  <c r="N376"/>
  <c r="M376"/>
  <c r="K376"/>
  <c r="J376"/>
  <c r="I376"/>
  <c r="L376" s="1"/>
  <c r="H376"/>
  <c r="G376"/>
  <c r="U375"/>
  <c r="S375"/>
  <c r="P375"/>
  <c r="L375"/>
  <c r="U374"/>
  <c r="S374"/>
  <c r="P374"/>
  <c r="L374"/>
  <c r="U373"/>
  <c r="S373"/>
  <c r="S372" s="1"/>
  <c r="P373"/>
  <c r="P372" s="1"/>
  <c r="L373"/>
  <c r="U372"/>
  <c r="T372"/>
  <c r="R372"/>
  <c r="Q372"/>
  <c r="O372"/>
  <c r="N372"/>
  <c r="M372"/>
  <c r="K372"/>
  <c r="J372"/>
  <c r="I372"/>
  <c r="L372" s="1"/>
  <c r="H372"/>
  <c r="G372"/>
  <c r="U371"/>
  <c r="S371"/>
  <c r="P371"/>
  <c r="L371"/>
  <c r="J371"/>
  <c r="U370"/>
  <c r="S370"/>
  <c r="P370"/>
  <c r="L370"/>
  <c r="J370"/>
  <c r="U369"/>
  <c r="S369"/>
  <c r="S367" s="1"/>
  <c r="P369"/>
  <c r="L369"/>
  <c r="J369"/>
  <c r="U368"/>
  <c r="S368"/>
  <c r="P368"/>
  <c r="L368"/>
  <c r="J368"/>
  <c r="T367"/>
  <c r="R367"/>
  <c r="Q367"/>
  <c r="O367"/>
  <c r="N367"/>
  <c r="M367"/>
  <c r="K367"/>
  <c r="I367"/>
  <c r="H367"/>
  <c r="G367"/>
  <c r="U366"/>
  <c r="S366"/>
  <c r="P366"/>
  <c r="L366"/>
  <c r="J366"/>
  <c r="U365"/>
  <c r="S365"/>
  <c r="P365"/>
  <c r="L365"/>
  <c r="J365"/>
  <c r="U364"/>
  <c r="S364"/>
  <c r="P364"/>
  <c r="L364"/>
  <c r="M364" s="1"/>
  <c r="J364"/>
  <c r="T363"/>
  <c r="R363"/>
  <c r="O363"/>
  <c r="K363"/>
  <c r="I363"/>
  <c r="L363" s="1"/>
  <c r="H363"/>
  <c r="G363"/>
  <c r="U362"/>
  <c r="U361" s="1"/>
  <c r="S362"/>
  <c r="S361" s="1"/>
  <c r="P362"/>
  <c r="L362"/>
  <c r="J362"/>
  <c r="J361" s="1"/>
  <c r="T361"/>
  <c r="R361"/>
  <c r="Q361"/>
  <c r="P361"/>
  <c r="O361"/>
  <c r="N361"/>
  <c r="M361"/>
  <c r="K361"/>
  <c r="I361"/>
  <c r="H361"/>
  <c r="G361"/>
  <c r="U360"/>
  <c r="S360"/>
  <c r="P360"/>
  <c r="L360"/>
  <c r="J360"/>
  <c r="U359"/>
  <c r="S359"/>
  <c r="P359"/>
  <c r="L359"/>
  <c r="J359"/>
  <c r="U358"/>
  <c r="S358"/>
  <c r="P358"/>
  <c r="L358"/>
  <c r="J358"/>
  <c r="T357"/>
  <c r="R357"/>
  <c r="Q357"/>
  <c r="O357"/>
  <c r="N357"/>
  <c r="M357"/>
  <c r="K357"/>
  <c r="I357"/>
  <c r="H357"/>
  <c r="G357"/>
  <c r="U354"/>
  <c r="S354"/>
  <c r="S353" s="1"/>
  <c r="S352" s="1"/>
  <c r="P354"/>
  <c r="P353" s="1"/>
  <c r="L354"/>
  <c r="U353"/>
  <c r="U352" s="1"/>
  <c r="T353"/>
  <c r="T352" s="1"/>
  <c r="R353"/>
  <c r="R352" s="1"/>
  <c r="Q353"/>
  <c r="Q352" s="1"/>
  <c r="P352"/>
  <c r="O353"/>
  <c r="O352" s="1"/>
  <c r="N353"/>
  <c r="N352" s="1"/>
  <c r="M353"/>
  <c r="M352" s="1"/>
  <c r="K353"/>
  <c r="K352" s="1"/>
  <c r="J353"/>
  <c r="J352" s="1"/>
  <c r="I353"/>
  <c r="L353" s="1"/>
  <c r="H353"/>
  <c r="H352" s="1"/>
  <c r="G353"/>
  <c r="G352" s="1"/>
  <c r="U351"/>
  <c r="S351"/>
  <c r="S350" s="1"/>
  <c r="S349" s="1"/>
  <c r="P351"/>
  <c r="L351"/>
  <c r="U350"/>
  <c r="U349" s="1"/>
  <c r="T350"/>
  <c r="T349" s="1"/>
  <c r="R350"/>
  <c r="R349" s="1"/>
  <c r="Q350"/>
  <c r="P350"/>
  <c r="P349" s="1"/>
  <c r="O350"/>
  <c r="O349" s="1"/>
  <c r="N350"/>
  <c r="N349" s="1"/>
  <c r="M350"/>
  <c r="M349" s="1"/>
  <c r="K350"/>
  <c r="K349" s="1"/>
  <c r="J350"/>
  <c r="J349" s="1"/>
  <c r="I350"/>
  <c r="L350" s="1"/>
  <c r="H350"/>
  <c r="H349" s="1"/>
  <c r="G350"/>
  <c r="G349" s="1"/>
  <c r="Q349"/>
  <c r="L348"/>
  <c r="U347"/>
  <c r="T347"/>
  <c r="S347"/>
  <c r="R347"/>
  <c r="Q347"/>
  <c r="P347"/>
  <c r="O347"/>
  <c r="N347"/>
  <c r="M347"/>
  <c r="K347"/>
  <c r="J347"/>
  <c r="I347"/>
  <c r="H347"/>
  <c r="G347"/>
  <c r="U346"/>
  <c r="U345" s="1"/>
  <c r="S346"/>
  <c r="S345" s="1"/>
  <c r="P346"/>
  <c r="P345" s="1"/>
  <c r="L346"/>
  <c r="T345"/>
  <c r="R345"/>
  <c r="Q345"/>
  <c r="O345"/>
  <c r="N345"/>
  <c r="M345"/>
  <c r="K345"/>
  <c r="J345"/>
  <c r="I345"/>
  <c r="L345" s="1"/>
  <c r="H345"/>
  <c r="G345"/>
  <c r="U344"/>
  <c r="U343" s="1"/>
  <c r="S344"/>
  <c r="S343" s="1"/>
  <c r="P344"/>
  <c r="P343" s="1"/>
  <c r="L344"/>
  <c r="T343"/>
  <c r="R343"/>
  <c r="Q343"/>
  <c r="O343"/>
  <c r="N343"/>
  <c r="M343"/>
  <c r="K343"/>
  <c r="J343"/>
  <c r="I343"/>
  <c r="L343" s="1"/>
  <c r="H343"/>
  <c r="G343"/>
  <c r="U341"/>
  <c r="U340" s="1"/>
  <c r="U339" s="1"/>
  <c r="S341"/>
  <c r="P341"/>
  <c r="P340" s="1"/>
  <c r="P339" s="1"/>
  <c r="L341"/>
  <c r="T340"/>
  <c r="T339" s="1"/>
  <c r="S340"/>
  <c r="S339" s="1"/>
  <c r="R340"/>
  <c r="Q340"/>
  <c r="Q339" s="1"/>
  <c r="O340"/>
  <c r="O339" s="1"/>
  <c r="N340"/>
  <c r="N339" s="1"/>
  <c r="M340"/>
  <c r="M339" s="1"/>
  <c r="K340"/>
  <c r="K339" s="1"/>
  <c r="J340"/>
  <c r="J339" s="1"/>
  <c r="I340"/>
  <c r="L340" s="1"/>
  <c r="H340"/>
  <c r="H339" s="1"/>
  <c r="G340"/>
  <c r="G339" s="1"/>
  <c r="R339"/>
  <c r="U338"/>
  <c r="U337" s="1"/>
  <c r="S338"/>
  <c r="S337" s="1"/>
  <c r="P338"/>
  <c r="P337" s="1"/>
  <c r="L338"/>
  <c r="T337"/>
  <c r="R337"/>
  <c r="Q337"/>
  <c r="O337"/>
  <c r="N337"/>
  <c r="M337"/>
  <c r="K337"/>
  <c r="J337"/>
  <c r="I337"/>
  <c r="L337" s="1"/>
  <c r="H337"/>
  <c r="G337"/>
  <c r="U336"/>
  <c r="U335" s="1"/>
  <c r="S336"/>
  <c r="S335" s="1"/>
  <c r="P336"/>
  <c r="P335" s="1"/>
  <c r="L336"/>
  <c r="T335"/>
  <c r="R335"/>
  <c r="Q335"/>
  <c r="O335"/>
  <c r="N335"/>
  <c r="M335"/>
  <c r="K335"/>
  <c r="J335"/>
  <c r="I335"/>
  <c r="H335"/>
  <c r="G335"/>
  <c r="U334"/>
  <c r="U333" s="1"/>
  <c r="S334"/>
  <c r="P334"/>
  <c r="P333" s="1"/>
  <c r="L334"/>
  <c r="T333"/>
  <c r="S333"/>
  <c r="R333"/>
  <c r="Q333"/>
  <c r="O333"/>
  <c r="O332" s="1"/>
  <c r="N333"/>
  <c r="M333"/>
  <c r="M332" s="1"/>
  <c r="K333"/>
  <c r="J333"/>
  <c r="J332" s="1"/>
  <c r="I333"/>
  <c r="L333" s="1"/>
  <c r="H333"/>
  <c r="H332" s="1"/>
  <c r="G333"/>
  <c r="U331"/>
  <c r="U330" s="1"/>
  <c r="S331"/>
  <c r="S330" s="1"/>
  <c r="P331"/>
  <c r="P330" s="1"/>
  <c r="L331"/>
  <c r="T330"/>
  <c r="R330"/>
  <c r="Q330"/>
  <c r="O330"/>
  <c r="N330"/>
  <c r="M330"/>
  <c r="K330"/>
  <c r="J330"/>
  <c r="I330"/>
  <c r="L330" s="1"/>
  <c r="H330"/>
  <c r="G330"/>
  <c r="U329"/>
  <c r="U328" s="1"/>
  <c r="S329"/>
  <c r="S328" s="1"/>
  <c r="P329"/>
  <c r="P328" s="1"/>
  <c r="L329"/>
  <c r="T328"/>
  <c r="R328"/>
  <c r="Q328"/>
  <c r="O328"/>
  <c r="N328"/>
  <c r="M328"/>
  <c r="K328"/>
  <c r="J328"/>
  <c r="I328"/>
  <c r="L328" s="1"/>
  <c r="H328"/>
  <c r="G328"/>
  <c r="L327"/>
  <c r="U326"/>
  <c r="S326"/>
  <c r="P326"/>
  <c r="L326"/>
  <c r="U325"/>
  <c r="U324" s="1"/>
  <c r="S325"/>
  <c r="S324" s="1"/>
  <c r="P325"/>
  <c r="P324" s="1"/>
  <c r="L325"/>
  <c r="T324"/>
  <c r="R324"/>
  <c r="Q324"/>
  <c r="O324"/>
  <c r="N324"/>
  <c r="M324"/>
  <c r="K324"/>
  <c r="J324"/>
  <c r="I324"/>
  <c r="L324" s="1"/>
  <c r="H324"/>
  <c r="G324"/>
  <c r="U323"/>
  <c r="U322" s="1"/>
  <c r="S323"/>
  <c r="S322" s="1"/>
  <c r="P323"/>
  <c r="P322" s="1"/>
  <c r="L323"/>
  <c r="T322"/>
  <c r="R322"/>
  <c r="Q322"/>
  <c r="O322"/>
  <c r="N322"/>
  <c r="M322"/>
  <c r="K322"/>
  <c r="J322"/>
  <c r="I322"/>
  <c r="L322" s="1"/>
  <c r="H322"/>
  <c r="G322"/>
  <c r="U321"/>
  <c r="S321"/>
  <c r="P321"/>
  <c r="L321"/>
  <c r="U320"/>
  <c r="S320"/>
  <c r="P320"/>
  <c r="L320"/>
  <c r="U319"/>
  <c r="U318" s="1"/>
  <c r="S319"/>
  <c r="S318" s="1"/>
  <c r="P319"/>
  <c r="L319"/>
  <c r="T318"/>
  <c r="R318"/>
  <c r="Q318"/>
  <c r="O318"/>
  <c r="N318"/>
  <c r="M318"/>
  <c r="M317" s="1"/>
  <c r="K318"/>
  <c r="J318"/>
  <c r="J317" s="1"/>
  <c r="I318"/>
  <c r="L318" s="1"/>
  <c r="H318"/>
  <c r="H317" s="1"/>
  <c r="G318"/>
  <c r="U316"/>
  <c r="U315" s="1"/>
  <c r="S316"/>
  <c r="S315" s="1"/>
  <c r="P316"/>
  <c r="P315" s="1"/>
  <c r="L316"/>
  <c r="T315"/>
  <c r="R315"/>
  <c r="Q315"/>
  <c r="O315"/>
  <c r="N315"/>
  <c r="M315"/>
  <c r="K315"/>
  <c r="J315"/>
  <c r="I315"/>
  <c r="H315"/>
  <c r="G315"/>
  <c r="U314"/>
  <c r="S314"/>
  <c r="S313" s="1"/>
  <c r="P314"/>
  <c r="P313" s="1"/>
  <c r="L314"/>
  <c r="U313"/>
  <c r="T313"/>
  <c r="T312" s="1"/>
  <c r="R313"/>
  <c r="Q313"/>
  <c r="O313"/>
  <c r="O312" s="1"/>
  <c r="N313"/>
  <c r="M313"/>
  <c r="M312" s="1"/>
  <c r="K313"/>
  <c r="J313"/>
  <c r="J312" s="1"/>
  <c r="I313"/>
  <c r="L313" s="1"/>
  <c r="H313"/>
  <c r="H312" s="1"/>
  <c r="G313"/>
  <c r="U311"/>
  <c r="U310" s="1"/>
  <c r="U309" s="1"/>
  <c r="S311"/>
  <c r="S310" s="1"/>
  <c r="S309" s="1"/>
  <c r="P311"/>
  <c r="P310" s="1"/>
  <c r="P309" s="1"/>
  <c r="L311"/>
  <c r="T310"/>
  <c r="T309" s="1"/>
  <c r="R310"/>
  <c r="R309" s="1"/>
  <c r="Q310"/>
  <c r="Q309" s="1"/>
  <c r="O310"/>
  <c r="O309" s="1"/>
  <c r="N310"/>
  <c r="N309" s="1"/>
  <c r="M310"/>
  <c r="M309" s="1"/>
  <c r="K310"/>
  <c r="K309" s="1"/>
  <c r="J310"/>
  <c r="J309" s="1"/>
  <c r="I310"/>
  <c r="L310" s="1"/>
  <c r="H310"/>
  <c r="H309" s="1"/>
  <c r="G310"/>
  <c r="G309" s="1"/>
  <c r="U308"/>
  <c r="U307" s="1"/>
  <c r="S308"/>
  <c r="S307" s="1"/>
  <c r="P308"/>
  <c r="P307" s="1"/>
  <c r="L308"/>
  <c r="T307"/>
  <c r="R307"/>
  <c r="Q307"/>
  <c r="O307"/>
  <c r="N307"/>
  <c r="M307"/>
  <c r="K307"/>
  <c r="J307"/>
  <c r="I307"/>
  <c r="L307" s="1"/>
  <c r="H307"/>
  <c r="G307"/>
  <c r="U306"/>
  <c r="S306"/>
  <c r="P306"/>
  <c r="L306"/>
  <c r="U305"/>
  <c r="U304" s="1"/>
  <c r="S305"/>
  <c r="S304" s="1"/>
  <c r="P305"/>
  <c r="L305"/>
  <c r="T304"/>
  <c r="R304"/>
  <c r="Q304"/>
  <c r="O304"/>
  <c r="N304"/>
  <c r="M304"/>
  <c r="K304"/>
  <c r="J304"/>
  <c r="I304"/>
  <c r="L304" s="1"/>
  <c r="H304"/>
  <c r="G304"/>
  <c r="U303"/>
  <c r="U302" s="1"/>
  <c r="S303"/>
  <c r="S302" s="1"/>
  <c r="P303"/>
  <c r="P302" s="1"/>
  <c r="L303"/>
  <c r="T302"/>
  <c r="R302"/>
  <c r="Q302"/>
  <c r="O302"/>
  <c r="N302"/>
  <c r="M302"/>
  <c r="K302"/>
  <c r="J302"/>
  <c r="I302"/>
  <c r="L302" s="1"/>
  <c r="H302"/>
  <c r="G302"/>
  <c r="U301"/>
  <c r="S301"/>
  <c r="P301"/>
  <c r="L301"/>
  <c r="U300"/>
  <c r="U299" s="1"/>
  <c r="S300"/>
  <c r="S299" s="1"/>
  <c r="P300"/>
  <c r="L300"/>
  <c r="T299"/>
  <c r="R299"/>
  <c r="Q299"/>
  <c r="O299"/>
  <c r="N299"/>
  <c r="M299"/>
  <c r="K299"/>
  <c r="J299"/>
  <c r="I299"/>
  <c r="L299" s="1"/>
  <c r="H299"/>
  <c r="G299"/>
  <c r="U298"/>
  <c r="S298"/>
  <c r="S297" s="1"/>
  <c r="P298"/>
  <c r="P297" s="1"/>
  <c r="L298"/>
  <c r="U297"/>
  <c r="T297"/>
  <c r="R297"/>
  <c r="Q297"/>
  <c r="O297"/>
  <c r="N297"/>
  <c r="M297"/>
  <c r="K297"/>
  <c r="J297"/>
  <c r="I297"/>
  <c r="H297"/>
  <c r="G297"/>
  <c r="R296"/>
  <c r="U295"/>
  <c r="U294" s="1"/>
  <c r="S295"/>
  <c r="P295"/>
  <c r="P294" s="1"/>
  <c r="L295"/>
  <c r="T294"/>
  <c r="S294"/>
  <c r="R294"/>
  <c r="Q294"/>
  <c r="O294"/>
  <c r="N294"/>
  <c r="M294"/>
  <c r="K294"/>
  <c r="J294"/>
  <c r="I294"/>
  <c r="L294" s="1"/>
  <c r="H294"/>
  <c r="G294"/>
  <c r="U293"/>
  <c r="S293"/>
  <c r="P293"/>
  <c r="L293"/>
  <c r="U292"/>
  <c r="S292"/>
  <c r="S291" s="1"/>
  <c r="S290" s="1"/>
  <c r="P292"/>
  <c r="P291" s="1"/>
  <c r="P290" s="1"/>
  <c r="L292"/>
  <c r="U291"/>
  <c r="T291"/>
  <c r="T290" s="1"/>
  <c r="R291"/>
  <c r="Q291"/>
  <c r="Q290" s="1"/>
  <c r="O291"/>
  <c r="N291"/>
  <c r="N290" s="1"/>
  <c r="M291"/>
  <c r="K291"/>
  <c r="K290" s="1"/>
  <c r="J291"/>
  <c r="I291"/>
  <c r="L291" s="1"/>
  <c r="H291"/>
  <c r="H290" s="1"/>
  <c r="G291"/>
  <c r="U289"/>
  <c r="U288" s="1"/>
  <c r="S289"/>
  <c r="S288" s="1"/>
  <c r="P289"/>
  <c r="P288" s="1"/>
  <c r="L289"/>
  <c r="T288"/>
  <c r="R288"/>
  <c r="Q288"/>
  <c r="O288"/>
  <c r="N288"/>
  <c r="M288"/>
  <c r="K288"/>
  <c r="J288"/>
  <c r="I288"/>
  <c r="L288" s="1"/>
  <c r="H288"/>
  <c r="G288"/>
  <c r="U287"/>
  <c r="S287"/>
  <c r="S286" s="1"/>
  <c r="P287"/>
  <c r="P286" s="1"/>
  <c r="L287"/>
  <c r="U286"/>
  <c r="T286"/>
  <c r="R286"/>
  <c r="Q286"/>
  <c r="O286"/>
  <c r="N286"/>
  <c r="M286"/>
  <c r="K286"/>
  <c r="J286"/>
  <c r="I286"/>
  <c r="L286" s="1"/>
  <c r="H286"/>
  <c r="G286"/>
  <c r="U285"/>
  <c r="S285"/>
  <c r="P285"/>
  <c r="L285"/>
  <c r="U284"/>
  <c r="U283" s="1"/>
  <c r="S284"/>
  <c r="S283" s="1"/>
  <c r="P284"/>
  <c r="P283" s="1"/>
  <c r="L284"/>
  <c r="T283"/>
  <c r="R283"/>
  <c r="Q283"/>
  <c r="O283"/>
  <c r="N283"/>
  <c r="M283"/>
  <c r="K283"/>
  <c r="J283"/>
  <c r="I283"/>
  <c r="L283" s="1"/>
  <c r="H283"/>
  <c r="G283"/>
  <c r="U282"/>
  <c r="S282"/>
  <c r="P282"/>
  <c r="L282"/>
  <c r="U281"/>
  <c r="S281"/>
  <c r="P281"/>
  <c r="L281"/>
  <c r="U280"/>
  <c r="U279" s="1"/>
  <c r="S280"/>
  <c r="P280"/>
  <c r="P279" s="1"/>
  <c r="L280"/>
  <c r="T279"/>
  <c r="S279"/>
  <c r="R279"/>
  <c r="Q279"/>
  <c r="O279"/>
  <c r="N279"/>
  <c r="M279"/>
  <c r="K279"/>
  <c r="J279"/>
  <c r="I279"/>
  <c r="L279" s="1"/>
  <c r="H279"/>
  <c r="G279"/>
  <c r="U278"/>
  <c r="U277" s="1"/>
  <c r="S278"/>
  <c r="S277" s="1"/>
  <c r="S276" s="1"/>
  <c r="P278"/>
  <c r="P277" s="1"/>
  <c r="L278"/>
  <c r="T277"/>
  <c r="R277"/>
  <c r="R276" s="1"/>
  <c r="Q277"/>
  <c r="O277"/>
  <c r="O276" s="1"/>
  <c r="N277"/>
  <c r="M277"/>
  <c r="M276" s="1"/>
  <c r="K277"/>
  <c r="J277"/>
  <c r="J276" s="1"/>
  <c r="I277"/>
  <c r="L277" s="1"/>
  <c r="H277"/>
  <c r="H276" s="1"/>
  <c r="G277"/>
  <c r="U275"/>
  <c r="U274" s="1"/>
  <c r="S275"/>
  <c r="S274" s="1"/>
  <c r="P275"/>
  <c r="P274" s="1"/>
  <c r="L275"/>
  <c r="T274"/>
  <c r="R274"/>
  <c r="Q274"/>
  <c r="O274"/>
  <c r="N274"/>
  <c r="M274"/>
  <c r="K274"/>
  <c r="J274"/>
  <c r="I274"/>
  <c r="L274" s="1"/>
  <c r="H274"/>
  <c r="G274"/>
  <c r="U273"/>
  <c r="S273"/>
  <c r="P273"/>
  <c r="L273"/>
  <c r="U272"/>
  <c r="S272"/>
  <c r="S271" s="1"/>
  <c r="P272"/>
  <c r="P271" s="1"/>
  <c r="L272"/>
  <c r="U271"/>
  <c r="T271"/>
  <c r="R271"/>
  <c r="Q271"/>
  <c r="O271"/>
  <c r="N271"/>
  <c r="M271"/>
  <c r="K271"/>
  <c r="J271"/>
  <c r="I271"/>
  <c r="L271" s="1"/>
  <c r="H271"/>
  <c r="G271"/>
  <c r="U270"/>
  <c r="U269" s="1"/>
  <c r="S270"/>
  <c r="S269" s="1"/>
  <c r="P270"/>
  <c r="P269" s="1"/>
  <c r="L270"/>
  <c r="T269"/>
  <c r="R269"/>
  <c r="Q269"/>
  <c r="O269"/>
  <c r="N269"/>
  <c r="M269"/>
  <c r="K269"/>
  <c r="J269"/>
  <c r="I269"/>
  <c r="H269"/>
  <c r="G269"/>
  <c r="U268"/>
  <c r="U267" s="1"/>
  <c r="S268"/>
  <c r="S267"/>
  <c r="P268"/>
  <c r="P267" s="1"/>
  <c r="L268"/>
  <c r="T267"/>
  <c r="R267"/>
  <c r="Q267"/>
  <c r="O267"/>
  <c r="N267"/>
  <c r="M267"/>
  <c r="K267"/>
  <c r="J267"/>
  <c r="I267"/>
  <c r="H267"/>
  <c r="G267"/>
  <c r="U265"/>
  <c r="S265"/>
  <c r="P265"/>
  <c r="L265"/>
  <c r="U264"/>
  <c r="S264"/>
  <c r="S263" s="1"/>
  <c r="P264"/>
  <c r="P263" s="1"/>
  <c r="L264"/>
  <c r="U263"/>
  <c r="T263"/>
  <c r="R263"/>
  <c r="Q263"/>
  <c r="O263"/>
  <c r="N263"/>
  <c r="M263"/>
  <c r="K263"/>
  <c r="J263"/>
  <c r="I263"/>
  <c r="L263" s="1"/>
  <c r="H263"/>
  <c r="G263"/>
  <c r="U262"/>
  <c r="S262"/>
  <c r="P262"/>
  <c r="L262"/>
  <c r="U261"/>
  <c r="S261"/>
  <c r="P261"/>
  <c r="L261"/>
  <c r="U260"/>
  <c r="S260"/>
  <c r="P260"/>
  <c r="L260"/>
  <c r="U259"/>
  <c r="U258" s="1"/>
  <c r="S259"/>
  <c r="S258" s="1"/>
  <c r="P259"/>
  <c r="P258" s="1"/>
  <c r="L259"/>
  <c r="T258"/>
  <c r="R258"/>
  <c r="Q258"/>
  <c r="O258"/>
  <c r="N258"/>
  <c r="M258"/>
  <c r="K258"/>
  <c r="J258"/>
  <c r="I258"/>
  <c r="L258" s="1"/>
  <c r="H258"/>
  <c r="G258"/>
  <c r="U257"/>
  <c r="S257"/>
  <c r="P257"/>
  <c r="L257"/>
  <c r="U256"/>
  <c r="S256"/>
  <c r="P256"/>
  <c r="L256"/>
  <c r="U255"/>
  <c r="U254" s="1"/>
  <c r="S255"/>
  <c r="S254" s="1"/>
  <c r="P255"/>
  <c r="P254" s="1"/>
  <c r="L255"/>
  <c r="T254"/>
  <c r="R254"/>
  <c r="Q254"/>
  <c r="O254"/>
  <c r="N254"/>
  <c r="M254"/>
  <c r="K254"/>
  <c r="J254"/>
  <c r="I254"/>
  <c r="L254" s="1"/>
  <c r="H254"/>
  <c r="G254"/>
  <c r="U253"/>
  <c r="S253"/>
  <c r="S252" s="1"/>
  <c r="P253"/>
  <c r="P252" s="1"/>
  <c r="L253"/>
  <c r="U252"/>
  <c r="T252"/>
  <c r="R252"/>
  <c r="R251" s="1"/>
  <c r="Q252"/>
  <c r="O252"/>
  <c r="O251" s="1"/>
  <c r="N252"/>
  <c r="M252"/>
  <c r="M251" s="1"/>
  <c r="K252"/>
  <c r="J252"/>
  <c r="J251" s="1"/>
  <c r="I252"/>
  <c r="L252" s="1"/>
  <c r="H252"/>
  <c r="H251" s="1"/>
  <c r="G252"/>
  <c r="U250"/>
  <c r="U249" s="1"/>
  <c r="U248" s="1"/>
  <c r="S250"/>
  <c r="S249" s="1"/>
  <c r="S248" s="1"/>
  <c r="P250"/>
  <c r="P249" s="1"/>
  <c r="P248" s="1"/>
  <c r="L250"/>
  <c r="T249"/>
  <c r="T248" s="1"/>
  <c r="R249"/>
  <c r="R248" s="1"/>
  <c r="Q249"/>
  <c r="Q248" s="1"/>
  <c r="O249"/>
  <c r="O248" s="1"/>
  <c r="N249"/>
  <c r="N248" s="1"/>
  <c r="M249"/>
  <c r="M248" s="1"/>
  <c r="K249"/>
  <c r="K248" s="1"/>
  <c r="J249"/>
  <c r="J248" s="1"/>
  <c r="I249"/>
  <c r="I248" s="1"/>
  <c r="H249"/>
  <c r="H248" s="1"/>
  <c r="G249"/>
  <c r="G248" s="1"/>
  <c r="U247"/>
  <c r="U246" s="1"/>
  <c r="U245" s="1"/>
  <c r="S247"/>
  <c r="S246" s="1"/>
  <c r="S245" s="1"/>
  <c r="P247"/>
  <c r="P246" s="1"/>
  <c r="P245" s="1"/>
  <c r="L247"/>
  <c r="T246"/>
  <c r="T245" s="1"/>
  <c r="R246"/>
  <c r="R245" s="1"/>
  <c r="Q246"/>
  <c r="Q245" s="1"/>
  <c r="O246"/>
  <c r="O245" s="1"/>
  <c r="N246"/>
  <c r="N245" s="1"/>
  <c r="M246"/>
  <c r="M245" s="1"/>
  <c r="K246"/>
  <c r="K245" s="1"/>
  <c r="J246"/>
  <c r="J245" s="1"/>
  <c r="I246"/>
  <c r="L246" s="1"/>
  <c r="U244"/>
  <c r="U243" s="1"/>
  <c r="S244"/>
  <c r="S243" s="1"/>
  <c r="P244"/>
  <c r="P243" s="1"/>
  <c r="L244"/>
  <c r="T243"/>
  <c r="R243"/>
  <c r="Q243"/>
  <c r="O243"/>
  <c r="N243"/>
  <c r="M243"/>
  <c r="K243"/>
  <c r="J243"/>
  <c r="I243"/>
  <c r="L243" s="1"/>
  <c r="H243"/>
  <c r="G243"/>
  <c r="U242"/>
  <c r="S242"/>
  <c r="S241" s="1"/>
  <c r="P242"/>
  <c r="P241" s="1"/>
  <c r="L242"/>
  <c r="U241"/>
  <c r="T241"/>
  <c r="R241"/>
  <c r="R240" s="1"/>
  <c r="Q241"/>
  <c r="Q240" s="1"/>
  <c r="O241"/>
  <c r="O240" s="1"/>
  <c r="N241"/>
  <c r="N240" s="1"/>
  <c r="M241"/>
  <c r="M240" s="1"/>
  <c r="K241"/>
  <c r="K240" s="1"/>
  <c r="J241"/>
  <c r="J240" s="1"/>
  <c r="I241"/>
  <c r="L241" s="1"/>
  <c r="H241"/>
  <c r="H240" s="1"/>
  <c r="G241"/>
  <c r="U239"/>
  <c r="S239"/>
  <c r="P239"/>
  <c r="L239"/>
  <c r="U238"/>
  <c r="U237" s="1"/>
  <c r="U236" s="1"/>
  <c r="S238"/>
  <c r="S237" s="1"/>
  <c r="S236" s="1"/>
  <c r="P238"/>
  <c r="L238"/>
  <c r="T237"/>
  <c r="T236" s="1"/>
  <c r="R237"/>
  <c r="R236" s="1"/>
  <c r="Q237"/>
  <c r="Q236" s="1"/>
  <c r="O237"/>
  <c r="O236" s="1"/>
  <c r="N237"/>
  <c r="N236" s="1"/>
  <c r="M237"/>
  <c r="M236" s="1"/>
  <c r="K237"/>
  <c r="K236" s="1"/>
  <c r="J237"/>
  <c r="I237"/>
  <c r="I236" s="1"/>
  <c r="H237"/>
  <c r="H236" s="1"/>
  <c r="G237"/>
  <c r="G236" s="1"/>
  <c r="J236"/>
  <c r="U235"/>
  <c r="U234" s="1"/>
  <c r="U233" s="1"/>
  <c r="S235"/>
  <c r="P235"/>
  <c r="P234" s="1"/>
  <c r="P233" s="1"/>
  <c r="L235"/>
  <c r="T234"/>
  <c r="S234"/>
  <c r="S233" s="1"/>
  <c r="R234"/>
  <c r="R233" s="1"/>
  <c r="Q234"/>
  <c r="Q233" s="1"/>
  <c r="O234"/>
  <c r="O233" s="1"/>
  <c r="N234"/>
  <c r="N233" s="1"/>
  <c r="M234"/>
  <c r="M233" s="1"/>
  <c r="K234"/>
  <c r="K233" s="1"/>
  <c r="J234"/>
  <c r="J233" s="1"/>
  <c r="I234"/>
  <c r="H234"/>
  <c r="H233" s="1"/>
  <c r="G234"/>
  <c r="G233" s="1"/>
  <c r="T233"/>
  <c r="U232"/>
  <c r="S232"/>
  <c r="P232"/>
  <c r="U231"/>
  <c r="S231"/>
  <c r="P231"/>
  <c r="L231"/>
  <c r="T230"/>
  <c r="R230"/>
  <c r="Q230"/>
  <c r="O230"/>
  <c r="N230"/>
  <c r="M230"/>
  <c r="K230"/>
  <c r="J230"/>
  <c r="I230"/>
  <c r="L230" s="1"/>
  <c r="H230"/>
  <c r="G230"/>
  <c r="U229"/>
  <c r="S229"/>
  <c r="P229"/>
  <c r="U228"/>
  <c r="S228"/>
  <c r="P228"/>
  <c r="L228"/>
  <c r="U227"/>
  <c r="S227"/>
  <c r="P227"/>
  <c r="L227"/>
  <c r="T226"/>
  <c r="R226"/>
  <c r="Q226"/>
  <c r="O226"/>
  <c r="N226"/>
  <c r="M226"/>
  <c r="K226"/>
  <c r="J226"/>
  <c r="I226"/>
  <c r="L226" s="1"/>
  <c r="H226"/>
  <c r="G226"/>
  <c r="U225"/>
  <c r="S225"/>
  <c r="P225"/>
  <c r="U224"/>
  <c r="S224"/>
  <c r="P224"/>
  <c r="U223"/>
  <c r="S223"/>
  <c r="P223"/>
  <c r="U222"/>
  <c r="S222"/>
  <c r="P222"/>
  <c r="U221"/>
  <c r="S221"/>
  <c r="P221"/>
  <c r="L221"/>
  <c r="T220"/>
  <c r="R220"/>
  <c r="Q220"/>
  <c r="O220"/>
  <c r="N220"/>
  <c r="M220"/>
  <c r="K220"/>
  <c r="J220"/>
  <c r="I220"/>
  <c r="L220" s="1"/>
  <c r="H220"/>
  <c r="G220"/>
  <c r="U219"/>
  <c r="S219"/>
  <c r="P219"/>
  <c r="U218"/>
  <c r="S218"/>
  <c r="P218"/>
  <c r="U217"/>
  <c r="S217"/>
  <c r="P217"/>
  <c r="L217"/>
  <c r="T216"/>
  <c r="R216"/>
  <c r="Q216"/>
  <c r="O216"/>
  <c r="N216"/>
  <c r="M216"/>
  <c r="K216"/>
  <c r="J216"/>
  <c r="I216"/>
  <c r="L216" s="1"/>
  <c r="H216"/>
  <c r="G216"/>
  <c r="U215"/>
  <c r="S215"/>
  <c r="P215"/>
  <c r="U214"/>
  <c r="S214"/>
  <c r="P214"/>
  <c r="L214"/>
  <c r="T213"/>
  <c r="R213"/>
  <c r="Q213"/>
  <c r="O213"/>
  <c r="N213"/>
  <c r="M213"/>
  <c r="K213"/>
  <c r="J213"/>
  <c r="I213"/>
  <c r="L213" s="1"/>
  <c r="H213"/>
  <c r="G213"/>
  <c r="U212"/>
  <c r="U211" s="1"/>
  <c r="S212"/>
  <c r="S211" s="1"/>
  <c r="P212"/>
  <c r="P211" s="1"/>
  <c r="L212"/>
  <c r="T211"/>
  <c r="R211"/>
  <c r="Q211"/>
  <c r="O211"/>
  <c r="N211"/>
  <c r="M211"/>
  <c r="K211"/>
  <c r="J211"/>
  <c r="I211"/>
  <c r="H211"/>
  <c r="G211"/>
  <c r="U209"/>
  <c r="U208" s="1"/>
  <c r="U207" s="1"/>
  <c r="P209"/>
  <c r="P208" s="1"/>
  <c r="P207" s="1"/>
  <c r="L209"/>
  <c r="T208"/>
  <c r="T207" s="1"/>
  <c r="S208"/>
  <c r="S207" s="1"/>
  <c r="R208"/>
  <c r="R207" s="1"/>
  <c r="Q208"/>
  <c r="Q207" s="1"/>
  <c r="O208"/>
  <c r="O207" s="1"/>
  <c r="N208"/>
  <c r="N207" s="1"/>
  <c r="M208"/>
  <c r="M207" s="1"/>
  <c r="K208"/>
  <c r="K207" s="1"/>
  <c r="J208"/>
  <c r="J207" s="1"/>
  <c r="I208"/>
  <c r="I207" s="1"/>
  <c r="H208"/>
  <c r="H207" s="1"/>
  <c r="G208"/>
  <c r="G207" s="1"/>
  <c r="U206"/>
  <c r="U205" s="1"/>
  <c r="S206"/>
  <c r="S205" s="1"/>
  <c r="P206"/>
  <c r="P205" s="1"/>
  <c r="L206"/>
  <c r="T205"/>
  <c r="R205"/>
  <c r="Q205"/>
  <c r="O205"/>
  <c r="N205"/>
  <c r="M205"/>
  <c r="K205"/>
  <c r="J205"/>
  <c r="I205"/>
  <c r="L205" s="1"/>
  <c r="H205"/>
  <c r="G205"/>
  <c r="U204"/>
  <c r="U203" s="1"/>
  <c r="S204"/>
  <c r="S203" s="1"/>
  <c r="P204"/>
  <c r="P203" s="1"/>
  <c r="L204"/>
  <c r="T203"/>
  <c r="R203"/>
  <c r="R202" s="1"/>
  <c r="Q203"/>
  <c r="O203"/>
  <c r="O202" s="1"/>
  <c r="N203"/>
  <c r="M203"/>
  <c r="M202" s="1"/>
  <c r="K203"/>
  <c r="J203"/>
  <c r="J202" s="1"/>
  <c r="I203"/>
  <c r="L203" s="1"/>
  <c r="H203"/>
  <c r="H202" s="1"/>
  <c r="G203"/>
  <c r="L201"/>
  <c r="U200"/>
  <c r="T200"/>
  <c r="S200"/>
  <c r="R200"/>
  <c r="Q200"/>
  <c r="P200"/>
  <c r="O200"/>
  <c r="N200"/>
  <c r="M200"/>
  <c r="K200"/>
  <c r="J200"/>
  <c r="I200"/>
  <c r="H200"/>
  <c r="G200"/>
  <c r="L199"/>
  <c r="L198"/>
  <c r="U197"/>
  <c r="T197"/>
  <c r="S197"/>
  <c r="R197"/>
  <c r="Q197"/>
  <c r="P197"/>
  <c r="O197"/>
  <c r="N197"/>
  <c r="M197"/>
  <c r="K197"/>
  <c r="J197"/>
  <c r="I197"/>
  <c r="L197" s="1"/>
  <c r="H197"/>
  <c r="G197"/>
  <c r="L196"/>
  <c r="U195"/>
  <c r="T195"/>
  <c r="S195"/>
  <c r="R195"/>
  <c r="Q195"/>
  <c r="P195"/>
  <c r="O195"/>
  <c r="N195"/>
  <c r="M195"/>
  <c r="K195"/>
  <c r="J195"/>
  <c r="I195"/>
  <c r="H195"/>
  <c r="G195"/>
  <c r="L193"/>
  <c r="U192"/>
  <c r="T192"/>
  <c r="S192"/>
  <c r="R192"/>
  <c r="Q192"/>
  <c r="P192"/>
  <c r="O192"/>
  <c r="N192"/>
  <c r="M192"/>
  <c r="K192"/>
  <c r="J192"/>
  <c r="I192"/>
  <c r="L192" s="1"/>
  <c r="H192"/>
  <c r="G192"/>
  <c r="U191"/>
  <c r="S191"/>
  <c r="S190" s="1"/>
  <c r="P191"/>
  <c r="P190" s="1"/>
  <c r="L191"/>
  <c r="U190"/>
  <c r="U189" s="1"/>
  <c r="T190"/>
  <c r="T189" s="1"/>
  <c r="R190"/>
  <c r="Q190"/>
  <c r="O190"/>
  <c r="O189" s="1"/>
  <c r="N190"/>
  <c r="N189" s="1"/>
  <c r="M190"/>
  <c r="M189" s="1"/>
  <c r="K190"/>
  <c r="K189" s="1"/>
  <c r="J190"/>
  <c r="I190"/>
  <c r="H190"/>
  <c r="G190"/>
  <c r="G189" s="1"/>
  <c r="J189"/>
  <c r="U188"/>
  <c r="S188"/>
  <c r="S187" s="1"/>
  <c r="S186" s="1"/>
  <c r="P188"/>
  <c r="P187" s="1"/>
  <c r="P186" s="1"/>
  <c r="L188"/>
  <c r="U187"/>
  <c r="U186" s="1"/>
  <c r="T187"/>
  <c r="T186" s="1"/>
  <c r="R187"/>
  <c r="R186" s="1"/>
  <c r="Q187"/>
  <c r="Q186" s="1"/>
  <c r="O187"/>
  <c r="O186" s="1"/>
  <c r="N187"/>
  <c r="N186" s="1"/>
  <c r="M187"/>
  <c r="M186" s="1"/>
  <c r="K187"/>
  <c r="K186" s="1"/>
  <c r="J187"/>
  <c r="J186" s="1"/>
  <c r="I187"/>
  <c r="L187" s="1"/>
  <c r="H187"/>
  <c r="G187"/>
  <c r="G186" s="1"/>
  <c r="H186"/>
  <c r="U185"/>
  <c r="U184" s="1"/>
  <c r="S185"/>
  <c r="P185"/>
  <c r="P184" s="1"/>
  <c r="L185"/>
  <c r="T184"/>
  <c r="S184"/>
  <c r="R184"/>
  <c r="Q184"/>
  <c r="O184"/>
  <c r="N184"/>
  <c r="M184"/>
  <c r="K184"/>
  <c r="J184"/>
  <c r="I184"/>
  <c r="L184" s="1"/>
  <c r="H184"/>
  <c r="G184"/>
  <c r="U183"/>
  <c r="U182" s="1"/>
  <c r="U181" s="1"/>
  <c r="S183"/>
  <c r="S182" s="1"/>
  <c r="S181" s="1"/>
  <c r="P183"/>
  <c r="P182" s="1"/>
  <c r="P181" s="1"/>
  <c r="L183"/>
  <c r="T182"/>
  <c r="T181" s="1"/>
  <c r="R182"/>
  <c r="Q182"/>
  <c r="O182"/>
  <c r="N182"/>
  <c r="M182"/>
  <c r="K182"/>
  <c r="J182"/>
  <c r="I182"/>
  <c r="L182" s="1"/>
  <c r="H182"/>
  <c r="G182"/>
  <c r="U180"/>
  <c r="S180"/>
  <c r="P180"/>
  <c r="L180"/>
  <c r="U179"/>
  <c r="U178" s="1"/>
  <c r="S179"/>
  <c r="S178" s="1"/>
  <c r="P179"/>
  <c r="P178" s="1"/>
  <c r="L179"/>
  <c r="T178"/>
  <c r="R178"/>
  <c r="Q178"/>
  <c r="O178"/>
  <c r="N178"/>
  <c r="M178"/>
  <c r="K178"/>
  <c r="J178"/>
  <c r="I178"/>
  <c r="L178" s="1"/>
  <c r="H178"/>
  <c r="G178"/>
  <c r="U177"/>
  <c r="S177"/>
  <c r="S176" s="1"/>
  <c r="P177"/>
  <c r="P176" s="1"/>
  <c r="L177"/>
  <c r="U176"/>
  <c r="T176"/>
  <c r="T175" s="1"/>
  <c r="R176"/>
  <c r="R175" s="1"/>
  <c r="Q176"/>
  <c r="O176"/>
  <c r="O175" s="1"/>
  <c r="N176"/>
  <c r="N175" s="1"/>
  <c r="M176"/>
  <c r="M175" s="1"/>
  <c r="K176"/>
  <c r="J176"/>
  <c r="J175" s="1"/>
  <c r="I176"/>
  <c r="H176"/>
  <c r="H175" s="1"/>
  <c r="G176"/>
  <c r="S174"/>
  <c r="P174"/>
  <c r="L174"/>
  <c r="U173"/>
  <c r="U172" s="1"/>
  <c r="U171" s="1"/>
  <c r="S173"/>
  <c r="S172" s="1"/>
  <c r="S171" s="1"/>
  <c r="P173"/>
  <c r="P172" s="1"/>
  <c r="P171" s="1"/>
  <c r="L173"/>
  <c r="T172"/>
  <c r="T171" s="1"/>
  <c r="R172"/>
  <c r="R171" s="1"/>
  <c r="Q172"/>
  <c r="Q171" s="1"/>
  <c r="O172"/>
  <c r="O171" s="1"/>
  <c r="N172"/>
  <c r="N171" s="1"/>
  <c r="M172"/>
  <c r="M171" s="1"/>
  <c r="K172"/>
  <c r="K171" s="1"/>
  <c r="J172"/>
  <c r="J171" s="1"/>
  <c r="I172"/>
  <c r="L172" s="1"/>
  <c r="H172"/>
  <c r="H171" s="1"/>
  <c r="G172"/>
  <c r="G171" s="1"/>
  <c r="P170"/>
  <c r="P169" s="1"/>
  <c r="P168" s="1"/>
  <c r="L170"/>
  <c r="U169"/>
  <c r="T169"/>
  <c r="T168" s="1"/>
  <c r="S169"/>
  <c r="S168" s="1"/>
  <c r="R169"/>
  <c r="R168" s="1"/>
  <c r="Q169"/>
  <c r="Q168" s="1"/>
  <c r="O169"/>
  <c r="O168" s="1"/>
  <c r="N169"/>
  <c r="N168" s="1"/>
  <c r="M169"/>
  <c r="M168" s="1"/>
  <c r="K169"/>
  <c r="K168" s="1"/>
  <c r="J169"/>
  <c r="J168" s="1"/>
  <c r="I169"/>
  <c r="H169"/>
  <c r="H168" s="1"/>
  <c r="G169"/>
  <c r="G168" s="1"/>
  <c r="U168"/>
  <c r="L167"/>
  <c r="U166"/>
  <c r="T166"/>
  <c r="S166"/>
  <c r="R166"/>
  <c r="Q166"/>
  <c r="P166"/>
  <c r="O166"/>
  <c r="N166"/>
  <c r="M166"/>
  <c r="K166"/>
  <c r="J166"/>
  <c r="I166"/>
  <c r="L166" s="1"/>
  <c r="H166"/>
  <c r="G166"/>
  <c r="U165"/>
  <c r="S165"/>
  <c r="S164" s="1"/>
  <c r="P165"/>
  <c r="L165"/>
  <c r="U164"/>
  <c r="T164"/>
  <c r="R164"/>
  <c r="Q164"/>
  <c r="P164"/>
  <c r="O164"/>
  <c r="N164"/>
  <c r="M164"/>
  <c r="K164"/>
  <c r="J164"/>
  <c r="I164"/>
  <c r="L164" s="1"/>
  <c r="H164"/>
  <c r="G164"/>
  <c r="U163"/>
  <c r="S163"/>
  <c r="P163"/>
  <c r="L163"/>
  <c r="U162"/>
  <c r="S162"/>
  <c r="S161" s="1"/>
  <c r="P162"/>
  <c r="P161" s="1"/>
  <c r="L162"/>
  <c r="U161"/>
  <c r="T161"/>
  <c r="R161"/>
  <c r="Q161"/>
  <c r="O161"/>
  <c r="N161"/>
  <c r="M161"/>
  <c r="K161"/>
  <c r="J161"/>
  <c r="I161"/>
  <c r="H161"/>
  <c r="G161"/>
  <c r="U159"/>
  <c r="U158" s="1"/>
  <c r="U157" s="1"/>
  <c r="S159"/>
  <c r="P159"/>
  <c r="P158" s="1"/>
  <c r="P157" s="1"/>
  <c r="L159"/>
  <c r="T158"/>
  <c r="T157" s="1"/>
  <c r="S158"/>
  <c r="S157" s="1"/>
  <c r="R158"/>
  <c r="R157" s="1"/>
  <c r="Q158"/>
  <c r="Q157" s="1"/>
  <c r="O158"/>
  <c r="O157" s="1"/>
  <c r="N158"/>
  <c r="N157" s="1"/>
  <c r="M158"/>
  <c r="M157" s="1"/>
  <c r="K158"/>
  <c r="K157" s="1"/>
  <c r="J158"/>
  <c r="I158"/>
  <c r="H158"/>
  <c r="H157" s="1"/>
  <c r="G158"/>
  <c r="G157" s="1"/>
  <c r="J157"/>
  <c r="U156"/>
  <c r="S156"/>
  <c r="S155" s="1"/>
  <c r="S154" s="1"/>
  <c r="P156"/>
  <c r="P155" s="1"/>
  <c r="P154" s="1"/>
  <c r="L156"/>
  <c r="U155"/>
  <c r="U154" s="1"/>
  <c r="T155"/>
  <c r="T154" s="1"/>
  <c r="R155"/>
  <c r="Q155"/>
  <c r="Q154" s="1"/>
  <c r="O155"/>
  <c r="O154" s="1"/>
  <c r="N155"/>
  <c r="N154" s="1"/>
  <c r="M155"/>
  <c r="M154" s="1"/>
  <c r="K155"/>
  <c r="K154" s="1"/>
  <c r="J155"/>
  <c r="J154" s="1"/>
  <c r="I155"/>
  <c r="H155"/>
  <c r="H154" s="1"/>
  <c r="G155"/>
  <c r="G154" s="1"/>
  <c r="R154"/>
  <c r="U153"/>
  <c r="U152" s="1"/>
  <c r="S153"/>
  <c r="S152" s="1"/>
  <c r="P153"/>
  <c r="P152" s="1"/>
  <c r="L153"/>
  <c r="T152"/>
  <c r="R152"/>
  <c r="Q152"/>
  <c r="O152"/>
  <c r="N152"/>
  <c r="M152"/>
  <c r="K152"/>
  <c r="J152"/>
  <c r="I152"/>
  <c r="L152" s="1"/>
  <c r="H152"/>
  <c r="G152"/>
  <c r="U151"/>
  <c r="S151"/>
  <c r="S150" s="1"/>
  <c r="P151"/>
  <c r="L151"/>
  <c r="U150"/>
  <c r="T150"/>
  <c r="R150"/>
  <c r="Q150"/>
  <c r="P150"/>
  <c r="O150"/>
  <c r="N150"/>
  <c r="M150"/>
  <c r="K150"/>
  <c r="J150"/>
  <c r="I150"/>
  <c r="L150" s="1"/>
  <c r="H150"/>
  <c r="G150"/>
  <c r="U149"/>
  <c r="U148" s="1"/>
  <c r="S149"/>
  <c r="P149"/>
  <c r="P148" s="1"/>
  <c r="L149"/>
  <c r="T148"/>
  <c r="S148"/>
  <c r="R148"/>
  <c r="Q148"/>
  <c r="O148"/>
  <c r="N148"/>
  <c r="M148"/>
  <c r="K148"/>
  <c r="J148"/>
  <c r="I148"/>
  <c r="L148" s="1"/>
  <c r="H148"/>
  <c r="G148"/>
  <c r="U147"/>
  <c r="S147"/>
  <c r="S146" s="1"/>
  <c r="P147"/>
  <c r="P146" s="1"/>
  <c r="L147"/>
  <c r="U146"/>
  <c r="T146"/>
  <c r="R146"/>
  <c r="Q146"/>
  <c r="O146"/>
  <c r="N146"/>
  <c r="M146"/>
  <c r="K146"/>
  <c r="J146"/>
  <c r="I146"/>
  <c r="H146"/>
  <c r="G146"/>
  <c r="U144"/>
  <c r="S144"/>
  <c r="S143" s="1"/>
  <c r="S142" s="1"/>
  <c r="P144"/>
  <c r="P143" s="1"/>
  <c r="P142" s="1"/>
  <c r="L144"/>
  <c r="U143"/>
  <c r="U142" s="1"/>
  <c r="T143"/>
  <c r="T142" s="1"/>
  <c r="R143"/>
  <c r="R142" s="1"/>
  <c r="Q143"/>
  <c r="Q142" s="1"/>
  <c r="O143"/>
  <c r="O142" s="1"/>
  <c r="N143"/>
  <c r="N142" s="1"/>
  <c r="M143"/>
  <c r="K143"/>
  <c r="K142" s="1"/>
  <c r="J143"/>
  <c r="J142" s="1"/>
  <c r="I143"/>
  <c r="L143" s="1"/>
  <c r="H143"/>
  <c r="H142" s="1"/>
  <c r="G143"/>
  <c r="G142" s="1"/>
  <c r="M142"/>
  <c r="U141"/>
  <c r="U140" s="1"/>
  <c r="S141"/>
  <c r="S140" s="1"/>
  <c r="P141"/>
  <c r="P140" s="1"/>
  <c r="L141"/>
  <c r="T140"/>
  <c r="R140"/>
  <c r="Q140"/>
  <c r="O140"/>
  <c r="N140"/>
  <c r="M140"/>
  <c r="K140"/>
  <c r="J140"/>
  <c r="I140"/>
  <c r="H140"/>
  <c r="G140"/>
  <c r="U139"/>
  <c r="U138" s="1"/>
  <c r="S139"/>
  <c r="P139"/>
  <c r="P138" s="1"/>
  <c r="L139"/>
  <c r="T138"/>
  <c r="S138"/>
  <c r="R138"/>
  <c r="Q138"/>
  <c r="Q137" s="1"/>
  <c r="O138"/>
  <c r="O137" s="1"/>
  <c r="N138"/>
  <c r="N137" s="1"/>
  <c r="M138"/>
  <c r="M137" s="1"/>
  <c r="K138"/>
  <c r="K137" s="1"/>
  <c r="J138"/>
  <c r="J137" s="1"/>
  <c r="I138"/>
  <c r="L138" s="1"/>
  <c r="H138"/>
  <c r="G138"/>
  <c r="G137" s="1"/>
  <c r="U136"/>
  <c r="S136"/>
  <c r="S135" s="1"/>
  <c r="S134" s="1"/>
  <c r="P136"/>
  <c r="P135" s="1"/>
  <c r="P134" s="1"/>
  <c r="L136"/>
  <c r="U135"/>
  <c r="U134" s="1"/>
  <c r="T135"/>
  <c r="T134" s="1"/>
  <c r="R135"/>
  <c r="R134" s="1"/>
  <c r="Q135"/>
  <c r="Q134" s="1"/>
  <c r="O135"/>
  <c r="O134" s="1"/>
  <c r="N135"/>
  <c r="N134" s="1"/>
  <c r="M135"/>
  <c r="M134" s="1"/>
  <c r="K135"/>
  <c r="K134" s="1"/>
  <c r="J135"/>
  <c r="J134" s="1"/>
  <c r="I135"/>
  <c r="L135" s="1"/>
  <c r="H135"/>
  <c r="H134" s="1"/>
  <c r="G135"/>
  <c r="G134" s="1"/>
  <c r="U133"/>
  <c r="U132" s="1"/>
  <c r="S133"/>
  <c r="P133"/>
  <c r="P132" s="1"/>
  <c r="L133"/>
  <c r="T132"/>
  <c r="S132"/>
  <c r="R132"/>
  <c r="Q132"/>
  <c r="O132"/>
  <c r="N132"/>
  <c r="M132"/>
  <c r="K132"/>
  <c r="J132"/>
  <c r="I132"/>
  <c r="L132" s="1"/>
  <c r="H132"/>
  <c r="G132"/>
  <c r="U131"/>
  <c r="S131"/>
  <c r="S130" s="1"/>
  <c r="P131"/>
  <c r="L131"/>
  <c r="U130"/>
  <c r="T130"/>
  <c r="R130"/>
  <c r="Q130"/>
  <c r="P130"/>
  <c r="P129" s="1"/>
  <c r="O130"/>
  <c r="N130"/>
  <c r="M130"/>
  <c r="K130"/>
  <c r="J130"/>
  <c r="I130"/>
  <c r="H130"/>
  <c r="G130"/>
  <c r="U128"/>
  <c r="U127" s="1"/>
  <c r="U126" s="1"/>
  <c r="S128"/>
  <c r="S127" s="1"/>
  <c r="S126" s="1"/>
  <c r="P128"/>
  <c r="P127" s="1"/>
  <c r="P126" s="1"/>
  <c r="L128"/>
  <c r="T127"/>
  <c r="T126" s="1"/>
  <c r="R127"/>
  <c r="R126" s="1"/>
  <c r="Q127"/>
  <c r="Q126" s="1"/>
  <c r="O127"/>
  <c r="N127"/>
  <c r="N126" s="1"/>
  <c r="M127"/>
  <c r="M126" s="1"/>
  <c r="K127"/>
  <c r="J127"/>
  <c r="J126" s="1"/>
  <c r="I127"/>
  <c r="L127" s="1"/>
  <c r="H127"/>
  <c r="H126" s="1"/>
  <c r="G127"/>
  <c r="G126" s="1"/>
  <c r="O126"/>
  <c r="K126"/>
  <c r="U125"/>
  <c r="U124" s="1"/>
  <c r="S125"/>
  <c r="S124" s="1"/>
  <c r="P125"/>
  <c r="P124" s="1"/>
  <c r="L125"/>
  <c r="T124"/>
  <c r="R124"/>
  <c r="Q124"/>
  <c r="O124"/>
  <c r="N124"/>
  <c r="M124"/>
  <c r="K124"/>
  <c r="J124"/>
  <c r="I124"/>
  <c r="L124" s="1"/>
  <c r="H124"/>
  <c r="G124"/>
  <c r="U123"/>
  <c r="U122" s="1"/>
  <c r="P123"/>
  <c r="P122" s="1"/>
  <c r="L123"/>
  <c r="T122"/>
  <c r="T121" s="1"/>
  <c r="S122"/>
  <c r="R122"/>
  <c r="Q122"/>
  <c r="O122"/>
  <c r="N122"/>
  <c r="M122"/>
  <c r="K122"/>
  <c r="J122"/>
  <c r="I122"/>
  <c r="L122" s="1"/>
  <c r="H122"/>
  <c r="G122"/>
  <c r="U120"/>
  <c r="U119" s="1"/>
  <c r="U118" s="1"/>
  <c r="S120"/>
  <c r="S119" s="1"/>
  <c r="S118" s="1"/>
  <c r="P120"/>
  <c r="P119" s="1"/>
  <c r="P118" s="1"/>
  <c r="L120"/>
  <c r="T119"/>
  <c r="T118" s="1"/>
  <c r="R119"/>
  <c r="R118" s="1"/>
  <c r="Q119"/>
  <c r="Q118" s="1"/>
  <c r="O119"/>
  <c r="O118" s="1"/>
  <c r="N119"/>
  <c r="N118" s="1"/>
  <c r="M119"/>
  <c r="M118" s="1"/>
  <c r="K119"/>
  <c r="K118" s="1"/>
  <c r="J119"/>
  <c r="J118" s="1"/>
  <c r="I119"/>
  <c r="H119"/>
  <c r="H118" s="1"/>
  <c r="G119"/>
  <c r="G118" s="1"/>
  <c r="U117"/>
  <c r="S117"/>
  <c r="S116" s="1"/>
  <c r="S115" s="1"/>
  <c r="P117"/>
  <c r="P116" s="1"/>
  <c r="P115" s="1"/>
  <c r="L117"/>
  <c r="U116"/>
  <c r="U115" s="1"/>
  <c r="T116"/>
  <c r="T115" s="1"/>
  <c r="R116"/>
  <c r="R115" s="1"/>
  <c r="Q116"/>
  <c r="Q115" s="1"/>
  <c r="O116"/>
  <c r="O115" s="1"/>
  <c r="N116"/>
  <c r="N115" s="1"/>
  <c r="M116"/>
  <c r="M115" s="1"/>
  <c r="K116"/>
  <c r="K115" s="1"/>
  <c r="J116"/>
  <c r="J115" s="1"/>
  <c r="I116"/>
  <c r="L116" s="1"/>
  <c r="H116"/>
  <c r="H115" s="1"/>
  <c r="G116"/>
  <c r="G115" s="1"/>
  <c r="U114"/>
  <c r="S114"/>
  <c r="S113" s="1"/>
  <c r="S112" s="1"/>
  <c r="P114"/>
  <c r="L114"/>
  <c r="U113"/>
  <c r="U112" s="1"/>
  <c r="T113"/>
  <c r="T112" s="1"/>
  <c r="R113"/>
  <c r="R112" s="1"/>
  <c r="Q113"/>
  <c r="P113"/>
  <c r="P112" s="1"/>
  <c r="O113"/>
  <c r="O112" s="1"/>
  <c r="N113"/>
  <c r="N112" s="1"/>
  <c r="M113"/>
  <c r="M112" s="1"/>
  <c r="K113"/>
  <c r="K112" s="1"/>
  <c r="J113"/>
  <c r="J112" s="1"/>
  <c r="I113"/>
  <c r="H113"/>
  <c r="H112" s="1"/>
  <c r="G113"/>
  <c r="G112" s="1"/>
  <c r="Q112"/>
  <c r="U109"/>
  <c r="S109"/>
  <c r="S108" s="1"/>
  <c r="P109"/>
  <c r="L109"/>
  <c r="U108"/>
  <c r="T108"/>
  <c r="R108"/>
  <c r="Q108"/>
  <c r="P108"/>
  <c r="O108"/>
  <c r="N108"/>
  <c r="M108"/>
  <c r="K108"/>
  <c r="J108"/>
  <c r="I108"/>
  <c r="H108"/>
  <c r="H105" s="1"/>
  <c r="G108"/>
  <c r="G105" s="1"/>
  <c r="U107"/>
  <c r="S107"/>
  <c r="S106" s="1"/>
  <c r="P107"/>
  <c r="P106" s="1"/>
  <c r="L107"/>
  <c r="U106"/>
  <c r="T106"/>
  <c r="R106"/>
  <c r="Q106"/>
  <c r="O106"/>
  <c r="O105" s="1"/>
  <c r="N106"/>
  <c r="N105" s="1"/>
  <c r="M106"/>
  <c r="M105" s="1"/>
  <c r="K106"/>
  <c r="J106"/>
  <c r="J105" s="1"/>
  <c r="I106"/>
  <c r="L106" s="1"/>
  <c r="U104"/>
  <c r="U103" s="1"/>
  <c r="S104"/>
  <c r="S103" s="1"/>
  <c r="P104"/>
  <c r="P103" s="1"/>
  <c r="L104"/>
  <c r="T103"/>
  <c r="R103"/>
  <c r="Q103"/>
  <c r="O103"/>
  <c r="N103"/>
  <c r="M103"/>
  <c r="K103"/>
  <c r="J103"/>
  <c r="I103"/>
  <c r="L103" s="1"/>
  <c r="H103"/>
  <c r="G103"/>
  <c r="U102"/>
  <c r="U101" s="1"/>
  <c r="S102"/>
  <c r="S101" s="1"/>
  <c r="P102"/>
  <c r="P101" s="1"/>
  <c r="L102"/>
  <c r="T101"/>
  <c r="R101"/>
  <c r="Q101"/>
  <c r="O101"/>
  <c r="N101"/>
  <c r="M101"/>
  <c r="K101"/>
  <c r="J101"/>
  <c r="I101"/>
  <c r="H101"/>
  <c r="G101"/>
  <c r="U100"/>
  <c r="U99" s="1"/>
  <c r="S100"/>
  <c r="P100"/>
  <c r="P99" s="1"/>
  <c r="L100"/>
  <c r="T99"/>
  <c r="S99"/>
  <c r="R99"/>
  <c r="Q99"/>
  <c r="O99"/>
  <c r="N99"/>
  <c r="M99"/>
  <c r="K99"/>
  <c r="J99"/>
  <c r="I99"/>
  <c r="L99" s="1"/>
  <c r="H99"/>
  <c r="G99"/>
  <c r="U98"/>
  <c r="S98"/>
  <c r="P98"/>
  <c r="L98"/>
  <c r="U97"/>
  <c r="U96" s="1"/>
  <c r="S97"/>
  <c r="P97"/>
  <c r="L97"/>
  <c r="T96"/>
  <c r="R96"/>
  <c r="Q96"/>
  <c r="O96"/>
  <c r="N96"/>
  <c r="M96"/>
  <c r="K96"/>
  <c r="J96"/>
  <c r="I96"/>
  <c r="H96"/>
  <c r="G96"/>
  <c r="U94"/>
  <c r="U93" s="1"/>
  <c r="S94"/>
  <c r="S93" s="1"/>
  <c r="P94"/>
  <c r="P93" s="1"/>
  <c r="L94"/>
  <c r="T93"/>
  <c r="R93"/>
  <c r="Q93"/>
  <c r="O93"/>
  <c r="N93"/>
  <c r="M93"/>
  <c r="K93"/>
  <c r="J93"/>
  <c r="I93"/>
  <c r="L93" s="1"/>
  <c r="H93"/>
  <c r="G93"/>
  <c r="U92"/>
  <c r="S92"/>
  <c r="S91" s="1"/>
  <c r="P92"/>
  <c r="P91" s="1"/>
  <c r="L92"/>
  <c r="U91"/>
  <c r="T91"/>
  <c r="T90" s="1"/>
  <c r="R91"/>
  <c r="Q91"/>
  <c r="Q90" s="1"/>
  <c r="O91"/>
  <c r="N91"/>
  <c r="N90" s="1"/>
  <c r="M91"/>
  <c r="K91"/>
  <c r="K90" s="1"/>
  <c r="J91"/>
  <c r="I91"/>
  <c r="H91"/>
  <c r="H90" s="1"/>
  <c r="G91"/>
  <c r="U89"/>
  <c r="U88" s="1"/>
  <c r="S89"/>
  <c r="S88" s="1"/>
  <c r="P89"/>
  <c r="P88" s="1"/>
  <c r="L89"/>
  <c r="T88"/>
  <c r="R88"/>
  <c r="Q88"/>
  <c r="O88"/>
  <c r="N88"/>
  <c r="M88"/>
  <c r="K88"/>
  <c r="J88"/>
  <c r="I88"/>
  <c r="L88" s="1"/>
  <c r="H88"/>
  <c r="G88"/>
  <c r="U87"/>
  <c r="S87"/>
  <c r="P87"/>
  <c r="L87"/>
  <c r="U86"/>
  <c r="S86"/>
  <c r="P86"/>
  <c r="L86"/>
  <c r="U85"/>
  <c r="U84" s="1"/>
  <c r="S85"/>
  <c r="S84" s="1"/>
  <c r="P85"/>
  <c r="P84" s="1"/>
  <c r="L85"/>
  <c r="T84"/>
  <c r="R84"/>
  <c r="Q84"/>
  <c r="O84"/>
  <c r="N84"/>
  <c r="M84"/>
  <c r="K84"/>
  <c r="J84"/>
  <c r="I84"/>
  <c r="L84" s="1"/>
  <c r="H84"/>
  <c r="G84"/>
  <c r="U83"/>
  <c r="S83"/>
  <c r="P83"/>
  <c r="L83"/>
  <c r="U82"/>
  <c r="U81" s="1"/>
  <c r="S82"/>
  <c r="S81" s="1"/>
  <c r="P82"/>
  <c r="P81" s="1"/>
  <c r="L82"/>
  <c r="T81"/>
  <c r="R81"/>
  <c r="Q81"/>
  <c r="O81"/>
  <c r="N81"/>
  <c r="M81"/>
  <c r="K81"/>
  <c r="J81"/>
  <c r="I81"/>
  <c r="H81"/>
  <c r="G81"/>
  <c r="U80"/>
  <c r="S80"/>
  <c r="P80"/>
  <c r="L80"/>
  <c r="U79"/>
  <c r="S79"/>
  <c r="P79"/>
  <c r="L79"/>
  <c r="U78"/>
  <c r="S78"/>
  <c r="P78"/>
  <c r="L78"/>
  <c r="U77"/>
  <c r="S77"/>
  <c r="S76" s="1"/>
  <c r="P77"/>
  <c r="L77"/>
  <c r="T76"/>
  <c r="R76"/>
  <c r="Q76"/>
  <c r="O76"/>
  <c r="N76"/>
  <c r="M76"/>
  <c r="K76"/>
  <c r="J76"/>
  <c r="I76"/>
  <c r="L76" s="1"/>
  <c r="H76"/>
  <c r="G76"/>
  <c r="U75"/>
  <c r="U74" s="1"/>
  <c r="S75"/>
  <c r="S74" s="1"/>
  <c r="P75"/>
  <c r="P74" s="1"/>
  <c r="L75"/>
  <c r="T74"/>
  <c r="R74"/>
  <c r="Q74"/>
  <c r="O74"/>
  <c r="N74"/>
  <c r="M74"/>
  <c r="K74"/>
  <c r="J74"/>
  <c r="I74"/>
  <c r="L74" s="1"/>
  <c r="H74"/>
  <c r="G74"/>
  <c r="U72"/>
  <c r="U71" s="1"/>
  <c r="S72"/>
  <c r="P72"/>
  <c r="P71" s="1"/>
  <c r="L72"/>
  <c r="T71"/>
  <c r="S71"/>
  <c r="R71"/>
  <c r="Q71"/>
  <c r="O71"/>
  <c r="N71"/>
  <c r="M71"/>
  <c r="K71"/>
  <c r="J71"/>
  <c r="I71"/>
  <c r="L71" s="1"/>
  <c r="H71"/>
  <c r="G71"/>
  <c r="U70"/>
  <c r="S70"/>
  <c r="P70"/>
  <c r="L70"/>
  <c r="U69"/>
  <c r="S69"/>
  <c r="P69"/>
  <c r="L69"/>
  <c r="U68"/>
  <c r="U67" s="1"/>
  <c r="S68"/>
  <c r="S67" s="1"/>
  <c r="P68"/>
  <c r="L68"/>
  <c r="T67"/>
  <c r="R67"/>
  <c r="Q67"/>
  <c r="O67"/>
  <c r="N67"/>
  <c r="M67"/>
  <c r="K67"/>
  <c r="J67"/>
  <c r="I67"/>
  <c r="L67" s="1"/>
  <c r="H67"/>
  <c r="G67"/>
  <c r="U66"/>
  <c r="U65" s="1"/>
  <c r="S66"/>
  <c r="P66"/>
  <c r="P65" s="1"/>
  <c r="L66"/>
  <c r="T65"/>
  <c r="S65"/>
  <c r="R65"/>
  <c r="Q65"/>
  <c r="O65"/>
  <c r="N65"/>
  <c r="M65"/>
  <c r="K65"/>
  <c r="J65"/>
  <c r="I65"/>
  <c r="H65"/>
  <c r="G65"/>
  <c r="L63"/>
  <c r="U62"/>
  <c r="T62"/>
  <c r="S62"/>
  <c r="R62"/>
  <c r="Q62"/>
  <c r="P62"/>
  <c r="O62"/>
  <c r="K62"/>
  <c r="J62"/>
  <c r="I62"/>
  <c r="L62" s="1"/>
  <c r="U61"/>
  <c r="S61"/>
  <c r="P61"/>
  <c r="L61"/>
  <c r="U60"/>
  <c r="S60"/>
  <c r="P60"/>
  <c r="L60"/>
  <c r="U59"/>
  <c r="S59"/>
  <c r="P59"/>
  <c r="L59"/>
  <c r="U58"/>
  <c r="U57" s="1"/>
  <c r="S58"/>
  <c r="P58"/>
  <c r="P57" s="1"/>
  <c r="L58"/>
  <c r="T57"/>
  <c r="R57"/>
  <c r="Q57"/>
  <c r="O57"/>
  <c r="N57"/>
  <c r="M57"/>
  <c r="K57"/>
  <c r="J57"/>
  <c r="I57"/>
  <c r="L57" s="1"/>
  <c r="H57"/>
  <c r="G57"/>
  <c r="U56"/>
  <c r="U55" s="1"/>
  <c r="S56"/>
  <c r="S55" s="1"/>
  <c r="P56"/>
  <c r="P55" s="1"/>
  <c r="L56"/>
  <c r="T55"/>
  <c r="R55"/>
  <c r="Q55"/>
  <c r="O55"/>
  <c r="N55"/>
  <c r="M55"/>
  <c r="K55"/>
  <c r="J55"/>
  <c r="I55"/>
  <c r="L55" s="1"/>
  <c r="H55"/>
  <c r="G55"/>
  <c r="U54"/>
  <c r="S54"/>
  <c r="S53" s="1"/>
  <c r="P54"/>
  <c r="P53" s="1"/>
  <c r="L54"/>
  <c r="U53"/>
  <c r="T53"/>
  <c r="R53"/>
  <c r="Q53"/>
  <c r="O53"/>
  <c r="N53"/>
  <c r="M53"/>
  <c r="K53"/>
  <c r="J53"/>
  <c r="I53"/>
  <c r="L53" s="1"/>
  <c r="H53"/>
  <c r="G53"/>
  <c r="U52"/>
  <c r="U51" s="1"/>
  <c r="S52"/>
  <c r="S51" s="1"/>
  <c r="P52"/>
  <c r="P51" s="1"/>
  <c r="L52"/>
  <c r="T51"/>
  <c r="R51"/>
  <c r="Q51"/>
  <c r="O51"/>
  <c r="N51"/>
  <c r="M51"/>
  <c r="K51"/>
  <c r="J51"/>
  <c r="I51"/>
  <c r="L51" s="1"/>
  <c r="H51"/>
  <c r="G51"/>
  <c r="U50"/>
  <c r="S50"/>
  <c r="P50"/>
  <c r="L50"/>
  <c r="U49"/>
  <c r="S49"/>
  <c r="P49"/>
  <c r="L49"/>
  <c r="U48"/>
  <c r="U47" s="1"/>
  <c r="S48"/>
  <c r="P48"/>
  <c r="L48"/>
  <c r="T47"/>
  <c r="R47"/>
  <c r="Q47"/>
  <c r="O47"/>
  <c r="N47"/>
  <c r="M47"/>
  <c r="K47"/>
  <c r="J47"/>
  <c r="I47"/>
  <c r="L47" s="1"/>
  <c r="H47"/>
  <c r="G47"/>
  <c r="U46"/>
  <c r="S46"/>
  <c r="P46"/>
  <c r="L46"/>
  <c r="U45"/>
  <c r="S45"/>
  <c r="P45"/>
  <c r="L45"/>
  <c r="U44"/>
  <c r="S44"/>
  <c r="P44"/>
  <c r="L44"/>
  <c r="U43"/>
  <c r="S43"/>
  <c r="P43"/>
  <c r="L43"/>
  <c r="U42"/>
  <c r="S42"/>
  <c r="P42"/>
  <c r="L42"/>
  <c r="U41"/>
  <c r="U40" s="1"/>
  <c r="S41"/>
  <c r="S40" s="1"/>
  <c r="P41"/>
  <c r="P40" s="1"/>
  <c r="L41"/>
  <c r="T40"/>
  <c r="R40"/>
  <c r="Q40"/>
  <c r="O40"/>
  <c r="N40"/>
  <c r="M40"/>
  <c r="K40"/>
  <c r="J40"/>
  <c r="I40"/>
  <c r="L40" s="1"/>
  <c r="H40"/>
  <c r="G40"/>
  <c r="U39"/>
  <c r="S39"/>
  <c r="S38" s="1"/>
  <c r="P39"/>
  <c r="P38" s="1"/>
  <c r="L39"/>
  <c r="U38"/>
  <c r="T38"/>
  <c r="R38"/>
  <c r="Q38"/>
  <c r="O38"/>
  <c r="N38"/>
  <c r="M38"/>
  <c r="K38"/>
  <c r="J38"/>
  <c r="I38"/>
  <c r="L38" s="1"/>
  <c r="H38"/>
  <c r="G38"/>
  <c r="U37"/>
  <c r="S37"/>
  <c r="P37"/>
  <c r="L37"/>
  <c r="U36"/>
  <c r="S36"/>
  <c r="P36"/>
  <c r="L36"/>
  <c r="U35"/>
  <c r="S35"/>
  <c r="P35"/>
  <c r="L35"/>
  <c r="U34"/>
  <c r="S34"/>
  <c r="P34"/>
  <c r="L34"/>
  <c r="U33"/>
  <c r="S33"/>
  <c r="P33"/>
  <c r="L33"/>
  <c r="U32"/>
  <c r="S32"/>
  <c r="P32"/>
  <c r="L32"/>
  <c r="U31"/>
  <c r="S31"/>
  <c r="P31"/>
  <c r="L31"/>
  <c r="U30"/>
  <c r="S30"/>
  <c r="P30"/>
  <c r="L30"/>
  <c r="U29"/>
  <c r="U28" s="1"/>
  <c r="S29"/>
  <c r="S28" s="1"/>
  <c r="P29"/>
  <c r="P28" s="1"/>
  <c r="L29"/>
  <c r="T28"/>
  <c r="R28"/>
  <c r="Q28"/>
  <c r="O28"/>
  <c r="N28"/>
  <c r="M28"/>
  <c r="K28"/>
  <c r="J28"/>
  <c r="I28"/>
  <c r="L28" s="1"/>
  <c r="H28"/>
  <c r="G28"/>
  <c r="U27"/>
  <c r="S27"/>
  <c r="P27"/>
  <c r="L27"/>
  <c r="U26"/>
  <c r="S26"/>
  <c r="P26"/>
  <c r="L26"/>
  <c r="U25"/>
  <c r="S25"/>
  <c r="P25"/>
  <c r="L25"/>
  <c r="U24"/>
  <c r="S24"/>
  <c r="P24"/>
  <c r="L24"/>
  <c r="U23"/>
  <c r="S23"/>
  <c r="P23"/>
  <c r="L23"/>
  <c r="U22"/>
  <c r="S22"/>
  <c r="S21" s="1"/>
  <c r="P22"/>
  <c r="P21" s="1"/>
  <c r="L22"/>
  <c r="U21"/>
  <c r="T21"/>
  <c r="R21"/>
  <c r="Q21"/>
  <c r="O21"/>
  <c r="N21"/>
  <c r="M21"/>
  <c r="K21"/>
  <c r="J21"/>
  <c r="I21"/>
  <c r="L21" s="1"/>
  <c r="H21"/>
  <c r="G21"/>
  <c r="U20"/>
  <c r="S20"/>
  <c r="P20"/>
  <c r="L20"/>
  <c r="U19"/>
  <c r="S19"/>
  <c r="P19"/>
  <c r="L19"/>
  <c r="U18"/>
  <c r="S18"/>
  <c r="P18"/>
  <c r="L18"/>
  <c r="U17"/>
  <c r="U16" s="1"/>
  <c r="S17"/>
  <c r="S16" s="1"/>
  <c r="P17"/>
  <c r="L17"/>
  <c r="T16"/>
  <c r="R16"/>
  <c r="Q16"/>
  <c r="O16"/>
  <c r="N16"/>
  <c r="M16"/>
  <c r="K16"/>
  <c r="J16"/>
  <c r="I16"/>
  <c r="L16" s="1"/>
  <c r="H16"/>
  <c r="G16"/>
  <c r="U15"/>
  <c r="S15"/>
  <c r="P15"/>
  <c r="L15"/>
  <c r="U14"/>
  <c r="S14"/>
  <c r="P14"/>
  <c r="L14"/>
  <c r="U13"/>
  <c r="S13"/>
  <c r="S12" s="1"/>
  <c r="P13"/>
  <c r="P12" s="1"/>
  <c r="L13"/>
  <c r="U12"/>
  <c r="T12"/>
  <c r="R12"/>
  <c r="Q12"/>
  <c r="O12"/>
  <c r="N12"/>
  <c r="M12"/>
  <c r="K12"/>
  <c r="J12"/>
  <c r="I12"/>
  <c r="L12" s="1"/>
  <c r="H12"/>
  <c r="G12"/>
  <c r="U11"/>
  <c r="U10" s="1"/>
  <c r="S11"/>
  <c r="S10" s="1"/>
  <c r="P11"/>
  <c r="P10" s="1"/>
  <c r="L11"/>
  <c r="T10"/>
  <c r="R10"/>
  <c r="Q10"/>
  <c r="O10"/>
  <c r="N10"/>
  <c r="M10"/>
  <c r="K10"/>
  <c r="J10"/>
  <c r="I10"/>
  <c r="L10" s="1"/>
  <c r="H10"/>
  <c r="G10"/>
  <c r="U9"/>
  <c r="S9"/>
  <c r="P9"/>
  <c r="L9"/>
  <c r="U8"/>
  <c r="S8"/>
  <c r="P8"/>
  <c r="L8"/>
  <c r="U7"/>
  <c r="U6" s="1"/>
  <c r="S7"/>
  <c r="P7"/>
  <c r="L7"/>
  <c r="T6"/>
  <c r="R6"/>
  <c r="Q6"/>
  <c r="O6"/>
  <c r="N6"/>
  <c r="M6"/>
  <c r="K6"/>
  <c r="J6"/>
  <c r="I6"/>
  <c r="L6" s="1"/>
  <c r="H6"/>
  <c r="G6"/>
  <c r="S1129"/>
  <c r="S965"/>
  <c r="T935"/>
  <c r="I859"/>
  <c r="L859" s="1"/>
  <c r="G840"/>
  <c r="S816"/>
  <c r="K809"/>
  <c r="N779"/>
  <c r="P779"/>
  <c r="R779"/>
  <c r="P774"/>
  <c r="R774"/>
  <c r="K767"/>
  <c r="Q767"/>
  <c r="N760"/>
  <c r="P753"/>
  <c r="N717"/>
  <c r="P717"/>
  <c r="Q710"/>
  <c r="N703"/>
  <c r="K696"/>
  <c r="P687"/>
  <c r="P671"/>
  <c r="N622"/>
  <c r="U576"/>
  <c r="S418"/>
  <c r="J363"/>
  <c r="L357"/>
  <c r="G251"/>
  <c r="K251"/>
  <c r="I245"/>
  <c r="L245" s="1"/>
  <c r="L234"/>
  <c r="I233"/>
  <c r="L233" s="1"/>
  <c r="L237"/>
  <c r="I240"/>
  <c r="L240" s="1"/>
  <c r="S240"/>
  <c r="S433"/>
  <c r="P523"/>
  <c r="I134"/>
  <c r="I186"/>
  <c r="I202"/>
  <c r="I309"/>
  <c r="L309" s="1"/>
  <c r="I339"/>
  <c r="I468"/>
  <c r="I471"/>
  <c r="I474"/>
  <c r="I477"/>
  <c r="I480"/>
  <c r="I493"/>
  <c r="I496"/>
  <c r="I545"/>
  <c r="L545" s="1"/>
  <c r="I551"/>
  <c r="I558"/>
  <c r="I566"/>
  <c r="L566" s="1"/>
  <c r="I573"/>
  <c r="N604"/>
  <c r="Q631"/>
  <c r="U631"/>
  <c r="I640"/>
  <c r="N640"/>
  <c r="R640"/>
  <c r="P662"/>
  <c r="S696"/>
  <c r="P935"/>
  <c r="I925"/>
  <c r="L925" s="1"/>
  <c r="I1001"/>
  <c r="T1034"/>
  <c r="P1117"/>
  <c r="P1129"/>
  <c r="I1053"/>
  <c r="L1053" s="1"/>
  <c r="P1061"/>
  <c r="I1066"/>
  <c r="L1066" s="1"/>
  <c r="I1069"/>
  <c r="L1069" s="1"/>
  <c r="I1074"/>
  <c r="O1074"/>
  <c r="I1139"/>
  <c r="I1186"/>
  <c r="L1186" s="1"/>
  <c r="L1207"/>
  <c r="I1206"/>
  <c r="L1206" s="1"/>
  <c r="I1274"/>
  <c r="W10"/>
  <c r="W11" s="1"/>
  <c r="X10"/>
  <c r="X11" s="1"/>
  <c r="V10"/>
  <c r="V11" s="1"/>
  <c r="L207"/>
  <c r="H181"/>
  <c r="N210"/>
  <c r="T210"/>
  <c r="P230"/>
  <c r="T276"/>
  <c r="U418"/>
  <c r="L491"/>
  <c r="I488"/>
  <c r="I317"/>
  <c r="K488"/>
  <c r="L488" s="1"/>
  <c r="L497"/>
  <c r="L506"/>
  <c r="N518"/>
  <c r="H528"/>
  <c r="K551"/>
  <c r="N583"/>
  <c r="K604"/>
  <c r="Q649"/>
  <c r="G662"/>
  <c r="T662"/>
  <c r="I687"/>
  <c r="R696"/>
  <c r="L727"/>
  <c r="H733"/>
  <c r="J753"/>
  <c r="Q760"/>
  <c r="U1034"/>
  <c r="L510"/>
  <c r="L570"/>
  <c r="I569"/>
  <c r="L569" s="1"/>
  <c r="L745"/>
  <c r="I802"/>
  <c r="I853"/>
  <c r="L853" s="1"/>
  <c r="I862"/>
  <c r="L862" s="1"/>
  <c r="I868"/>
  <c r="I876"/>
  <c r="L876" s="1"/>
  <c r="I1007"/>
  <c r="L1007" s="1"/>
  <c r="I1289"/>
  <c r="L1289" s="1"/>
  <c r="U455"/>
  <c r="P505"/>
  <c r="S558"/>
  <c r="U671"/>
  <c r="I251"/>
  <c r="L251" s="1"/>
  <c r="I352"/>
  <c r="L352" s="1"/>
  <c r="I523"/>
  <c r="I583"/>
  <c r="I703"/>
  <c r="I779"/>
  <c r="L779" s="1"/>
  <c r="I784"/>
  <c r="L784" s="1"/>
  <c r="I816"/>
  <c r="I828"/>
  <c r="L828" s="1"/>
  <c r="L1011"/>
  <c r="U1057"/>
  <c r="I290"/>
  <c r="L290" s="1"/>
  <c r="U523"/>
  <c r="U488"/>
  <c r="I787"/>
  <c r="J816"/>
  <c r="I935"/>
  <c r="L935" s="1"/>
  <c r="P1056"/>
  <c r="L1118"/>
  <c r="R1139"/>
  <c r="L1187"/>
  <c r="M1186"/>
  <c r="O1193"/>
  <c r="S1255"/>
  <c r="S1254" s="1"/>
  <c r="L1194"/>
  <c r="I1193"/>
  <c r="G480" l="1"/>
  <c r="K480"/>
  <c r="L480" s="1"/>
  <c r="I276"/>
  <c r="J64"/>
  <c r="M64"/>
  <c r="O64"/>
  <c r="R64"/>
  <c r="K95"/>
  <c r="N95"/>
  <c r="Q95"/>
  <c r="N276"/>
  <c r="L551"/>
  <c r="O613"/>
  <c r="O1274"/>
  <c r="O1273" s="1"/>
  <c r="P1279"/>
  <c r="S1279"/>
  <c r="T137"/>
  <c r="U76"/>
  <c r="Q105"/>
  <c r="T105"/>
  <c r="S105"/>
  <c r="H145"/>
  <c r="J145"/>
  <c r="M145"/>
  <c r="O145"/>
  <c r="G202"/>
  <c r="K202"/>
  <c r="N202"/>
  <c r="Q202"/>
  <c r="T202"/>
  <c r="G210"/>
  <c r="I210"/>
  <c r="L210" s="1"/>
  <c r="R1261"/>
  <c r="S1261"/>
  <c r="P1255"/>
  <c r="P1254" s="1"/>
  <c r="U1186"/>
  <c r="M1139"/>
  <c r="O1139"/>
  <c r="H802"/>
  <c r="J802"/>
  <c r="M802"/>
  <c r="N480"/>
  <c r="Q480"/>
  <c r="T480"/>
  <c r="O446"/>
  <c r="S230"/>
  <c r="N194"/>
  <c r="M121"/>
  <c r="P96"/>
  <c r="P90"/>
  <c r="I1273"/>
  <c r="J121"/>
  <c r="G160"/>
  <c r="Q160"/>
  <c r="T160"/>
  <c r="S160"/>
  <c r="S175"/>
  <c r="J181"/>
  <c r="M181"/>
  <c r="O181"/>
  <c r="R181"/>
  <c r="G332"/>
  <c r="K332"/>
  <c r="N332"/>
  <c r="H446"/>
  <c r="J446"/>
  <c r="S499"/>
  <c r="Q518"/>
  <c r="T518"/>
  <c r="P518"/>
  <c r="U518"/>
  <c r="Q802"/>
  <c r="T802"/>
  <c r="Q823"/>
  <c r="M868"/>
  <c r="O868"/>
  <c r="U928"/>
  <c r="I744"/>
  <c r="O455"/>
  <c r="G5"/>
  <c r="K5"/>
  <c r="P6"/>
  <c r="G64"/>
  <c r="O121"/>
  <c r="R121"/>
  <c r="J129"/>
  <c r="M129"/>
  <c r="S137"/>
  <c r="U433"/>
  <c r="N145"/>
  <c r="Q145"/>
  <c r="T145"/>
  <c r="G181"/>
  <c r="R189"/>
  <c r="P189"/>
  <c r="K317"/>
  <c r="L317" s="1"/>
  <c r="Q332"/>
  <c r="G418"/>
  <c r="K418"/>
  <c r="N418"/>
  <c r="Q418"/>
  <c r="T418"/>
  <c r="P418"/>
  <c r="K446"/>
  <c r="N446"/>
  <c r="Q446"/>
  <c r="T446"/>
  <c r="H455"/>
  <c r="J455"/>
  <c r="M455"/>
  <c r="O488"/>
  <c r="R499"/>
  <c r="P499"/>
  <c r="G505"/>
  <c r="N505"/>
  <c r="Q505"/>
  <c r="O518"/>
  <c r="R518"/>
  <c r="G528"/>
  <c r="I533"/>
  <c r="L533" s="1"/>
  <c r="H573"/>
  <c r="H583"/>
  <c r="J583"/>
  <c r="U583"/>
  <c r="P583"/>
  <c r="M696"/>
  <c r="O696"/>
  <c r="G703"/>
  <c r="K703"/>
  <c r="U703"/>
  <c r="G726"/>
  <c r="K726"/>
  <c r="N726"/>
  <c r="Q726"/>
  <c r="T726"/>
  <c r="P726"/>
  <c r="H760"/>
  <c r="O760"/>
  <c r="R760"/>
  <c r="H767"/>
  <c r="S767"/>
  <c r="R802"/>
  <c r="S802"/>
  <c r="T883"/>
  <c r="Q928"/>
  <c r="T928"/>
  <c r="G935"/>
  <c r="K935"/>
  <c r="N935"/>
  <c r="Q935"/>
  <c r="V945"/>
  <c r="V946" s="1"/>
  <c r="S90"/>
  <c r="T573"/>
  <c r="O671"/>
  <c r="H678"/>
  <c r="T760"/>
  <c r="M767"/>
  <c r="G779"/>
  <c r="K779"/>
  <c r="T779"/>
  <c r="H787"/>
  <c r="J787"/>
  <c r="M787"/>
  <c r="O787"/>
  <c r="R787"/>
  <c r="O802"/>
  <c r="U802"/>
  <c r="H809"/>
  <c r="H816"/>
  <c r="G868"/>
  <c r="K868"/>
  <c r="L868" s="1"/>
  <c r="N868"/>
  <c r="T868"/>
  <c r="P868"/>
  <c r="G1001"/>
  <c r="N1001"/>
  <c r="Q1001"/>
  <c r="T1001"/>
  <c r="P1001"/>
  <c r="U230"/>
  <c r="Q1139"/>
  <c r="S1139"/>
  <c r="Q943"/>
  <c r="V885"/>
  <c r="V886" s="1"/>
  <c r="S760"/>
  <c r="S576"/>
  <c r="O418"/>
  <c r="S357"/>
  <c r="J367"/>
  <c r="U367"/>
  <c r="O317"/>
  <c r="N317"/>
  <c r="K194"/>
  <c r="P194"/>
  <c r="R194"/>
  <c r="T194"/>
  <c r="R160"/>
  <c r="P95"/>
  <c r="L186"/>
  <c r="T64"/>
  <c r="I121"/>
  <c r="G121"/>
  <c r="N121"/>
  <c r="I126"/>
  <c r="K129"/>
  <c r="N129"/>
  <c r="R137"/>
  <c r="P137"/>
  <c r="R145"/>
  <c r="U145"/>
  <c r="H160"/>
  <c r="M160"/>
  <c r="O160"/>
  <c r="P160"/>
  <c r="G175"/>
  <c r="K175"/>
  <c r="Q175"/>
  <c r="P175"/>
  <c r="K181"/>
  <c r="N181"/>
  <c r="Q181"/>
  <c r="Q189"/>
  <c r="S189"/>
  <c r="L195"/>
  <c r="O194"/>
  <c r="Q194"/>
  <c r="S194"/>
  <c r="U194"/>
  <c r="P216"/>
  <c r="U216"/>
  <c r="S220"/>
  <c r="P226"/>
  <c r="U226"/>
  <c r="P240"/>
  <c r="N251"/>
  <c r="Q251"/>
  <c r="G296"/>
  <c r="K296"/>
  <c r="N296"/>
  <c r="Q296"/>
  <c r="T296"/>
  <c r="G312"/>
  <c r="Q312"/>
  <c r="U312"/>
  <c r="R317"/>
  <c r="T332"/>
  <c r="H342"/>
  <c r="O342"/>
  <c r="R342"/>
  <c r="R356"/>
  <c r="P480"/>
  <c r="U480"/>
  <c r="R480"/>
  <c r="T488"/>
  <c r="J528"/>
  <c r="M528"/>
  <c r="O528"/>
  <c r="H551"/>
  <c r="M551"/>
  <c r="R551"/>
  <c r="S551"/>
  <c r="K573"/>
  <c r="N573"/>
  <c r="N572" s="1"/>
  <c r="Q573"/>
  <c r="Q572" s="1"/>
  <c r="S573"/>
  <c r="P576"/>
  <c r="K583"/>
  <c r="L583" s="1"/>
  <c r="S583"/>
  <c r="J604"/>
  <c r="M604"/>
  <c r="P604"/>
  <c r="N613"/>
  <c r="S613"/>
  <c r="H622"/>
  <c r="J622"/>
  <c r="M622"/>
  <c r="R622"/>
  <c r="S622"/>
  <c r="J631"/>
  <c r="T649"/>
  <c r="P649"/>
  <c r="J649"/>
  <c r="K662"/>
  <c r="N662"/>
  <c r="U662"/>
  <c r="I671"/>
  <c r="H671"/>
  <c r="J671"/>
  <c r="M671"/>
  <c r="R671"/>
  <c r="S671"/>
  <c r="N671"/>
  <c r="S678"/>
  <c r="H687"/>
  <c r="J687"/>
  <c r="M687"/>
  <c r="O687"/>
  <c r="R687"/>
  <c r="S687"/>
  <c r="N696"/>
  <c r="G710"/>
  <c r="T710"/>
  <c r="H717"/>
  <c r="Q717"/>
  <c r="T717"/>
  <c r="T733"/>
  <c r="P733"/>
  <c r="U733"/>
  <c r="J779"/>
  <c r="M779"/>
  <c r="P809"/>
  <c r="G816"/>
  <c r="G823"/>
  <c r="P823"/>
  <c r="G828"/>
  <c r="K828"/>
  <c r="N828"/>
  <c r="P828"/>
  <c r="R828"/>
  <c r="T828"/>
  <c r="S868"/>
  <c r="M883"/>
  <c r="Q883"/>
  <c r="Q882" s="1"/>
  <c r="K883"/>
  <c r="N883"/>
  <c r="P928"/>
  <c r="R935"/>
  <c r="Q1034"/>
  <c r="G1074"/>
  <c r="K1074"/>
  <c r="N1074"/>
  <c r="Q1074"/>
  <c r="U1129"/>
  <c r="U73"/>
  <c r="Q129"/>
  <c r="I181"/>
  <c r="P202"/>
  <c r="S6"/>
  <c r="T240"/>
  <c r="G266"/>
  <c r="K266"/>
  <c r="G276"/>
  <c r="Q276"/>
  <c r="M446"/>
  <c r="S455"/>
  <c r="H480"/>
  <c r="J480"/>
  <c r="M480"/>
  <c r="O480"/>
  <c r="G523"/>
  <c r="Q528"/>
  <c r="T528"/>
  <c r="S528"/>
  <c r="T604"/>
  <c r="S604"/>
  <c r="H613"/>
  <c r="G622"/>
  <c r="K622"/>
  <c r="Q622"/>
  <c r="T622"/>
  <c r="U622"/>
  <c r="T631"/>
  <c r="P631"/>
  <c r="H649"/>
  <c r="S1001"/>
  <c r="T1139"/>
  <c r="K1139"/>
  <c r="L1139" s="1"/>
  <c r="R1186"/>
  <c r="S1186"/>
  <c r="R1193"/>
  <c r="R1138" s="1"/>
  <c r="U1193"/>
  <c r="P357"/>
  <c r="N687"/>
  <c r="S717"/>
  <c r="H726"/>
  <c r="G760"/>
  <c r="S774"/>
  <c r="O779"/>
  <c r="S779"/>
  <c r="G787"/>
  <c r="K787"/>
  <c r="N787"/>
  <c r="Q787"/>
  <c r="T787"/>
  <c r="P787"/>
  <c r="G802"/>
  <c r="K802"/>
  <c r="N802"/>
  <c r="T809"/>
  <c r="U809"/>
  <c r="M816"/>
  <c r="O816"/>
  <c r="R816"/>
  <c r="O835"/>
  <c r="Q835"/>
  <c r="S835"/>
  <c r="H840"/>
  <c r="S840"/>
  <c r="V1276"/>
  <c r="V1277" s="1"/>
  <c r="I1138"/>
  <c r="J1074"/>
  <c r="I1031"/>
  <c r="L1031" s="1"/>
  <c r="S883"/>
  <c r="I865"/>
  <c r="L865" s="1"/>
  <c r="K835"/>
  <c r="P835"/>
  <c r="R835"/>
  <c r="O823"/>
  <c r="S809"/>
  <c r="L802"/>
  <c r="P802"/>
  <c r="L787"/>
  <c r="S787"/>
  <c r="O767"/>
  <c r="O753"/>
  <c r="R753"/>
  <c r="S753"/>
  <c r="S726"/>
  <c r="G687"/>
  <c r="K687"/>
  <c r="L687" s="1"/>
  <c r="Q687"/>
  <c r="T687"/>
  <c r="U640"/>
  <c r="H640"/>
  <c r="P640"/>
  <c r="O622"/>
  <c r="O583"/>
  <c r="H572"/>
  <c r="R573"/>
  <c r="T505"/>
  <c r="J488"/>
  <c r="J467" s="1"/>
  <c r="P488"/>
  <c r="P467" s="1"/>
  <c r="L477"/>
  <c r="L474"/>
  <c r="P455"/>
  <c r="G356"/>
  <c r="J357"/>
  <c r="U357"/>
  <c r="S317"/>
  <c r="P299"/>
  <c r="H266"/>
  <c r="L211"/>
  <c r="H210"/>
  <c r="O210"/>
  <c r="R210"/>
  <c r="S202"/>
  <c r="I142"/>
  <c r="L142" s="1"/>
  <c r="H129"/>
  <c r="S129"/>
  <c r="S121"/>
  <c r="U121"/>
  <c r="P47"/>
  <c r="S47"/>
  <c r="H64"/>
  <c r="O73"/>
  <c r="R73"/>
  <c r="M90"/>
  <c r="O90"/>
  <c r="L96"/>
  <c r="U129"/>
  <c r="P145"/>
  <c r="L181"/>
  <c r="L202"/>
  <c r="S213"/>
  <c r="P220"/>
  <c r="U220"/>
  <c r="L248"/>
  <c r="L249"/>
  <c r="O266"/>
  <c r="R266"/>
  <c r="P266"/>
  <c r="R312"/>
  <c r="R332"/>
  <c r="U332"/>
  <c r="Q342"/>
  <c r="P342"/>
  <c r="U342"/>
  <c r="P678"/>
  <c r="U678"/>
  <c r="P121"/>
  <c r="L126"/>
  <c r="U137"/>
  <c r="L236"/>
  <c r="S251"/>
  <c r="U251"/>
  <c r="U296"/>
  <c r="P312"/>
  <c r="L361"/>
  <c r="U363"/>
  <c r="M400"/>
  <c r="O400"/>
  <c r="R400"/>
  <c r="H418"/>
  <c r="J418"/>
  <c r="M418"/>
  <c r="R418"/>
  <c r="N433"/>
  <c r="Q433"/>
  <c r="T433"/>
  <c r="P433"/>
  <c r="G455"/>
  <c r="K455"/>
  <c r="N455"/>
  <c r="S480"/>
  <c r="H518"/>
  <c r="J518"/>
  <c r="M518"/>
  <c r="S518"/>
  <c r="H523"/>
  <c r="J523"/>
  <c r="G551"/>
  <c r="P551"/>
  <c r="U551"/>
  <c r="G604"/>
  <c r="Q604"/>
  <c r="U604"/>
  <c r="H604"/>
  <c r="O604"/>
  <c r="I613"/>
  <c r="K613"/>
  <c r="R613"/>
  <c r="U613"/>
  <c r="P613"/>
  <c r="H631"/>
  <c r="K631"/>
  <c r="N631"/>
  <c r="N649"/>
  <c r="S649"/>
  <c r="K649"/>
  <c r="H662"/>
  <c r="J662"/>
  <c r="M662"/>
  <c r="O662"/>
  <c r="T678"/>
  <c r="K678"/>
  <c r="N678"/>
  <c r="Q678"/>
  <c r="U687"/>
  <c r="J696"/>
  <c r="H703"/>
  <c r="J703"/>
  <c r="M703"/>
  <c r="O703"/>
  <c r="S703"/>
  <c r="R710"/>
  <c r="S710"/>
  <c r="P710"/>
  <c r="G717"/>
  <c r="M726"/>
  <c r="O726"/>
  <c r="U726"/>
  <c r="U356"/>
  <c r="G467"/>
  <c r="G573"/>
  <c r="G572" s="1"/>
  <c r="G613"/>
  <c r="M613"/>
  <c r="P703"/>
  <c r="J726"/>
  <c r="Q753"/>
  <c r="H753"/>
  <c r="J760"/>
  <c r="M760"/>
  <c r="P760"/>
  <c r="K774"/>
  <c r="N774"/>
  <c r="T774"/>
  <c r="N816"/>
  <c r="Q816"/>
  <c r="T816"/>
  <c r="H823"/>
  <c r="J823"/>
  <c r="M823"/>
  <c r="S823"/>
  <c r="T823"/>
  <c r="H828"/>
  <c r="J828"/>
  <c r="M828"/>
  <c r="O828"/>
  <c r="Q828"/>
  <c r="S828"/>
  <c r="U828"/>
  <c r="T835"/>
  <c r="I873"/>
  <c r="L873" s="1"/>
  <c r="R928"/>
  <c r="P1193"/>
  <c r="U1206"/>
  <c r="P1206"/>
  <c r="P1205" s="1"/>
  <c r="S1206"/>
  <c r="P744"/>
  <c r="Q809"/>
  <c r="U935"/>
  <c r="U965"/>
  <c r="S1011"/>
  <c r="S1034"/>
  <c r="U1056"/>
  <c r="V1076"/>
  <c r="V1077" s="1"/>
  <c r="R1074"/>
  <c r="U1117"/>
  <c r="K1129"/>
  <c r="G1139"/>
  <c r="Q1186"/>
  <c r="T1186"/>
  <c r="G1193"/>
  <c r="T1193"/>
  <c r="T1138" s="1"/>
  <c r="P16"/>
  <c r="S57"/>
  <c r="Q64"/>
  <c r="K64"/>
  <c r="N64"/>
  <c r="S73"/>
  <c r="G73"/>
  <c r="J73"/>
  <c r="M73"/>
  <c r="P76"/>
  <c r="P73" s="1"/>
  <c r="H73"/>
  <c r="G90"/>
  <c r="R90"/>
  <c r="U90"/>
  <c r="K105"/>
  <c r="R105"/>
  <c r="U105"/>
  <c r="K145"/>
  <c r="J160"/>
  <c r="J194"/>
  <c r="M194"/>
  <c r="H194"/>
  <c r="K210"/>
  <c r="Q210"/>
  <c r="P213"/>
  <c r="U213"/>
  <c r="U210" s="1"/>
  <c r="P237"/>
  <c r="P236" s="1"/>
  <c r="T251"/>
  <c r="J266"/>
  <c r="M266"/>
  <c r="Q266"/>
  <c r="T266"/>
  <c r="U276"/>
  <c r="L471"/>
  <c r="P5"/>
  <c r="U5"/>
  <c r="S5"/>
  <c r="T5"/>
  <c r="H5"/>
  <c r="R5"/>
  <c r="U64"/>
  <c r="P67"/>
  <c r="P64" s="1"/>
  <c r="K73"/>
  <c r="J90"/>
  <c r="U95"/>
  <c r="G95"/>
  <c r="G4" s="1"/>
  <c r="J95"/>
  <c r="M95"/>
  <c r="R95"/>
  <c r="T95"/>
  <c r="H95"/>
  <c r="K121"/>
  <c r="L121" s="1"/>
  <c r="Q121"/>
  <c r="O129"/>
  <c r="R129"/>
  <c r="T129"/>
  <c r="L134"/>
  <c r="H137"/>
  <c r="K160"/>
  <c r="N160"/>
  <c r="M210"/>
  <c r="G240"/>
  <c r="U266"/>
  <c r="S266"/>
  <c r="N266"/>
  <c r="K276"/>
  <c r="L276" s="1"/>
  <c r="L339"/>
  <c r="L496"/>
  <c r="S296"/>
  <c r="U317"/>
  <c r="P318"/>
  <c r="P317" s="1"/>
  <c r="P332"/>
  <c r="K356"/>
  <c r="L367"/>
  <c r="P367"/>
  <c r="P400"/>
  <c r="G400"/>
  <c r="J400"/>
  <c r="H400"/>
  <c r="P446"/>
  <c r="U446"/>
  <c r="R446"/>
  <c r="S488"/>
  <c r="L493"/>
  <c r="K505"/>
  <c r="J505"/>
  <c r="R528"/>
  <c r="J573"/>
  <c r="J572" s="1"/>
  <c r="M573"/>
  <c r="R604"/>
  <c r="L703"/>
  <c r="U710"/>
  <c r="U753"/>
  <c r="P840"/>
  <c r="U840"/>
  <c r="U290"/>
  <c r="G290"/>
  <c r="J290"/>
  <c r="M290"/>
  <c r="P304"/>
  <c r="G317"/>
  <c r="G342"/>
  <c r="J342"/>
  <c r="M342"/>
  <c r="K342"/>
  <c r="O356"/>
  <c r="G433"/>
  <c r="J433"/>
  <c r="H433"/>
  <c r="K433"/>
  <c r="H467"/>
  <c r="O467"/>
  <c r="M488"/>
  <c r="M467" s="1"/>
  <c r="R488"/>
  <c r="R467" s="1"/>
  <c r="Q499"/>
  <c r="H505"/>
  <c r="K518"/>
  <c r="K523"/>
  <c r="N523"/>
  <c r="T523"/>
  <c r="S523"/>
  <c r="R523"/>
  <c r="K528"/>
  <c r="N528"/>
  <c r="J551"/>
  <c r="N551"/>
  <c r="Q551"/>
  <c r="Q504" s="1"/>
  <c r="T551"/>
  <c r="J558"/>
  <c r="M558"/>
  <c r="N558"/>
  <c r="T583"/>
  <c r="T572" s="1"/>
  <c r="G631"/>
  <c r="M631"/>
  <c r="O631"/>
  <c r="R631"/>
  <c r="S631"/>
  <c r="R649"/>
  <c r="M649"/>
  <c r="O649"/>
  <c r="U649"/>
  <c r="I662"/>
  <c r="L662" s="1"/>
  <c r="R662"/>
  <c r="G671"/>
  <c r="T671"/>
  <c r="G696"/>
  <c r="Q696"/>
  <c r="T696"/>
  <c r="P696"/>
  <c r="U696"/>
  <c r="Q703"/>
  <c r="T703"/>
  <c r="H710"/>
  <c r="J710"/>
  <c r="M710"/>
  <c r="O710"/>
  <c r="K710"/>
  <c r="I717"/>
  <c r="K717"/>
  <c r="U717"/>
  <c r="K733"/>
  <c r="N733"/>
  <c r="Q733"/>
  <c r="S733"/>
  <c r="G733"/>
  <c r="R733"/>
  <c r="T744"/>
  <c r="N744"/>
  <c r="Q744"/>
  <c r="S744"/>
  <c r="G744"/>
  <c r="M744"/>
  <c r="M753"/>
  <c r="T753"/>
  <c r="K753"/>
  <c r="N753"/>
  <c r="G753"/>
  <c r="K760"/>
  <c r="U760"/>
  <c r="G774"/>
  <c r="Q774"/>
  <c r="U774"/>
  <c r="U816"/>
  <c r="P816"/>
  <c r="J835"/>
  <c r="N840"/>
  <c r="R840"/>
  <c r="K840"/>
  <c r="T840"/>
  <c r="L857"/>
  <c r="I856"/>
  <c r="L856" s="1"/>
  <c r="J640"/>
  <c r="O640"/>
  <c r="Q640"/>
  <c r="R678"/>
  <c r="G678"/>
  <c r="J678"/>
  <c r="M678"/>
  <c r="O678"/>
  <c r="O717"/>
  <c r="N767"/>
  <c r="R767"/>
  <c r="T767"/>
  <c r="M774"/>
  <c r="R809"/>
  <c r="G809"/>
  <c r="M809"/>
  <c r="R823"/>
  <c r="G883"/>
  <c r="G882" s="1"/>
  <c r="U883"/>
  <c r="U882" s="1"/>
  <c r="J883"/>
  <c r="O883"/>
  <c r="R883"/>
  <c r="R882" s="1"/>
  <c r="S935"/>
  <c r="H943"/>
  <c r="P965"/>
  <c r="P943" s="1"/>
  <c r="G943"/>
  <c r="J943"/>
  <c r="M943"/>
  <c r="O943"/>
  <c r="R943"/>
  <c r="T943"/>
  <c r="U1001"/>
  <c r="H1001"/>
  <c r="R1001"/>
  <c r="S1117"/>
  <c r="H868"/>
  <c r="J868"/>
  <c r="P918"/>
  <c r="P883" s="1"/>
  <c r="P882" s="1"/>
  <c r="P1011"/>
  <c r="P1010" s="1"/>
  <c r="U1011"/>
  <c r="U1010" s="1"/>
  <c r="N1010"/>
  <c r="Q1010"/>
  <c r="Q942" s="1"/>
  <c r="T1010"/>
  <c r="G1010"/>
  <c r="M1010"/>
  <c r="O1010"/>
  <c r="R1010"/>
  <c r="H1010"/>
  <c r="G1034"/>
  <c r="N1034"/>
  <c r="K1034"/>
  <c r="M1034"/>
  <c r="O1034"/>
  <c r="G1056"/>
  <c r="H1074"/>
  <c r="P1080"/>
  <c r="P1074" s="1"/>
  <c r="P1073" s="1"/>
  <c r="S1080"/>
  <c r="S1074" s="1"/>
  <c r="M1074"/>
  <c r="K1117"/>
  <c r="N1117"/>
  <c r="Q1117"/>
  <c r="Q1073" s="1"/>
  <c r="T1117"/>
  <c r="G1117"/>
  <c r="R1117"/>
  <c r="R1073" s="1"/>
  <c r="J1117"/>
  <c r="H1139"/>
  <c r="J1139"/>
  <c r="N1139"/>
  <c r="N1138" s="1"/>
  <c r="P1139"/>
  <c r="P1138" s="1"/>
  <c r="T1206"/>
  <c r="T1205" s="1"/>
  <c r="M1205"/>
  <c r="R1205"/>
  <c r="U1074"/>
  <c r="O1186"/>
  <c r="O1138" s="1"/>
  <c r="K1193"/>
  <c r="L1193" s="1"/>
  <c r="J1193"/>
  <c r="K1206"/>
  <c r="K1205" s="1"/>
  <c r="N1206"/>
  <c r="N1205" s="1"/>
  <c r="Q1206"/>
  <c r="Q1205" s="1"/>
  <c r="J1254"/>
  <c r="J1205" s="1"/>
  <c r="H1261"/>
  <c r="H1205" s="1"/>
  <c r="L1282"/>
  <c r="N1274"/>
  <c r="N1273" s="1"/>
  <c r="S1274"/>
  <c r="S1273" s="1"/>
  <c r="U1274"/>
  <c r="U1273" s="1"/>
  <c r="G1274"/>
  <c r="G1273" s="1"/>
  <c r="J1274"/>
  <c r="J1273" s="1"/>
  <c r="M1274"/>
  <c r="M1273" s="1"/>
  <c r="H4"/>
  <c r="N504"/>
  <c r="U1073"/>
  <c r="S1205"/>
  <c r="L573"/>
  <c r="I572"/>
  <c r="K4"/>
  <c r="U4"/>
  <c r="L91"/>
  <c r="I90"/>
  <c r="L90" s="1"/>
  <c r="L108"/>
  <c r="I105"/>
  <c r="L105" s="1"/>
  <c r="P105"/>
  <c r="L155"/>
  <c r="I154"/>
  <c r="L154" s="1"/>
  <c r="L169"/>
  <c r="I168"/>
  <c r="L168" s="1"/>
  <c r="I175"/>
  <c r="L175" s="1"/>
  <c r="L176"/>
  <c r="L190"/>
  <c r="I189"/>
  <c r="L189" s="1"/>
  <c r="L297"/>
  <c r="I296"/>
  <c r="L296" s="1"/>
  <c r="L315"/>
  <c r="I312"/>
  <c r="L347"/>
  <c r="I342"/>
  <c r="L342" s="1"/>
  <c r="J356"/>
  <c r="J355" s="1"/>
  <c r="Q364"/>
  <c r="Q363" s="1"/>
  <c r="Q356" s="1"/>
  <c r="P363"/>
  <c r="P356" s="1"/>
  <c r="P355" s="1"/>
  <c r="L456"/>
  <c r="I455"/>
  <c r="L455" s="1"/>
  <c r="T467"/>
  <c r="L486"/>
  <c r="I485"/>
  <c r="L485" s="1"/>
  <c r="N488"/>
  <c r="N467" s="1"/>
  <c r="Q488"/>
  <c r="Q467" s="1"/>
  <c r="Q466" s="1"/>
  <c r="L500"/>
  <c r="I499"/>
  <c r="L499" s="1"/>
  <c r="L508"/>
  <c r="I505"/>
  <c r="L529"/>
  <c r="I528"/>
  <c r="L528" s="1"/>
  <c r="L540"/>
  <c r="I539"/>
  <c r="L539" s="1"/>
  <c r="K640"/>
  <c r="L640" s="1"/>
  <c r="L641"/>
  <c r="L652"/>
  <c r="I649"/>
  <c r="L649" s="1"/>
  <c r="L697"/>
  <c r="I696"/>
  <c r="L696" s="1"/>
  <c r="L713"/>
  <c r="I710"/>
  <c r="L710" s="1"/>
  <c r="L734"/>
  <c r="I733"/>
  <c r="L733" s="1"/>
  <c r="L756"/>
  <c r="I753"/>
  <c r="L753" s="1"/>
  <c r="L812"/>
  <c r="I809"/>
  <c r="L809" s="1"/>
  <c r="L836"/>
  <c r="I835"/>
  <c r="L835" s="1"/>
  <c r="L880"/>
  <c r="I879"/>
  <c r="L879" s="1"/>
  <c r="L884"/>
  <c r="I883"/>
  <c r="S943"/>
  <c r="L950"/>
  <c r="I943"/>
  <c r="K1001"/>
  <c r="L1001" s="1"/>
  <c r="L1002"/>
  <c r="L1035"/>
  <c r="I1034"/>
  <c r="L1034" s="1"/>
  <c r="L1255"/>
  <c r="I1254"/>
  <c r="L1254" s="1"/>
  <c r="L523"/>
  <c r="I823"/>
  <c r="I774"/>
  <c r="L774" s="1"/>
  <c r="I400"/>
  <c r="I760"/>
  <c r="L760" s="1"/>
  <c r="L718"/>
  <c r="L208"/>
  <c r="I1117"/>
  <c r="L1117" s="1"/>
  <c r="L1074"/>
  <c r="S1056"/>
  <c r="L632"/>
  <c r="L468"/>
  <c r="I5"/>
  <c r="J5"/>
  <c r="J4" s="1"/>
  <c r="N5"/>
  <c r="Q5"/>
  <c r="M5"/>
  <c r="M4" s="1"/>
  <c r="O5"/>
  <c r="L65"/>
  <c r="I64"/>
  <c r="L64" s="1"/>
  <c r="S64"/>
  <c r="N73"/>
  <c r="Q73"/>
  <c r="T73"/>
  <c r="T4" s="1"/>
  <c r="L81"/>
  <c r="I73"/>
  <c r="L73" s="1"/>
  <c r="O95"/>
  <c r="S96"/>
  <c r="S95" s="1"/>
  <c r="L101"/>
  <c r="I95"/>
  <c r="L95" s="1"/>
  <c r="I112"/>
  <c r="L113"/>
  <c r="I115"/>
  <c r="L115" s="1"/>
  <c r="L119"/>
  <c r="I118"/>
  <c r="L118" s="1"/>
  <c r="H121"/>
  <c r="G129"/>
  <c r="L130"/>
  <c r="I129"/>
  <c r="L129" s="1"/>
  <c r="L140"/>
  <c r="I137"/>
  <c r="L137" s="1"/>
  <c r="G145"/>
  <c r="L146"/>
  <c r="I145"/>
  <c r="L145" s="1"/>
  <c r="S145"/>
  <c r="L158"/>
  <c r="I157"/>
  <c r="L157" s="1"/>
  <c r="L161"/>
  <c r="I160"/>
  <c r="L160" s="1"/>
  <c r="U160"/>
  <c r="I171"/>
  <c r="L171" s="1"/>
  <c r="U175"/>
  <c r="H189"/>
  <c r="G194"/>
  <c r="L200"/>
  <c r="I194"/>
  <c r="L194" s="1"/>
  <c r="U202"/>
  <c r="J210"/>
  <c r="P210"/>
  <c r="S216"/>
  <c r="S226"/>
  <c r="U240"/>
  <c r="P251"/>
  <c r="L267"/>
  <c r="L269"/>
  <c r="I266"/>
  <c r="L266" s="1"/>
  <c r="P276"/>
  <c r="O290"/>
  <c r="R290"/>
  <c r="R111" s="1"/>
  <c r="H296"/>
  <c r="J296"/>
  <c r="M296"/>
  <c r="M111" s="1"/>
  <c r="O296"/>
  <c r="P296"/>
  <c r="K312"/>
  <c r="N312"/>
  <c r="S312"/>
  <c r="Q317"/>
  <c r="Q111" s="1"/>
  <c r="T317"/>
  <c r="S332"/>
  <c r="L335"/>
  <c r="I332"/>
  <c r="L332" s="1"/>
  <c r="N342"/>
  <c r="T342"/>
  <c r="S342"/>
  <c r="I349"/>
  <c r="L349" s="1"/>
  <c r="H356"/>
  <c r="H355" s="1"/>
  <c r="T356"/>
  <c r="I356"/>
  <c r="N364"/>
  <c r="N363" s="1"/>
  <c r="N356" s="1"/>
  <c r="M363"/>
  <c r="M356" s="1"/>
  <c r="S363"/>
  <c r="S356" s="1"/>
  <c r="K400"/>
  <c r="K355" s="1"/>
  <c r="N400"/>
  <c r="Q400"/>
  <c r="T400"/>
  <c r="S400"/>
  <c r="U400"/>
  <c r="U355" s="1"/>
  <c r="L419"/>
  <c r="I418"/>
  <c r="L418" s="1"/>
  <c r="M433"/>
  <c r="O433"/>
  <c r="O355" s="1"/>
  <c r="R433"/>
  <c r="R355" s="1"/>
  <c r="L440"/>
  <c r="I433"/>
  <c r="L433" s="1"/>
  <c r="G446"/>
  <c r="G355" s="1"/>
  <c r="L447"/>
  <c r="I446"/>
  <c r="L446" s="1"/>
  <c r="S447"/>
  <c r="S446" s="1"/>
  <c r="K467"/>
  <c r="U467"/>
  <c r="H504"/>
  <c r="M505"/>
  <c r="O505"/>
  <c r="R505"/>
  <c r="R504" s="1"/>
  <c r="U505"/>
  <c r="S505"/>
  <c r="S504" s="1"/>
  <c r="G518"/>
  <c r="G504" s="1"/>
  <c r="G466" s="1"/>
  <c r="L519"/>
  <c r="I518"/>
  <c r="L518" s="1"/>
  <c r="M523"/>
  <c r="O523"/>
  <c r="P528"/>
  <c r="P504" s="1"/>
  <c r="U528"/>
  <c r="L537"/>
  <c r="I536"/>
  <c r="L536" s="1"/>
  <c r="L543"/>
  <c r="I542"/>
  <c r="L542" s="1"/>
  <c r="L549"/>
  <c r="I548"/>
  <c r="L548" s="1"/>
  <c r="O551"/>
  <c r="K558"/>
  <c r="K504" s="1"/>
  <c r="T558"/>
  <c r="T504" s="1"/>
  <c r="L563"/>
  <c r="L574"/>
  <c r="O573"/>
  <c r="O572" s="1"/>
  <c r="U573"/>
  <c r="U572" s="1"/>
  <c r="P573"/>
  <c r="P572" s="1"/>
  <c r="M583"/>
  <c r="M572" s="1"/>
  <c r="R583"/>
  <c r="R572" s="1"/>
  <c r="L607"/>
  <c r="I604"/>
  <c r="J613"/>
  <c r="Q613"/>
  <c r="T613"/>
  <c r="T593" s="1"/>
  <c r="T592" s="1"/>
  <c r="P622"/>
  <c r="P593" s="1"/>
  <c r="P592" s="1"/>
  <c r="L627"/>
  <c r="I622"/>
  <c r="L622" s="1"/>
  <c r="L634"/>
  <c r="I631"/>
  <c r="L631" s="1"/>
  <c r="L681"/>
  <c r="I678"/>
  <c r="L678" s="1"/>
  <c r="L729"/>
  <c r="I726"/>
  <c r="L726" s="1"/>
  <c r="J744"/>
  <c r="L768"/>
  <c r="I767"/>
  <c r="L767" s="1"/>
  <c r="J809"/>
  <c r="N809"/>
  <c r="I840"/>
  <c r="L840" s="1"/>
  <c r="L841"/>
  <c r="L933"/>
  <c r="I928"/>
  <c r="K943"/>
  <c r="N943"/>
  <c r="N942" s="1"/>
  <c r="I1010"/>
  <c r="K1010"/>
  <c r="S1010"/>
  <c r="R1034"/>
  <c r="R942" s="1"/>
  <c r="P1034"/>
  <c r="G1073"/>
  <c r="K1073"/>
  <c r="N1073"/>
  <c r="N1072" s="1"/>
  <c r="L1130"/>
  <c r="I1129"/>
  <c r="L1129" s="1"/>
  <c r="G1138"/>
  <c r="H1186"/>
  <c r="J1186"/>
  <c r="J1138" s="1"/>
  <c r="V1208"/>
  <c r="V1209" s="1"/>
  <c r="O1206"/>
  <c r="O1205" s="1"/>
  <c r="L1262"/>
  <c r="I1261"/>
  <c r="R1274"/>
  <c r="R1273" s="1"/>
  <c r="G640"/>
  <c r="M640"/>
  <c r="S640"/>
  <c r="G649"/>
  <c r="Q662"/>
  <c r="S662"/>
  <c r="K671"/>
  <c r="L671" s="1"/>
  <c r="Q671"/>
  <c r="H696"/>
  <c r="R703"/>
  <c r="N710"/>
  <c r="J717"/>
  <c r="M717"/>
  <c r="R717"/>
  <c r="R726"/>
  <c r="J733"/>
  <c r="M733"/>
  <c r="O733"/>
  <c r="K744"/>
  <c r="L744" s="1"/>
  <c r="U744"/>
  <c r="J767"/>
  <c r="H779"/>
  <c r="U787"/>
  <c r="O809"/>
  <c r="K816"/>
  <c r="L816" s="1"/>
  <c r="K823"/>
  <c r="N823"/>
  <c r="J840"/>
  <c r="M840"/>
  <c r="O840"/>
  <c r="Q840"/>
  <c r="H883"/>
  <c r="K928"/>
  <c r="K882" s="1"/>
  <c r="N928"/>
  <c r="N882" s="1"/>
  <c r="S928"/>
  <c r="S882" s="1"/>
  <c r="H935"/>
  <c r="J935"/>
  <c r="J882" s="1"/>
  <c r="M935"/>
  <c r="M882" s="1"/>
  <c r="O935"/>
  <c r="O882" s="1"/>
  <c r="U943"/>
  <c r="J1001"/>
  <c r="M1001"/>
  <c r="M942" s="1"/>
  <c r="O1001"/>
  <c r="O942" s="1"/>
  <c r="J1010"/>
  <c r="H1034"/>
  <c r="H942" s="1"/>
  <c r="J1034"/>
  <c r="G1061"/>
  <c r="G942" s="1"/>
  <c r="U1062"/>
  <c r="U1061"/>
  <c r="S1064"/>
  <c r="S1061"/>
  <c r="L1075"/>
  <c r="T1074"/>
  <c r="T1073" s="1"/>
  <c r="H1117"/>
  <c r="H1073" s="1"/>
  <c r="M1117"/>
  <c r="M1073" s="1"/>
  <c r="O1117"/>
  <c r="O1073" s="1"/>
  <c r="J1129"/>
  <c r="J1073" s="1"/>
  <c r="U1139"/>
  <c r="U1138" s="1"/>
  <c r="H1193"/>
  <c r="H1138" s="1"/>
  <c r="M1193"/>
  <c r="M1138" s="1"/>
  <c r="S1193"/>
  <c r="S1138" s="1"/>
  <c r="G1206"/>
  <c r="G1205" s="1"/>
  <c r="U1261"/>
  <c r="U1205" s="1"/>
  <c r="K1274"/>
  <c r="T1274"/>
  <c r="T1273" s="1"/>
  <c r="H1274"/>
  <c r="H1273" s="1"/>
  <c r="Q1274"/>
  <c r="Q1273" s="1"/>
  <c r="P1274"/>
  <c r="P1273" s="1"/>
  <c r="Q1138" l="1"/>
  <c r="S467"/>
  <c r="H466"/>
  <c r="K111"/>
  <c r="T882"/>
  <c r="P111"/>
  <c r="P110" s="1"/>
  <c r="I467"/>
  <c r="O4"/>
  <c r="Q4"/>
  <c r="P1072"/>
  <c r="S572"/>
  <c r="K572"/>
  <c r="L572" s="1"/>
  <c r="J942"/>
  <c r="H593"/>
  <c r="H592" s="1"/>
  <c r="J111"/>
  <c r="L613"/>
  <c r="R1072"/>
  <c r="S593"/>
  <c r="S592" s="1"/>
  <c r="P466"/>
  <c r="S355"/>
  <c r="N111"/>
  <c r="O111"/>
  <c r="S210"/>
  <c r="S111" s="1"/>
  <c r="T1072"/>
  <c r="L1010"/>
  <c r="K942"/>
  <c r="Q1072"/>
  <c r="O1072"/>
  <c r="H1072"/>
  <c r="U942"/>
  <c r="K593"/>
  <c r="K592" s="1"/>
  <c r="U593"/>
  <c r="U592" s="1"/>
  <c r="O593"/>
  <c r="O592" s="1"/>
  <c r="R593"/>
  <c r="R592" s="1"/>
  <c r="Q593"/>
  <c r="Q592" s="1"/>
  <c r="G593"/>
  <c r="G592" s="1"/>
  <c r="M593"/>
  <c r="M592" s="1"/>
  <c r="T111"/>
  <c r="K110"/>
  <c r="G111"/>
  <c r="G110" s="1"/>
  <c r="S4"/>
  <c r="L400"/>
  <c r="P4"/>
  <c r="T942"/>
  <c r="S1073"/>
  <c r="S1072" s="1"/>
  <c r="L717"/>
  <c r="K1138"/>
  <c r="L1138" s="1"/>
  <c r="P942"/>
  <c r="N593"/>
  <c r="N592" s="1"/>
  <c r="J593"/>
  <c r="J592" s="1"/>
  <c r="N355"/>
  <c r="U111"/>
  <c r="U110" s="1"/>
  <c r="H111"/>
  <c r="H110" s="1"/>
  <c r="Q355"/>
  <c r="Q110" s="1"/>
  <c r="J504"/>
  <c r="J466" s="1"/>
  <c r="R4"/>
  <c r="R110"/>
  <c r="G3"/>
  <c r="G2" s="1"/>
  <c r="R466"/>
  <c r="O110"/>
  <c r="K1273"/>
  <c r="L1273" s="1"/>
  <c r="L1274"/>
  <c r="H882"/>
  <c r="L1261"/>
  <c r="I1205"/>
  <c r="L1205" s="1"/>
  <c r="M1072"/>
  <c r="U504"/>
  <c r="O504"/>
  <c r="O466" s="1"/>
  <c r="U466"/>
  <c r="K466"/>
  <c r="T355"/>
  <c r="I111"/>
  <c r="L112"/>
  <c r="L467"/>
  <c r="L823"/>
  <c r="J1072"/>
  <c r="L883"/>
  <c r="I882"/>
  <c r="L882" s="1"/>
  <c r="L505"/>
  <c r="I504"/>
  <c r="L504" s="1"/>
  <c r="T466"/>
  <c r="J110"/>
  <c r="L558"/>
  <c r="U1072"/>
  <c r="N466"/>
  <c r="G1072"/>
  <c r="L928"/>
  <c r="L604"/>
  <c r="I593"/>
  <c r="M504"/>
  <c r="M466" s="1"/>
  <c r="S466"/>
  <c r="M355"/>
  <c r="M110" s="1"/>
  <c r="I355"/>
  <c r="L355" s="1"/>
  <c r="L356"/>
  <c r="N4"/>
  <c r="I4"/>
  <c r="L5"/>
  <c r="I1073"/>
  <c r="L943"/>
  <c r="I942"/>
  <c r="L942" s="1"/>
  <c r="S942"/>
  <c r="L312"/>
  <c r="P3" l="1"/>
  <c r="S110"/>
  <c r="N110"/>
  <c r="H3"/>
  <c r="H2" s="1"/>
  <c r="K3"/>
  <c r="K2" s="1"/>
  <c r="S3"/>
  <c r="M3"/>
  <c r="M2" s="1"/>
  <c r="K1072"/>
  <c r="J3"/>
  <c r="J2" s="1"/>
  <c r="U3"/>
  <c r="U2" s="1"/>
  <c r="X3" s="1"/>
  <c r="T110"/>
  <c r="Q1320"/>
  <c r="Q3"/>
  <c r="Q2" s="1"/>
  <c r="S2"/>
  <c r="W3" s="1"/>
  <c r="T3"/>
  <c r="T2" s="1"/>
  <c r="O3"/>
  <c r="O2" s="1"/>
  <c r="P2"/>
  <c r="V3" s="1"/>
  <c r="I1072"/>
  <c r="L1072" s="1"/>
  <c r="L1073"/>
  <c r="L4"/>
  <c r="I592"/>
  <c r="L592" s="1"/>
  <c r="L593"/>
  <c r="I466"/>
  <c r="L466" s="1"/>
  <c r="N3"/>
  <c r="N2" s="1"/>
  <c r="L111"/>
  <c r="I110"/>
  <c r="L110" s="1"/>
  <c r="R3"/>
  <c r="R2" s="1"/>
  <c r="I3" l="1"/>
  <c r="L3" s="1"/>
  <c r="I2" l="1"/>
  <c r="L2" s="1"/>
</calcChain>
</file>

<file path=xl/sharedStrings.xml><?xml version="1.0" encoding="utf-8"?>
<sst xmlns="http://schemas.openxmlformats.org/spreadsheetml/2006/main" count="4030" uniqueCount="676">
  <si>
    <t>NAZIV AKTIVNOSTI ILI PROJEKTA</t>
  </si>
  <si>
    <t>A570442</t>
  </si>
  <si>
    <t>K570297</t>
  </si>
  <si>
    <t>A570465</t>
  </si>
  <si>
    <t>Ostala nematerijalna imovina</t>
  </si>
  <si>
    <t>Osiguranje sigurnosno prometnih standarda u zračnim lukama RH</t>
  </si>
  <si>
    <t>Održavanje željezničke infrastrukture i regulacija prometa</t>
  </si>
  <si>
    <t>A570333</t>
  </si>
  <si>
    <t>K103278</t>
  </si>
  <si>
    <t>A570249</t>
  </si>
  <si>
    <t>Gorske službe spašavanja</t>
  </si>
  <si>
    <t>Provedba ugovora o koncesiji za izgradnju autoceste Zagreb-Macelj</t>
  </si>
  <si>
    <t>VHS sustav-Uspostava organizacije višenamjenske helikopterske službe u RH</t>
  </si>
  <si>
    <t>A570000</t>
  </si>
  <si>
    <t>A570017</t>
  </si>
  <si>
    <t>A570001</t>
  </si>
  <si>
    <t>K250796</t>
  </si>
  <si>
    <t>FP</t>
  </si>
  <si>
    <t>0490</t>
  </si>
  <si>
    <t>Plaće za redovan rad</t>
  </si>
  <si>
    <t>Plaće za prekovremeni rad</t>
  </si>
  <si>
    <t>Plaće za posebne uvjete rada</t>
  </si>
  <si>
    <t xml:space="preserve">Ostali rashodi za zaposlene </t>
  </si>
  <si>
    <t>0454</t>
  </si>
  <si>
    <t>0451</t>
  </si>
  <si>
    <t>0452</t>
  </si>
  <si>
    <t>0460</t>
  </si>
  <si>
    <t>0453</t>
  </si>
  <si>
    <t>0485</t>
  </si>
  <si>
    <t>A570312</t>
  </si>
  <si>
    <t>Obnova i održavanje poslovnog prostora lučkih kapetanija i ispostava</t>
  </si>
  <si>
    <t>Dodjela koncesija na pomorskom dobru</t>
  </si>
  <si>
    <t>Rad Savske i Dunavske komisije, te sudjelovanje u radu međunarodnih institucija s područja unutarnje plovidbe</t>
  </si>
  <si>
    <t>A570350</t>
  </si>
  <si>
    <t>K570411</t>
  </si>
  <si>
    <t>Obnova voznog parka</t>
  </si>
  <si>
    <t>Intelektualne i osobne usluge</t>
  </si>
  <si>
    <t>Članarine</t>
  </si>
  <si>
    <t>Kapitalne donacije neprofitnim organizacijama</t>
  </si>
  <si>
    <t>K570319</t>
  </si>
  <si>
    <t>K570321</t>
  </si>
  <si>
    <t>Ostale usluge</t>
  </si>
  <si>
    <t>Zakupnine i najamnine</t>
  </si>
  <si>
    <t>Stipendiranje redovnih učenika i studenata srednjih pomorskih škola i pomorskih fakulteta, te vježbeničkog staža pomoraca</t>
  </si>
  <si>
    <t>Unapređenje strukturnih reformi željeznice u predpristupnom procesu</t>
  </si>
  <si>
    <t>SEETO-financiranje tajništva SEETO-a</t>
  </si>
  <si>
    <t>Naknada u cijeni goriva za HC d.o.o.</t>
  </si>
  <si>
    <t>Naknada u cijeni goriva za HAC d.o.o.</t>
  </si>
  <si>
    <t>KTO</t>
  </si>
  <si>
    <t>A570482</t>
  </si>
  <si>
    <t>A570491</t>
  </si>
  <si>
    <t>A570497</t>
  </si>
  <si>
    <t>A570504</t>
  </si>
  <si>
    <t>A570506</t>
  </si>
  <si>
    <t>Očuvanje prometne povezanosti regija (domaći linijski zračni prijevoz)</t>
  </si>
  <si>
    <t>Potpora Lučkoj upravi Zadar za otplatu kredita Fonda za razvoj i zapošljavanje (HPB-a Zagreb)</t>
  </si>
  <si>
    <t>Poticanje brodara u nacionalnoj plovidbi</t>
  </si>
  <si>
    <t>NCC-Nacionalni kontrolni centar</t>
  </si>
  <si>
    <t>Upravljanje infrastrukturnim projektima</t>
  </si>
  <si>
    <t>Izgradnja trajektne luke Gaženica</t>
  </si>
  <si>
    <t>Poticanje željezničkog putničkog prijevoza</t>
  </si>
  <si>
    <t>Modernizacija željezničkih vozila</t>
  </si>
  <si>
    <t>Osuvremenjivanje i izgradnja željezničke infrastrukture</t>
  </si>
  <si>
    <t>IZV</t>
  </si>
  <si>
    <t>A570503</t>
  </si>
  <si>
    <t>A570348</t>
  </si>
  <si>
    <t>A570501</t>
  </si>
  <si>
    <t>A587040</t>
  </si>
  <si>
    <t>K587029</t>
  </si>
  <si>
    <t>K587028</t>
  </si>
  <si>
    <t>K587027</t>
  </si>
  <si>
    <t>A570334</t>
  </si>
  <si>
    <t>K761009</t>
  </si>
  <si>
    <t>K587039</t>
  </si>
  <si>
    <t>4541</t>
  </si>
  <si>
    <t>K810001</t>
  </si>
  <si>
    <t>Poticanje redovitih pomorskih putničkih i brzobrodskih linija</t>
  </si>
  <si>
    <t>A587023</t>
  </si>
  <si>
    <t>Glava 45 Agencija za obalni linijski promet</t>
  </si>
  <si>
    <t>Obveze po sudskim sporovima</t>
  </si>
  <si>
    <t>A821001</t>
  </si>
  <si>
    <t>A250997</t>
  </si>
  <si>
    <t>4126</t>
  </si>
  <si>
    <t>NAZIV PROGRAMA</t>
  </si>
  <si>
    <t>Potpora Lučkoj upravi Rijeka za vraćanje obveza po zajmu EDCF - Projekt "Samsung"</t>
  </si>
  <si>
    <t>Administracija i upravljanje</t>
  </si>
  <si>
    <t>Glava 50 Agencija za vodne putove</t>
  </si>
  <si>
    <t>INFRASTRUKTURA</t>
  </si>
  <si>
    <t>A570445</t>
  </si>
  <si>
    <t>A570448</t>
  </si>
  <si>
    <t>VTS SUSTAV- uspostava  nadzora plovidbe i sustava radioveza za praćenje pomorskog prometa</t>
  </si>
  <si>
    <t>K819013</t>
  </si>
  <si>
    <t>Gradnja i tehničko održavanje plovnih putova unutarnjih voda</t>
  </si>
  <si>
    <t>Razvoj elektroničkih komunikacija, informacijskog društva i poštanskih usluga</t>
  </si>
  <si>
    <t>Izgradnja višenamjenskog kanala Dunav-Sava</t>
  </si>
  <si>
    <t>Naknada cestarina za NATO i EUFOR vozila</t>
  </si>
  <si>
    <t>Tehničko održavanje i upravljanje školskim brodom</t>
  </si>
  <si>
    <t>K810006</t>
  </si>
  <si>
    <t>A570340</t>
  </si>
  <si>
    <t>A820026</t>
  </si>
  <si>
    <t>K570358</t>
  </si>
  <si>
    <t>K821027</t>
  </si>
  <si>
    <t>K761028</t>
  </si>
  <si>
    <t>K819028</t>
  </si>
  <si>
    <t>T821028</t>
  </si>
  <si>
    <t>K761029</t>
  </si>
  <si>
    <t>A820029</t>
  </si>
  <si>
    <t>K570441</t>
  </si>
  <si>
    <t>A819031</t>
  </si>
  <si>
    <t>Naknade za rad predstavničkih i izvršnih tijela, povjerenstava i sl.</t>
  </si>
  <si>
    <t>Službena putovanja</t>
  </si>
  <si>
    <t>Naknade za prijevoz, za rad na terenu i odvojeni život</t>
  </si>
  <si>
    <t>Stručno usavršavanje zaposlenika</t>
  </si>
  <si>
    <t>Uredski materijal i ostali mater. rash.</t>
  </si>
  <si>
    <t>Materijal i sirovine</t>
  </si>
  <si>
    <t>Energija</t>
  </si>
  <si>
    <t>Materijal i dijelovi za tekuće i inv.odr.</t>
  </si>
  <si>
    <t>Usluge telefona, pošte i prijevoza</t>
  </si>
  <si>
    <t>Usluge tekućeg i investicijskog održavanja</t>
  </si>
  <si>
    <t>Usluge promidžbe i informiranja</t>
  </si>
  <si>
    <t>Komunalne usluge</t>
  </si>
  <si>
    <t>Zdravstvene i veterinarske usluge</t>
  </si>
  <si>
    <t>Računalne usluge</t>
  </si>
  <si>
    <t>Premije osiguranja</t>
  </si>
  <si>
    <t>Reprezentacija</t>
  </si>
  <si>
    <t>Ostali nespomenuti rashodi poslovanja</t>
  </si>
  <si>
    <t>Zatezne kamate</t>
  </si>
  <si>
    <t>Ostali nespomenuti financijski rashodi</t>
  </si>
  <si>
    <t>Prijevozna sredstva u cestovnom prometu</t>
  </si>
  <si>
    <t>Uredska oprema i namještaj</t>
  </si>
  <si>
    <t>Komunikacijska oprema</t>
  </si>
  <si>
    <t>Oprema za održavanje i zaštitu</t>
  </si>
  <si>
    <t>Uređaji, strojevi i oprema za ostale namjene</t>
  </si>
  <si>
    <t>Licence</t>
  </si>
  <si>
    <t>Instrumenti, uređaji i strojevi</t>
  </si>
  <si>
    <t>Ulaganja u računalne programe</t>
  </si>
  <si>
    <t>Dodatna ulaganja na građevinskim objektima</t>
  </si>
  <si>
    <t>Dodatna ulaganja na postrojenjima i opremi</t>
  </si>
  <si>
    <t>Ostali rashodi za zaposlene</t>
  </si>
  <si>
    <t>Subvencije trgovačkim društvima izvan javnog sektora</t>
  </si>
  <si>
    <t>Subvencije trgovačkim društvima u javnom sektoru</t>
  </si>
  <si>
    <t>Tekuće donacije u novcu</t>
  </si>
  <si>
    <t>Prijevozna sredstva u pomorskom i riječnom prometu</t>
  </si>
  <si>
    <t>Stručna usavršavanja zaposlenika</t>
  </si>
  <si>
    <t>Materijal i dijelovi za tekuće i investicijsko održavanje</t>
  </si>
  <si>
    <t>Dodatna ulaganja na prijevoznim sredstvima</t>
  </si>
  <si>
    <t>Uredski materijal i ostali materijalni rashodi</t>
  </si>
  <si>
    <t xml:space="preserve">Materijal i dijelovi za tekuće i inv. održavanje </t>
  </si>
  <si>
    <t>Ulaganje u računalne programe</t>
  </si>
  <si>
    <t>Naknade građanima i kućanstvima u novcu</t>
  </si>
  <si>
    <t>Ostale  usluge</t>
  </si>
  <si>
    <t>Sitni inventar i auto gume</t>
  </si>
  <si>
    <t>Naknade za rad predstavničkih i izvršnih tijela, povjerenstava i slično</t>
  </si>
  <si>
    <t>Bankarske usluge i usluge platnog prometa</t>
  </si>
  <si>
    <t>Ostali građevinski objekti</t>
  </si>
  <si>
    <t>Dodatna ulaganja za ostalu nefinacijsku imovinu</t>
  </si>
  <si>
    <t>K810007</t>
  </si>
  <si>
    <t>3237</t>
  </si>
  <si>
    <t>3211</t>
  </si>
  <si>
    <t>4221</t>
  </si>
  <si>
    <t>A570288</t>
  </si>
  <si>
    <t>A819003</t>
  </si>
  <si>
    <t>A570293</t>
  </si>
  <si>
    <t>A570294</t>
  </si>
  <si>
    <t>A570464</t>
  </si>
  <si>
    <t>A587041</t>
  </si>
  <si>
    <t>A/K/T</t>
  </si>
  <si>
    <t>A570219</t>
  </si>
  <si>
    <t>A570447</t>
  </si>
  <si>
    <t>A821014</t>
  </si>
  <si>
    <t>A570193</t>
  </si>
  <si>
    <t>A587050</t>
  </si>
  <si>
    <t>T761012</t>
  </si>
  <si>
    <t>A761011</t>
  </si>
  <si>
    <t>K570344</t>
  </si>
  <si>
    <t>A570323</t>
  </si>
  <si>
    <t xml:space="preserve">A663000 </t>
  </si>
  <si>
    <t>3111</t>
  </si>
  <si>
    <t>3121</t>
  </si>
  <si>
    <t>3132</t>
  </si>
  <si>
    <t>3133</t>
  </si>
  <si>
    <t>3223</t>
  </si>
  <si>
    <t>3232</t>
  </si>
  <si>
    <t>4222</t>
  </si>
  <si>
    <t>AGENCIJA ZA SIGURNOST ŽELJEZNIČKOG PROMETA</t>
  </si>
  <si>
    <t>AGENCIJA ZA ISTRAŽIVANJE NESREĆA I OZBILJNIH NEZGODA ZRAKOPLOVA</t>
  </si>
  <si>
    <t>Glava 51  Agencije u prometu i infrastrukturi</t>
  </si>
  <si>
    <t>Glava 60 Hrvatski hidrografski institut</t>
  </si>
  <si>
    <t>3113</t>
  </si>
  <si>
    <t>3212</t>
  </si>
  <si>
    <t>3213</t>
  </si>
  <si>
    <t>3221</t>
  </si>
  <si>
    <t>3225</t>
  </si>
  <si>
    <t>3231</t>
  </si>
  <si>
    <t>3233</t>
  </si>
  <si>
    <t>3234</t>
  </si>
  <si>
    <t>3235</t>
  </si>
  <si>
    <t>3236</t>
  </si>
  <si>
    <t>3238</t>
  </si>
  <si>
    <t>3239</t>
  </si>
  <si>
    <t>3291</t>
  </si>
  <si>
    <t>3292</t>
  </si>
  <si>
    <t>3293</t>
  </si>
  <si>
    <t>3299</t>
  </si>
  <si>
    <t>3431</t>
  </si>
  <si>
    <t>4262</t>
  </si>
  <si>
    <t>4312</t>
  </si>
  <si>
    <t>A570014</t>
  </si>
  <si>
    <t>Sigurnost prometa na cestama</t>
  </si>
  <si>
    <t>0530</t>
  </si>
  <si>
    <t>Poticanje razvoja širokopojasnog pristupa internetu</t>
  </si>
  <si>
    <t>Doprinosi za mirovinsko osiguranje</t>
  </si>
  <si>
    <t>licence</t>
  </si>
  <si>
    <t>A576182</t>
  </si>
  <si>
    <t>Istraživanje i razvoj novih tehnologija i sustava</t>
  </si>
  <si>
    <t>A570487</t>
  </si>
  <si>
    <t>Pomoć jedinicama lokalne i regionalne samouprave za razvoj riječnog prometa i županijskih luka i pristaništa</t>
  </si>
  <si>
    <t>T819036</t>
  </si>
  <si>
    <t>A820032</t>
  </si>
  <si>
    <t>K819034</t>
  </si>
  <si>
    <t>K820034</t>
  </si>
  <si>
    <t>K821034</t>
  </si>
  <si>
    <t>K761035</t>
  </si>
  <si>
    <t>K820035</t>
  </si>
  <si>
    <t>K820033</t>
  </si>
  <si>
    <t>K838001</t>
  </si>
  <si>
    <t>A838002</t>
  </si>
  <si>
    <t>A840001</t>
  </si>
  <si>
    <t>Stipendiranje redovnih studenata Fakulteta prometnih znanosti i učenika srednje škole</t>
  </si>
  <si>
    <t>A810015</t>
  </si>
  <si>
    <t>Potpora brodarima unutarnje plovidbe u nacionalnom prijevozu</t>
  </si>
  <si>
    <t>Rekonstrukcija, obnova i održavanje poslovnih zgrada Ministarstva</t>
  </si>
  <si>
    <t>Naknade građanima i kućanstvu u novcu</t>
  </si>
  <si>
    <t>Tekuće pomoći unutar općeg proračuna</t>
  </si>
  <si>
    <t>Ostale naknade troškova zaposlenima</t>
  </si>
  <si>
    <t>Službena, radna i zaštitna odjeća i obuća</t>
  </si>
  <si>
    <t>Naknada troškova osobama izvan radnog odnosa</t>
  </si>
  <si>
    <t>Pristojbe i naknade</t>
  </si>
  <si>
    <t>Naknade troškova osobama izvan radnog odnosa</t>
  </si>
  <si>
    <t>3214</t>
  </si>
  <si>
    <t>3241</t>
  </si>
  <si>
    <t>3295</t>
  </si>
  <si>
    <t>Informatizacija</t>
  </si>
  <si>
    <t>Potpora Lučkoj upravi Šibenik za realizaciju Zajma EBRD-Projekt modernizacije lučke infrastrukture luke Šibenik-domaća komponenta</t>
  </si>
  <si>
    <t>Kapitalne pomoći unutar općeg proračuna</t>
  </si>
  <si>
    <t>Službena i radna odjeća</t>
  </si>
  <si>
    <t>3224</t>
  </si>
  <si>
    <t>3227</t>
  </si>
  <si>
    <t>Nacionalna povjerenstva iz područja zračnog prometa</t>
  </si>
  <si>
    <t>3105 RAZVOJ I SIGURNOST UNUTARNJE PLOVIDBE, LUČKE INFRASTRUKTURE I PLOVNIH PUTOVA UNUTARNJIH VODA - 31 PROMET, PROMETNA INFRASTRUKTURA I KOMUNIKACIJE</t>
  </si>
  <si>
    <t>3106 RAZVOJ I SIGURNOST ZRAČNOG PROMETA I INFRASTRUKTURE - 31 PROMET, PROMETNA INFRASTRUKTURA I KOMUNIKACIJE</t>
  </si>
  <si>
    <t>3102 RAZVOJ I SIGURNOST ŽELJEZNIČKOG PROMETA, INFRASTRUKTURE I ŽIČARA - 31 PROMET, PROMETNA INFRASTRUKTURA I KOMUNIKACIJE</t>
  </si>
  <si>
    <t>3107 RAZVOJ TRŽIŠTA POŠTANSKIH USLUGA I ELEKTRONIČKIH KOMUNIKACIJA - 31 PROMET, PROMETNA INFRASTRUKTURA I KOMUNIKACIJE</t>
  </si>
  <si>
    <t>3101 UPRAVLJANJE NA PODRUČJU PROMETNE POLITIKE - 31 PROMET, PROMETNA INFRASTRUKTURA I KOMUNIKACIJE</t>
  </si>
  <si>
    <t>Potpora Lučkoj upravi Rijeka za realizaciju zajma Svjetske banke (IBRD) -Projekt obnove riječkog prometnog pravca</t>
  </si>
  <si>
    <t>Utvrđivanje i provedba granica pomorskog dobra s izvlaštenjem</t>
  </si>
  <si>
    <t>Umjetnička, literarna i znanstvena djela</t>
  </si>
  <si>
    <t>IPA I 2009-Sudjelovanje u programu Unije-Marco Polo II</t>
  </si>
  <si>
    <t>Doprinosi za obvezno osiguranje u slučaju nezaposlenosti</t>
  </si>
  <si>
    <t>4123</t>
  </si>
  <si>
    <t>4231</t>
  </si>
  <si>
    <t>Administracija i upravljanje Hrvatskog hidrografskog instituta</t>
  </si>
  <si>
    <t>Administracija i upravljanje Agencije za istraživanje nesreća i ozbiljnih nezgoda zrakoplova</t>
  </si>
  <si>
    <t>Administracija i upravljanje Agencije za sigurnost željezničkog prometa</t>
  </si>
  <si>
    <t>Administracija i upravljanje Agencije za vodne putove</t>
  </si>
  <si>
    <t>Administracija i upravljanje Agencije za obalni linijski promet</t>
  </si>
  <si>
    <t>Otkup zemljišta na lučkom području unutarnjih voda</t>
  </si>
  <si>
    <t>K840002</t>
  </si>
  <si>
    <t>K840003</t>
  </si>
  <si>
    <t>K838003</t>
  </si>
  <si>
    <t>K663002</t>
  </si>
  <si>
    <t>A810020</t>
  </si>
  <si>
    <t>T810018</t>
  </si>
  <si>
    <t>A810019</t>
  </si>
  <si>
    <t>K810016</t>
  </si>
  <si>
    <t>T810022</t>
  </si>
  <si>
    <t>T810027</t>
  </si>
  <si>
    <t>T810026</t>
  </si>
  <si>
    <t>T810025</t>
  </si>
  <si>
    <t>K810017</t>
  </si>
  <si>
    <t>Doprinosi za obvezno zdravstveno osiguranje</t>
  </si>
  <si>
    <t>IPA I 2009-Jačanje tehničke sposobnosti Agencije za istraživanje nesreća i ozbiljnih nezgoda zrakoplova</t>
  </si>
  <si>
    <t>Kapitalne pomoći kreditnim i ostalim financijskim institucijama te trgovačkim društvima u javnom sektoru</t>
  </si>
  <si>
    <t>Razvoj infrastrukture zračnog prometa</t>
  </si>
  <si>
    <t>Opremanje inspekcije opremom i ostalim uređajima</t>
  </si>
  <si>
    <t>IPA I 2008-Učinkovito djelovanje sustava inspekcije cestovnog prometa</t>
  </si>
  <si>
    <t>Kapitalne pomoći kreditnim i ostalim financijskim institucijama te trgovačkim društvima izvan javnog sektora</t>
  </si>
  <si>
    <t>IPA I 2010-Akcijski plan za razvoj brodarstva</t>
  </si>
  <si>
    <t>Sigurnost plovidbe</t>
  </si>
  <si>
    <t>Uspostava informacijskog sustava sigurnosti plovidbe</t>
  </si>
  <si>
    <t>Sitni inventar i auto-gume</t>
  </si>
  <si>
    <t>K810024</t>
  </si>
  <si>
    <t>Izgradnja plovila i plovnih objekata u riječnoj plovidbi</t>
  </si>
  <si>
    <t>A810034</t>
  </si>
  <si>
    <t>Potpora Lučkoj upravi Ploče za otplatu Zajma Svjetske banke (IBRD) -Projekt integracije trgovine i transporta</t>
  </si>
  <si>
    <t>Naknade šteta pravnim i fizičkim osobama</t>
  </si>
  <si>
    <t>T810031</t>
  </si>
  <si>
    <t>T810033</t>
  </si>
  <si>
    <t>IPA ADRIATIC - Projekt razvoja autocesta mora na Jadranu (Adriatic MoS)</t>
  </si>
  <si>
    <t>A810036</t>
  </si>
  <si>
    <t>Sigurnost plovidbe unutarnjim vodama</t>
  </si>
  <si>
    <t>Opremanje lučkih kapetanija unutarnjih voda plovilima, prijevoznim sredstvima, uređajima i ostalom opremom</t>
  </si>
  <si>
    <t>Uspostava i održavanje informacijskog sustava sigurnosti plovidbe unutarnjim vodama</t>
  </si>
  <si>
    <t>Traganje i spašavanje na unutarnjim vodama</t>
  </si>
  <si>
    <t>Obnova i održavanje poslovnog prostora lučkih kapetanija i ispostava unutarnjih voda</t>
  </si>
  <si>
    <t>A810037</t>
  </si>
  <si>
    <t>K810038</t>
  </si>
  <si>
    <t>K810029</t>
  </si>
  <si>
    <t>Provedba ugovora o koncesiji - Autocesta Rijeka-Zagreb</t>
  </si>
  <si>
    <t>K810023</t>
  </si>
  <si>
    <t>Kapitalne pomoći ostalim izvanproračunskim korisnicima državnog proračuna</t>
  </si>
  <si>
    <t>K810039</t>
  </si>
  <si>
    <t>IPA II 2007-Mreža povezivanja ustanova za praćenje i upravljanje vodnog puta na rijeci Dunav-Newada duo</t>
  </si>
  <si>
    <t>Potpora Lučkoj upravi Ploče za realizaciju Projekta integracije trgovine i transporta</t>
  </si>
  <si>
    <t>Sanacija i rekonstrukcija objekata podgradnje u lukama otvorenim za javni promet od županijskog i lokalnog značaja te modernizacija, obnova i izgradnja ribarske infrastrukture</t>
  </si>
  <si>
    <t>Planovi intervencija, traganje i spašavanje na moru</t>
  </si>
  <si>
    <t>Provedba ugovora o koncesiji -  Bina-Istra</t>
  </si>
  <si>
    <t>PROMET</t>
  </si>
  <si>
    <t>POMORSTVO</t>
  </si>
  <si>
    <t>Pohranjene knjige, umjetnička djela i slične vrijednosti</t>
  </si>
  <si>
    <t>T810035</t>
  </si>
  <si>
    <t>IPA IIIa 2007-Tehnička pomoć operativnoj strukturi za promet za upravljanje operativnim programom i provedbu projekata-ugovor o uslugama  3.1.4.</t>
  </si>
  <si>
    <t>Promocija pomorstva i intermodalnosti</t>
  </si>
  <si>
    <t>Upravljanje i nadzor balastnih voda i taloga</t>
  </si>
  <si>
    <t xml:space="preserve">SF-Projekt izgradnje nove željezničke pruge za prigradski promet na dionici Podsused Tvornica-Samobor Perivoj </t>
  </si>
  <si>
    <t>Priprema projekata za financiranje kroz SF</t>
  </si>
  <si>
    <t>Suradnja s međunarodnim organizacijama te provedba mjera razvitka zračnog prometa</t>
  </si>
  <si>
    <t>IPA IIIa 2007-Rekonstrukcija kolosijeka i izgradnja drugog kolosijeka pruge Dugo Selo-Novska, projektna dokumentacija faza 2, 3, 1.1.8.</t>
  </si>
  <si>
    <t xml:space="preserve">SF-Projekt rekonstrukcije i elektrifikacije željezničke pruge na dionici Zaprešić-Zabok </t>
  </si>
  <si>
    <t>Otkup zemljišta na lučkom području Osijek za potrebe financiranja projekata izgradnje lučke infrastrukture iz Strukturnih fondova EU</t>
  </si>
  <si>
    <t>Priprema projekata u pomorstvu</t>
  </si>
  <si>
    <t>065 MINISTARSTVO POMORSTVA, PROMETA I INFRASTRUKTURE</t>
  </si>
  <si>
    <t>Glava 05 Ministarstvo pomorstva, prometa i infrastrukture</t>
  </si>
  <si>
    <t>RKP 45228</t>
  </si>
  <si>
    <t>K810045</t>
  </si>
  <si>
    <t>A810040</t>
  </si>
  <si>
    <t>T810041</t>
  </si>
  <si>
    <t>IPA I 2009 - Studija prometnog povezivanja teritorija Republike Hrvatske</t>
  </si>
  <si>
    <t>T810042</t>
  </si>
  <si>
    <t>K810043</t>
  </si>
  <si>
    <t>SF-Izgradnja nove željezničke pruge za prigradski promet na dionici Gradec-Sv. Ivan Žabno</t>
  </si>
  <si>
    <t>T810046</t>
  </si>
  <si>
    <t>3109-SIGURNOST POMORSKOG PROMETA - 31 PROMET, PROMETNA INFRASTRUKTURA I KOMUNIKACIJE</t>
  </si>
  <si>
    <t>Potpora Lučkoj upravi Dubrovnik za otplatu Zajma EBRD-Projekt izgradnje lučke infrastrukture-domaća komponenta</t>
  </si>
  <si>
    <t>T810044</t>
  </si>
  <si>
    <t>IPA IIIa 2007I-Rehabilitacija dionice pruge Okučani-Novska 1.1.1.</t>
  </si>
  <si>
    <t>IPA IIIa 2007-Rehabilitacija i unapređenje plovnog puta rijeke Save 2.1.1.</t>
  </si>
  <si>
    <t>IPA IIIa 2007- Rekonstrukcija južne obale luke Osijek, tehnička pomoć, 2.1.3.</t>
  </si>
  <si>
    <t>IPA IIIa 2010- Terminal za opasne terete Slavonski Brod 2.1.4.</t>
  </si>
  <si>
    <t>IPA IIIa 2010-Pomoć u izradi Strategije prometnog razvitka Republike Hrvatske i nacionalnog Prometnog modela 3.1.5.</t>
  </si>
  <si>
    <t>IPA IIIa 2007-Priprema projektne dokumentacije za projekt Izgradnje drugog željezničkog kolosijeka Goljak-Skradnik 1.1.4.</t>
  </si>
  <si>
    <t>IPA IIIa 2007- Izrada projektne dokumentacije za izgradnju poslovne zgrade Agencije za sigurnost željezničkog prometa 1.2.2.</t>
  </si>
  <si>
    <t>IPA IIIa 2007-Potpora operativnoj strukturi za promet u samostalnoj identifikaciji, ocjenjivanju i pripremi projekata 3.1.1.</t>
  </si>
  <si>
    <t>IPA IIIa 2007-Sustav signalnosigurnosnih uređaja na zagrebačkom Glavnom kolodvoru 1.2.1.</t>
  </si>
  <si>
    <t xml:space="preserve">IPA IIIa 2007-Rekonstrukcija kolosijeka pruge Dugo Selo-Novska, projektna dokumentacija faza 1, 1.1.2. </t>
  </si>
  <si>
    <t>IPA IIIa 2010-Izrada master plana Nova luka Sisak 2.1.5.</t>
  </si>
  <si>
    <t>Poticanje gradnje brodova za hrvatske brodare te izgradnja i rekonstrukcija plovnih objekata u hrvatskim brodogradilištima-Obveze iz prethodnog razdoblja</t>
  </si>
  <si>
    <t>SF-Izgradnja drugog kolosijeka i rekonstrukcija dionice pruge Dugo Selo -Križevci  1.1.12.</t>
  </si>
  <si>
    <t>IPA IIIa 2007- Izrada projektno tehničke dokumentacije za projekt: Izgradnja drugog kolosijeka i rekonstrukcija dionice pruge Križevci-Koprivnica-državna granica 1.1.6.</t>
  </si>
  <si>
    <t>IPA IIIa 2007-Priprema projektne dokumentacije za projekt Rekonstrukcija pruge Hrvatski Leskovac-Karlovac  1.1.11.</t>
  </si>
  <si>
    <t>IPA IIIa 2007-Rekonstukcija Luke Vukovar-Nova luka istok 2.1.2.</t>
  </si>
  <si>
    <t>IPA II 2009-Digitalna televizija u Jugoistočnoj Europi-HAKOM</t>
  </si>
  <si>
    <t>Nadogradnja registra prijevoznika u domaćem cestovnom prijevozu, registra vozila osoba s invaliditetom i informacijskog sustava cestovnog prometa</t>
  </si>
  <si>
    <t>Opremanje lučkih kapetanija plovilima, vozilima, uređajima i ostalom opremom</t>
  </si>
  <si>
    <t>Provedba ugovora o koncesiji - Autocesta Rijeka-Zagreb-Obveze iz prethodnog razdoblja</t>
  </si>
  <si>
    <t>Provedba ugovora o koncesiji -  Bina-Istra-Obveze iz prethodnog razdoblja</t>
  </si>
  <si>
    <t>K821048</t>
  </si>
  <si>
    <t>T820047</t>
  </si>
  <si>
    <t>A821046</t>
  </si>
  <si>
    <t>A820048</t>
  </si>
  <si>
    <t>K810048</t>
  </si>
  <si>
    <t>IPA I 2008 TAIB FPPRAC 2008 Strategija pomorskog razvitka</t>
  </si>
  <si>
    <t>IPA I 2010 TAIB  - Razvoj standardiziranog prikupljanja podataka u prometu u Republici Hrvatskoj</t>
  </si>
  <si>
    <t>Potpora za izradu projektno-tehničke dokumentacije vezano za razvoj integriranog putničkog prijevoza (IPP)</t>
  </si>
  <si>
    <t>IPA 2007 IIIa-Potpuna provedba riječnog informacijskog servisa na vodnom putu rijeke Save (RIS)</t>
  </si>
  <si>
    <t>K810049</t>
  </si>
  <si>
    <t>Članarine u međunarodnim organizacijama i inicijativama u pomorstvu</t>
  </si>
  <si>
    <t>A810050</t>
  </si>
  <si>
    <t>K587052</t>
  </si>
  <si>
    <t>A754005</t>
  </si>
  <si>
    <t>Godišnja naknada za uporabu javnih cesta i cestarina za najteže invalide</t>
  </si>
  <si>
    <t>Ostale naknade iz proračuna u novcu</t>
  </si>
  <si>
    <t>Međunarodne članarine</t>
  </si>
  <si>
    <t>Uprava prometne inspekcije</t>
  </si>
  <si>
    <t>Uprava zračnog prometa, elektroničkih komunikacija i pošte</t>
  </si>
  <si>
    <t>Uprava cestovnog i željezničkog prometa</t>
  </si>
  <si>
    <t>Uprava za sigurnost plovidbe</t>
  </si>
  <si>
    <t>Uprava pomorske i unutarnje plovidbe, brodarstva, luka i pomorskog dobra</t>
  </si>
  <si>
    <t>Glavno tajništvo</t>
  </si>
  <si>
    <t>K821035</t>
  </si>
  <si>
    <t>IPA IIIa 2007 - Tehnička pomoć operativnoj strukturi za promet za upravljanje operativnim programom i provedbu projekata</t>
  </si>
  <si>
    <t>T810021</t>
  </si>
  <si>
    <t>IPA I 2009-Podrška HAKOM-u u području računovodstvenog razdvajanja poštanskih usluga - Twinning light</t>
  </si>
  <si>
    <t>Dani zajmovi tuzemnim trgovačkim društvima izvan javnog sektora</t>
  </si>
  <si>
    <t>Subvencije poljoprivrednicima i obrtnicima</t>
  </si>
  <si>
    <t>Indeks izvršenja 2013.</t>
  </si>
  <si>
    <t>Usvojena projekcija
2014.</t>
  </si>
  <si>
    <t>Prijedlog plana
2014.</t>
  </si>
  <si>
    <t>Usvojena
projekcija
2015.</t>
  </si>
  <si>
    <t>Prijedlog projekcije 2015.</t>
  </si>
  <si>
    <t>Prijedlog projekcije 2016.</t>
  </si>
  <si>
    <t>Zemljište</t>
  </si>
  <si>
    <t>K271210</t>
  </si>
  <si>
    <t>Strategija zračnog prometa</t>
  </si>
  <si>
    <t>Tekuće pomoći ostalim izvanproračunskim korisnicima državnog proračuna</t>
  </si>
  <si>
    <t>Prijedlog plana 2014. u limitu (11,12,83)</t>
  </si>
  <si>
    <t>Prijedlog projekcije 2015. u limitu (11,12,83)</t>
  </si>
  <si>
    <t>Prijedlog projekcije 2016. u limitu (11,12,83)</t>
  </si>
  <si>
    <t>Tekući plan u limitu
2013. (11,12,83)</t>
  </si>
  <si>
    <t>Izvorni plan
2013.</t>
  </si>
  <si>
    <t>Izvorni plan u limitu
2013.
(11,12,83)</t>
  </si>
  <si>
    <t>Usvojena projekcija u limitu
2014.</t>
  </si>
  <si>
    <t>NOVA A</t>
  </si>
  <si>
    <t>Stalno predstavništvo RH pri IMO-u i članarine u međunarodnim organizacijama</t>
  </si>
  <si>
    <t>Nadoknada troškova Hrvatskoj kontroli zračne plovidbe za rutne i terminalne naknade za izuzete letove</t>
  </si>
  <si>
    <t>NOVO</t>
  </si>
  <si>
    <t>SF Priprema projektne dokumentacije za projekt rekonstrukcije Okučani-Vninkovci</t>
  </si>
  <si>
    <t>SF Uvođenje sustava daljinskog upravljanja prometom na željezničkoj mreži</t>
  </si>
  <si>
    <t>SF Uvođenje telekomunikacijkog sustava GSM-R na željezničkoj mreži</t>
  </si>
  <si>
    <t>Novi putnički terminal Zračne luke Zagreb</t>
  </si>
  <si>
    <t>Projekt izgradnje vanjskih vezova na glavnom lukobranu u Gradskoj luci Split</t>
  </si>
  <si>
    <t>VKDS-studija opravdanosti</t>
  </si>
  <si>
    <t>Strategija razvoja poštanskog sektora u Republici Hrvatskoj</t>
  </si>
  <si>
    <t>K587047</t>
  </si>
  <si>
    <t>Izgradnja zimovnika u Opatovcu</t>
  </si>
  <si>
    <t>Uređenje vodnog puta rijeke Dunav kod Sotina</t>
  </si>
  <si>
    <t>Nabava brodova za nadzor plovnih putova</t>
  </si>
  <si>
    <t>Obnova i unapređenje plovnog puta rijeke Save</t>
  </si>
  <si>
    <t>Provedba Projekta e-građani</t>
  </si>
  <si>
    <t>324X</t>
  </si>
  <si>
    <t>386X</t>
  </si>
  <si>
    <t>412X</t>
  </si>
  <si>
    <t>422X</t>
  </si>
  <si>
    <t>423X</t>
  </si>
  <si>
    <t>SF-Tehnička pomoć</t>
  </si>
  <si>
    <t>Uprava za prometnu infrastrukturu i fondove EU</t>
  </si>
  <si>
    <t>K754024</t>
  </si>
  <si>
    <t>IPA IIIa 2007-Priprema projekata i ostale projektne dokumentacije za Rekonstrukciju i elektrifikaciju željezničke pruge Vinkovci-Vukovar  1.1.9.</t>
  </si>
  <si>
    <t>AGENCIJA ZA ISTRAŽIVANJE NESREĆA U ZRAČNOM, POMORSKOM I ŽELJEZNIČKOM PROMETU</t>
  </si>
  <si>
    <t>Administracija i upravljanje Agencije za istraživanje nesreća u zračnom, pomorskom i željezničkom prometu</t>
  </si>
  <si>
    <t>NOVI K</t>
  </si>
  <si>
    <t>Tekući plan (nakon rebalansa i preraspodjela)
2013.</t>
  </si>
  <si>
    <t>NOVO A</t>
  </si>
  <si>
    <t>OP Promet</t>
  </si>
  <si>
    <t>Strateška procjena utjecaja na okoliš za Strategiju prometnog razvoja</t>
  </si>
  <si>
    <t>Izvršenje
2013.
do 30.9.2013.</t>
  </si>
  <si>
    <r>
      <rPr>
        <b/>
        <sz val="12"/>
        <color indexed="10"/>
        <rFont val="Arial"/>
        <family val="2"/>
        <charset val="238"/>
      </rPr>
      <t xml:space="preserve">PROMJENA PRIPRADNOSTI </t>
    </r>
    <r>
      <rPr>
        <b/>
        <sz val="12"/>
        <rFont val="Arial"/>
        <family val="2"/>
        <charset val="238"/>
      </rPr>
      <t>A570503</t>
    </r>
  </si>
  <si>
    <r>
      <rPr>
        <b/>
        <sz val="12"/>
        <rFont val="Arial"/>
        <family val="2"/>
        <charset val="238"/>
      </rPr>
      <t xml:space="preserve">NOVI PROGRAM - </t>
    </r>
    <r>
      <rPr>
        <b/>
        <sz val="12"/>
        <color indexed="10"/>
        <rFont val="Arial"/>
        <family val="2"/>
        <charset val="238"/>
      </rPr>
      <t>RAZVOJ SUSTAVA POMORSKOG PROMETA, POMORSKOG DOBRA I LUKA, TE ZAŠTITA MORSKOG OKOLIŠA OD ONEČIŠĆENJA S POMORSKIH OBJEKATA - 31 PROMET, PROMETNA INFRASTRUKTURA I KOMUNIKACIJE</t>
    </r>
  </si>
  <si>
    <r>
      <rPr>
        <b/>
        <sz val="12"/>
        <color indexed="10"/>
        <rFont val="Arial"/>
        <family val="2"/>
        <charset val="238"/>
      </rPr>
      <t xml:space="preserve">PROMJENA PRIPRADNOSTI </t>
    </r>
    <r>
      <rPr>
        <b/>
        <sz val="12"/>
        <rFont val="Arial"/>
        <family val="2"/>
        <charset val="238"/>
      </rPr>
      <t>A810034</t>
    </r>
  </si>
  <si>
    <r>
      <rPr>
        <b/>
        <sz val="12"/>
        <rFont val="Arial"/>
        <family val="2"/>
        <charset val="238"/>
      </rPr>
      <t xml:space="preserve">NOVI PROGRAM - </t>
    </r>
    <r>
      <rPr>
        <b/>
        <sz val="12"/>
        <color indexed="10"/>
        <rFont val="Arial"/>
        <family val="2"/>
        <charset val="238"/>
      </rPr>
      <t>RAZVOJ SUSTAVA PROMETA NA UNUTARNJIM VODNIM PUTOVIMA - 31 PROMET, PROMETNA INFRASTRUKTURA I KOMUNIKACIJE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</si>
  <si>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K810017</t>
    </r>
  </si>
  <si>
    <r>
      <rPr>
        <b/>
        <sz val="12"/>
        <color indexed="10"/>
        <rFont val="Arial"/>
        <family val="2"/>
        <charset val="238"/>
      </rPr>
      <t xml:space="preserve"> PROMJENA PRIPADNOSTI </t>
    </r>
    <r>
      <rPr>
        <b/>
        <sz val="12"/>
        <rFont val="Arial"/>
        <family val="2"/>
        <charset val="238"/>
      </rPr>
      <t>K820033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</si>
  <si>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A821014</t>
    </r>
  </si>
  <si>
    <r>
      <t xml:space="preserve"> </t>
    </r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K587027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</si>
  <si>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K587029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</si>
  <si>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K570297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</si>
  <si>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A570487</t>
    </r>
  </si>
  <si>
    <r>
      <rPr>
        <b/>
        <sz val="12"/>
        <color indexed="10"/>
        <rFont val="Arial"/>
        <family val="2"/>
        <charset val="238"/>
      </rPr>
      <t xml:space="preserve"> PROMJENA PRIPADNOSTI </t>
    </r>
    <r>
      <rPr>
        <b/>
        <sz val="12"/>
        <rFont val="Arial"/>
        <family val="2"/>
        <charset val="238"/>
      </rPr>
      <t>K570358</t>
    </r>
  </si>
  <si>
    <r>
      <t xml:space="preserve"> </t>
    </r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A570442</t>
    </r>
  </si>
  <si>
    <r>
      <rPr>
        <b/>
        <sz val="12"/>
        <color indexed="10"/>
        <rFont val="Arial"/>
        <family val="2"/>
        <charset val="238"/>
      </rPr>
      <t xml:space="preserve"> PROMJENA PRIPADNOSTI </t>
    </r>
    <r>
      <rPr>
        <b/>
        <sz val="12"/>
        <rFont val="Arial"/>
        <family val="2"/>
        <charset val="238"/>
      </rPr>
      <t xml:space="preserve">K587028              </t>
    </r>
  </si>
  <si>
    <r>
      <t xml:space="preserve"> </t>
    </r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 xml:space="preserve"> K570441             </t>
    </r>
  </si>
  <si>
    <r>
      <rPr>
        <b/>
        <sz val="12"/>
        <color indexed="10"/>
        <rFont val="Arial"/>
        <family val="2"/>
        <charset val="238"/>
      </rPr>
      <t>PROMJENA PRIPADNOSTI</t>
    </r>
    <r>
      <rPr>
        <b/>
        <sz val="12"/>
        <rFont val="Arial"/>
        <family val="2"/>
        <charset val="238"/>
      </rPr>
      <t xml:space="preserve"> A810036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</si>
  <si>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A810015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</si>
  <si>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A570445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</si>
  <si>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T810033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</si>
  <si>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T810018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</si>
  <si>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A810019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</si>
  <si>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A820026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</si>
  <si>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A587040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</si>
  <si>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A570482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</si>
  <si>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A570350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</si>
  <si>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A570348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</si>
  <si>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A570464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</si>
  <si>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K587039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</si>
  <si>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A570219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</si>
  <si>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A570294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</si>
  <si>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A570293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</si>
  <si>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A819003</t>
    </r>
  </si>
  <si>
    <r>
      <t xml:space="preserve"> </t>
    </r>
    <r>
      <rPr>
        <b/>
        <sz val="12"/>
        <color indexed="10"/>
        <rFont val="Arial"/>
        <family val="2"/>
        <charset val="238"/>
      </rPr>
      <t>PROMJENA PRIPADNOSTI</t>
    </r>
    <r>
      <rPr>
        <b/>
        <sz val="12"/>
        <rFont val="Arial"/>
        <family val="2"/>
        <charset val="238"/>
      </rPr>
      <t xml:space="preserve"> A576182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</si>
  <si>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A810020</t>
    </r>
  </si>
  <si>
    <r>
      <rPr>
        <b/>
        <sz val="12"/>
        <color indexed="10"/>
        <rFont val="Arial"/>
        <family val="2"/>
        <charset val="238"/>
      </rPr>
      <t>PROMJENA PRIPADNOSTI</t>
    </r>
    <r>
      <rPr>
        <b/>
        <sz val="12"/>
        <rFont val="Arial"/>
        <family val="2"/>
        <charset val="238"/>
      </rPr>
      <t xml:space="preserve"> A570014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</si>
  <si>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A754005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</si>
  <si>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K810049</t>
    </r>
  </si>
  <si>
    <r>
      <rPr>
        <b/>
        <sz val="12"/>
        <color indexed="10"/>
        <rFont val="Arial"/>
        <family val="2"/>
        <charset val="238"/>
      </rPr>
      <t>PROMJENA PRIPADNOSTI</t>
    </r>
    <r>
      <rPr>
        <b/>
        <sz val="12"/>
        <rFont val="Arial"/>
        <family val="2"/>
        <charset val="238"/>
      </rPr>
      <t xml:space="preserve"> A570491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</si>
  <si>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T761012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</si>
  <si>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A570334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</si>
  <si>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A761011</t>
    </r>
  </si>
  <si>
    <r>
      <rPr>
        <b/>
        <sz val="12"/>
        <color indexed="10"/>
        <rFont val="Arial"/>
        <family val="2"/>
        <charset val="238"/>
      </rPr>
      <t>PROMJENA PRIPADNOSTI</t>
    </r>
    <r>
      <rPr>
        <b/>
        <sz val="12"/>
        <rFont val="Arial"/>
        <family val="2"/>
        <charset val="238"/>
      </rPr>
      <t xml:space="preserve"> A810037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</si>
  <si>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A570001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</si>
  <si>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A570249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</si>
  <si>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A570193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</si>
  <si>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A570333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</si>
  <si>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A570312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</si>
  <si>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A570465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</si>
  <si>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A587050</t>
    </r>
  </si>
  <si>
    <t>REAKTIVIRANJE
K587047</t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</si>
  <si>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K761028</t>
    </r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</si>
  <si>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K821027</t>
    </r>
  </si>
  <si>
    <r>
      <rPr>
        <b/>
        <sz val="12"/>
        <color indexed="10"/>
        <rFont val="Arial"/>
        <family val="2"/>
        <charset val="238"/>
      </rPr>
      <t xml:space="preserve">SPAJANJE PODPROGRAMA U NOVU A "OP Promet" </t>
    </r>
    <r>
      <rPr>
        <b/>
        <sz val="12"/>
        <rFont val="Arial"/>
        <family val="2"/>
        <charset val="238"/>
      </rPr>
      <t>K819034</t>
    </r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</si>
  <si>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K820034</t>
    </r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</si>
  <si>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K821034</t>
    </r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</si>
  <si>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K810007</t>
    </r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</si>
  <si>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K810043</t>
    </r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</si>
  <si>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K761029</t>
    </r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</si>
  <si>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K761035</t>
    </r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</si>
  <si>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T820047</t>
    </r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</si>
  <si>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T810041</t>
    </r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</si>
  <si>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T810042</t>
    </r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</si>
  <si>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T810044</t>
    </r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</si>
  <si>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K810045</t>
    </r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</si>
  <si>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T821028</t>
    </r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</si>
  <si>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K820035</t>
    </r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</si>
  <si>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T810035</t>
    </r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</si>
  <si>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T810025</t>
    </r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</si>
  <si>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T810026</t>
    </r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</si>
  <si>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T810027</t>
    </r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</si>
  <si>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T819036</t>
    </r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</si>
  <si>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K810038</t>
    </r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</si>
  <si>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K810029</t>
    </r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</si>
  <si>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T810046</t>
    </r>
  </si>
  <si>
    <r>
      <rPr>
        <b/>
        <sz val="12"/>
        <color indexed="10"/>
        <rFont val="Arial"/>
        <family val="2"/>
        <charset val="238"/>
      </rPr>
      <t xml:space="preserve"> PROMJENA PRIPADNOSTI</t>
    </r>
    <r>
      <rPr>
        <b/>
        <sz val="12"/>
        <rFont val="Arial"/>
        <family val="2"/>
        <charset val="238"/>
      </rPr>
      <t xml:space="preserve"> K821048</t>
    </r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</si>
  <si>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K821035</t>
    </r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</si>
  <si>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K754024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</si>
  <si>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A570504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</si>
  <si>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A570506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</si>
  <si>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A821001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</si>
  <si>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K570344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</si>
  <si>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A820029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</si>
  <si>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A819031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</si>
  <si>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A587023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</si>
  <si>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A570323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</si>
  <si>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K587052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</si>
  <si>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A570448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</si>
  <si>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K810023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</si>
  <si>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K810024</t>
    </r>
  </si>
  <si>
    <r>
      <rPr>
        <b/>
        <sz val="12"/>
        <color indexed="10"/>
        <rFont val="Arial"/>
        <family val="2"/>
        <charset val="238"/>
      </rPr>
      <t>PROMJENA PRIPADNOSTI</t>
    </r>
    <r>
      <rPr>
        <b/>
        <sz val="12"/>
        <rFont val="Arial"/>
        <family val="2"/>
        <charset val="238"/>
      </rPr>
      <t xml:space="preserve"> K810001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</si>
  <si>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K810006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</si>
  <si>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K810039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</si>
  <si>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A840001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</si>
  <si>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K840002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</si>
  <si>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K840003</t>
    </r>
  </si>
  <si>
    <r>
      <rPr>
        <b/>
        <sz val="12"/>
        <color indexed="10"/>
        <rFont val="Arial"/>
        <family val="2"/>
        <charset val="238"/>
      </rPr>
      <t>ZATVARANJE</t>
    </r>
    <r>
      <rPr>
        <b/>
        <sz val="12"/>
        <rFont val="Arial"/>
        <family val="2"/>
        <charset val="238"/>
      </rPr>
      <t xml:space="preserve">
RKP 45084</t>
    </r>
  </si>
  <si>
    <t xml:space="preserve"> NOVO RKP 48031</t>
  </si>
  <si>
    <r>
      <rPr>
        <b/>
        <sz val="12"/>
        <rFont val="Arial"/>
        <family val="2"/>
        <charset val="238"/>
      </rPr>
      <t xml:space="preserve">NOVI PROGRAM - </t>
    </r>
    <r>
      <rPr>
        <b/>
        <sz val="12"/>
        <color indexed="10"/>
        <rFont val="Arial"/>
        <family val="2"/>
        <charset val="238"/>
      </rPr>
      <t>RAZVOJ SUSTAVA ŽELJEZNIČKOG PROMETA - 31 PROMET, PROMETNA INFRASTRUKTURA I KOMUNIKACIJE</t>
    </r>
  </si>
  <si>
    <r>
      <rPr>
        <b/>
        <sz val="12"/>
        <rFont val="Arial"/>
        <family val="2"/>
        <charset val="238"/>
      </rPr>
      <t xml:space="preserve">NOVI PROGRAM - </t>
    </r>
    <r>
      <rPr>
        <b/>
        <sz val="12"/>
        <color indexed="10"/>
        <rFont val="Arial"/>
        <family val="2"/>
        <charset val="238"/>
      </rPr>
      <t>RAZVOJ SUSTAVA ZRAČNOG PROMETA - 31 PROMET, PROMETNA INFRASTRUKTURA I KOMUNIKACIJE</t>
    </r>
  </si>
  <si>
    <r>
      <rPr>
        <b/>
        <sz val="12"/>
        <rFont val="Arial"/>
        <family val="2"/>
        <charset val="238"/>
      </rPr>
      <t xml:space="preserve">NOVI PROGRAM - </t>
    </r>
    <r>
      <rPr>
        <b/>
        <sz val="12"/>
        <color indexed="10"/>
        <rFont val="Arial"/>
        <family val="2"/>
        <charset val="238"/>
      </rPr>
      <t>INSPEKCIJSKI NADZOR CESTOVNOG I ŽELJEZNIČKOG PROMETA I CESTA - 31 PROMET, PROMETNA INFRASTRUKTURA I KOMUNIKACIJE</t>
    </r>
  </si>
  <si>
    <r>
      <rPr>
        <b/>
        <sz val="12"/>
        <rFont val="Arial"/>
        <family val="2"/>
        <charset val="238"/>
      </rPr>
      <t>NOVI PROGRAM -</t>
    </r>
    <r>
      <rPr>
        <b/>
        <sz val="12"/>
        <color indexed="10"/>
        <rFont val="Arial"/>
        <family val="2"/>
        <charset val="238"/>
      </rPr>
      <t xml:space="preserve"> PLANIRANJE, IZGRADNJA, MODERNIZACIJA I ODRŽAVANJE KAPITALNIH OBJEKATA PROMETNE INFRASTRUKTURE - 31 PROMET, PROMETNA INFRASTRUKTURA I KOMUNIKACIJE</t>
    </r>
  </si>
  <si>
    <r>
      <rPr>
        <b/>
        <sz val="12"/>
        <rFont val="Arial"/>
        <family val="2"/>
        <charset val="238"/>
      </rPr>
      <t>NOVI PROGRAM -</t>
    </r>
    <r>
      <rPr>
        <b/>
        <sz val="12"/>
        <color indexed="10"/>
        <rFont val="Arial"/>
        <family val="2"/>
        <charset val="238"/>
      </rPr>
      <t xml:space="preserve"> RAZVOJ SUSTAVA ŽELJEZNIČKOG PROMETA - 31 PROMET, PROMETNA INFRASTRUKTURA I KOMUNIKACIJE</t>
    </r>
  </si>
  <si>
    <r>
      <rPr>
        <b/>
        <sz val="12"/>
        <rFont val="Arial"/>
        <family val="2"/>
        <charset val="238"/>
      </rPr>
      <t>NOVI PROGRAM -</t>
    </r>
    <r>
      <rPr>
        <b/>
        <sz val="12"/>
        <color indexed="10"/>
        <rFont val="Arial"/>
        <family val="2"/>
        <charset val="238"/>
      </rPr>
      <t xml:space="preserve"> ISTRAŽIVANJE NESREĆA U PROMETU - 31 PROMET, PROMETNA INFRASTRUKTURA I KOMUNIKACIJE</t>
    </r>
  </si>
  <si>
    <r>
      <rPr>
        <b/>
        <sz val="12"/>
        <color indexed="10"/>
        <rFont val="Arial"/>
        <family val="2"/>
        <charset val="238"/>
      </rPr>
      <t xml:space="preserve">PROMJENA PRIPADNOSTI
PROMJENA NAZIVA
 </t>
    </r>
    <r>
      <rPr>
        <b/>
        <sz val="12"/>
        <rFont val="Arial"/>
        <family val="2"/>
        <charset val="238"/>
      </rPr>
      <t>A570447</t>
    </r>
  </si>
  <si>
    <t>Gradnja i modernizacija lučkih građevina u unutarnjoj plovidbi</t>
  </si>
  <si>
    <t>Poticanje redovnog obavljanja javne službe</t>
  </si>
  <si>
    <r>
      <rPr>
        <b/>
        <sz val="12"/>
        <rFont val="Arial"/>
        <family val="2"/>
        <charset val="238"/>
      </rPr>
      <t xml:space="preserve">NOVI PROGRAM - </t>
    </r>
    <r>
      <rPr>
        <b/>
        <sz val="12"/>
        <color indexed="10"/>
        <rFont val="Arial"/>
        <family val="2"/>
        <charset val="238"/>
      </rPr>
      <t>RAZVOJ SUSTAVA PROMETA NA UNUTARNJIM VODNIM PUTOVIMA - 31 PROMET, PROMETNA INFRASTRUKTURA I KOMUNIKACIJE</t>
    </r>
  </si>
  <si>
    <r>
      <rPr>
        <b/>
        <sz val="12"/>
        <color indexed="10"/>
        <rFont val="Arial"/>
        <family val="2"/>
        <charset val="238"/>
      </rPr>
      <t xml:space="preserve"> ZATVORITI </t>
    </r>
    <r>
      <rPr>
        <b/>
        <sz val="12"/>
        <rFont val="Arial"/>
        <family val="2"/>
        <charset val="238"/>
      </rPr>
      <t>K810048</t>
    </r>
  </si>
  <si>
    <t>kapitalne pomoći trgovačkim društvima u javnom sektoru</t>
  </si>
  <si>
    <r>
      <rPr>
        <b/>
        <sz val="12"/>
        <color indexed="10"/>
        <rFont val="Arial"/>
        <family val="2"/>
        <charset val="238"/>
      </rPr>
      <t xml:space="preserve">ZATVORITI
</t>
    </r>
    <r>
      <rPr>
        <b/>
        <sz val="12"/>
        <rFont val="Arial"/>
        <family val="2"/>
        <charset val="238"/>
      </rPr>
      <t>A570288</t>
    </r>
  </si>
  <si>
    <r>
      <rPr>
        <b/>
        <sz val="12"/>
        <color indexed="10"/>
        <rFont val="Arial"/>
        <family val="2"/>
        <charset val="238"/>
      </rPr>
      <t>ZATVORITI</t>
    </r>
    <r>
      <rPr>
        <b/>
        <sz val="12"/>
        <rFont val="Arial"/>
        <family val="2"/>
        <charset val="238"/>
      </rPr>
      <t xml:space="preserve">
A570501</t>
    </r>
  </si>
  <si>
    <r>
      <rPr>
        <b/>
        <sz val="12"/>
        <color indexed="10"/>
        <rFont val="Arial"/>
        <family val="2"/>
        <charset val="238"/>
      </rPr>
      <t xml:space="preserve">ZATVORITI
 </t>
    </r>
    <r>
      <rPr>
        <b/>
        <sz val="12"/>
        <rFont val="Arial"/>
        <family val="2"/>
        <charset val="238"/>
      </rPr>
      <t>A587041</t>
    </r>
  </si>
  <si>
    <r>
      <rPr>
        <b/>
        <sz val="12"/>
        <color indexed="10"/>
        <rFont val="Arial"/>
        <family val="2"/>
        <charset val="238"/>
      </rPr>
      <t xml:space="preserve"> PROMJENA PRIPADNOSTI 
</t>
    </r>
    <r>
      <rPr>
        <b/>
        <sz val="12"/>
        <rFont val="Arial"/>
        <family val="2"/>
        <charset val="238"/>
      </rPr>
      <t>A810040</t>
    </r>
  </si>
  <si>
    <r>
      <rPr>
        <b/>
        <sz val="12"/>
        <color indexed="10"/>
        <rFont val="Arial"/>
        <family val="2"/>
        <charset val="238"/>
      </rPr>
      <t xml:space="preserve">ZATVORITI
</t>
    </r>
    <r>
      <rPr>
        <b/>
        <sz val="12"/>
        <rFont val="Arial"/>
        <family val="2"/>
        <charset val="238"/>
      </rPr>
      <t>A810050</t>
    </r>
  </si>
  <si>
    <t>Informatizacija u obalnom linijskom pomorskom prometu</t>
  </si>
  <si>
    <r>
      <rPr>
        <b/>
        <sz val="12"/>
        <color indexed="10"/>
        <rFont val="Arial"/>
        <family val="2"/>
        <charset val="238"/>
      </rPr>
      <t xml:space="preserve">ZATVORITI
</t>
    </r>
    <r>
      <rPr>
        <b/>
        <sz val="12"/>
        <rFont val="Arial"/>
        <family val="2"/>
        <charset val="238"/>
      </rPr>
      <t>K819028</t>
    </r>
  </si>
  <si>
    <t>IPA I 2009-Jačanje tehničke sposobnosti Agencije za istraživanje nesreća</t>
  </si>
  <si>
    <r>
      <rPr>
        <b/>
        <sz val="12"/>
        <color indexed="10"/>
        <rFont val="Arial"/>
        <family val="2"/>
        <charset val="238"/>
      </rPr>
      <t>PROMJENA FP</t>
    </r>
    <r>
      <rPr>
        <b/>
        <sz val="12"/>
        <rFont val="Arial"/>
        <family val="2"/>
        <charset val="238"/>
      </rPr>
      <t xml:space="preserve">
K570321</t>
    </r>
  </si>
  <si>
    <t>Naknada u cijeni goriva za HŽ Infrastrukturu d.o.o.</t>
  </si>
  <si>
    <r>
      <rPr>
        <b/>
        <sz val="12"/>
        <color indexed="10"/>
        <rFont val="Arial"/>
        <family val="2"/>
        <charset val="238"/>
      </rPr>
      <t xml:space="preserve">ZATVORITI
</t>
    </r>
    <r>
      <rPr>
        <b/>
        <sz val="12"/>
        <rFont val="Arial"/>
        <family val="2"/>
        <charset val="238"/>
      </rPr>
      <t>A820048</t>
    </r>
  </si>
  <si>
    <r>
      <rPr>
        <b/>
        <sz val="12"/>
        <color indexed="10"/>
        <rFont val="Arial"/>
        <family val="2"/>
        <charset val="238"/>
      </rPr>
      <t xml:space="preserve">ZATVORITI
</t>
    </r>
    <r>
      <rPr>
        <b/>
        <sz val="12"/>
        <rFont val="Arial"/>
        <family val="2"/>
        <charset val="238"/>
      </rPr>
      <t>A821046</t>
    </r>
  </si>
  <si>
    <t>Zadani limit
2014.</t>
  </si>
  <si>
    <t>Zadani limit
2016.</t>
  </si>
  <si>
    <t>Zadani limit
2015.</t>
  </si>
  <si>
    <t>RAZLIKA</t>
  </si>
  <si>
    <t>31                065</t>
  </si>
  <si>
    <t>limit plaća   065</t>
  </si>
  <si>
    <t>limit         06540</t>
  </si>
  <si>
    <t>31           06540</t>
  </si>
  <si>
    <t>limit plaća ostalih glava</t>
  </si>
  <si>
    <t>limit plaća      45228</t>
  </si>
  <si>
    <t>31                    45228</t>
  </si>
  <si>
    <t>limit plaća       06550</t>
  </si>
  <si>
    <t>31                     06550</t>
  </si>
  <si>
    <t>limit plaća        48031</t>
  </si>
  <si>
    <t>31                      48031</t>
  </si>
  <si>
    <t>limit plaća      06560</t>
  </si>
  <si>
    <t>31                     06560</t>
  </si>
  <si>
    <r>
      <rPr>
        <b/>
        <sz val="12"/>
        <color indexed="10"/>
        <rFont val="Arial"/>
        <family val="2"/>
        <charset val="238"/>
      </rPr>
      <t xml:space="preserve">ZATVORITI
</t>
    </r>
    <r>
      <rPr>
        <b/>
        <sz val="12"/>
        <rFont val="Arial"/>
        <family val="2"/>
        <charset val="238"/>
      </rPr>
      <t>K761009</t>
    </r>
  </si>
  <si>
    <r>
      <rPr>
        <b/>
        <sz val="12"/>
        <color indexed="10"/>
        <rFont val="Arial"/>
        <family val="2"/>
        <charset val="238"/>
      </rPr>
      <t xml:space="preserve">ZATVORITI
</t>
    </r>
    <r>
      <rPr>
        <b/>
        <sz val="12"/>
        <rFont val="Arial"/>
        <family val="2"/>
        <charset val="238"/>
      </rPr>
      <t>K271210</t>
    </r>
  </si>
  <si>
    <r>
      <rPr>
        <b/>
        <sz val="12"/>
        <color indexed="10"/>
        <rFont val="Arial"/>
        <family val="2"/>
        <charset val="238"/>
      </rPr>
      <t>ZATVORITI</t>
    </r>
    <r>
      <rPr>
        <b/>
        <sz val="12"/>
        <rFont val="Arial"/>
        <family val="2"/>
        <charset val="238"/>
      </rPr>
      <t xml:space="preserve">
T810021</t>
    </r>
  </si>
  <si>
    <r>
      <t xml:space="preserve">
</t>
    </r>
    <r>
      <rPr>
        <b/>
        <sz val="12"/>
        <color indexed="10"/>
        <rFont val="Arial"/>
        <family val="2"/>
        <charset val="238"/>
      </rPr>
      <t>ZATVORITI</t>
    </r>
    <r>
      <rPr>
        <b/>
        <sz val="12"/>
        <rFont val="Arial"/>
        <family val="2"/>
        <charset val="238"/>
      </rPr>
      <t xml:space="preserve">
T810022</t>
    </r>
  </si>
  <si>
    <r>
      <rPr>
        <b/>
        <sz val="12"/>
        <rFont val="Arial"/>
        <family val="2"/>
        <charset val="238"/>
      </rPr>
      <t xml:space="preserve">NOVI PROGRAM - </t>
    </r>
    <r>
      <rPr>
        <b/>
        <sz val="12"/>
        <color indexed="10"/>
        <rFont val="Arial"/>
        <family val="2"/>
        <charset val="238"/>
      </rPr>
      <t>RAZVOJ SUSTAVA CESTOVNOG PROMETA - 31 PROMET, PROMETNA INFRASTRUKTURA I KOMUNIKACIJE</t>
    </r>
  </si>
  <si>
    <r>
      <rPr>
        <b/>
        <sz val="12"/>
        <color indexed="10"/>
        <rFont val="Arial"/>
        <family val="2"/>
        <charset val="238"/>
      </rPr>
      <t>ZATVORITI</t>
    </r>
    <r>
      <rPr>
        <b/>
        <sz val="12"/>
        <rFont val="Arial"/>
        <family val="2"/>
        <charset val="238"/>
      </rPr>
      <t xml:space="preserve">
T810031</t>
    </r>
  </si>
  <si>
    <t>3115 - RAZVOJ SUSTAVA PROMETA NA UNUTARNJIM VODNIM PUTOVIMA - 31 PROMET, PROMETNA INFRASTRUKTURA I KOMUNIKACIJE</t>
  </si>
  <si>
    <t>Razdjel/
Glava</t>
  </si>
  <si>
    <t>06550</t>
  </si>
  <si>
    <t>Plan 2015.</t>
  </si>
  <si>
    <t>Članarine i norme</t>
  </si>
  <si>
    <t>Troškovi sudskih postupaka</t>
  </si>
  <si>
    <t>Ostale kazne</t>
  </si>
  <si>
    <t>3111 - PRIPREMA I PROVEDBA PROJEKATA SUFINANCIRANIH SREDSTVIMA FONDOVA EU - 31 PROMET, PROMETNA INFRASTRUKTURA I KOMUNIKACIJE</t>
  </si>
  <si>
    <t>T810051</t>
  </si>
  <si>
    <t>Program</t>
  </si>
  <si>
    <t>3115</t>
  </si>
  <si>
    <t>Utrošena sredstva u razdoblju I-III 2015. godine
(zahtjevi + plaćanja)</t>
  </si>
  <si>
    <t>Prijedlog plana za razdoblje I-III 2016. godine</t>
  </si>
  <si>
    <t>Prijedlog plana za razdoblje I-III 2016. godine u limitu
(samo izvori:11, 12, 13 i 82)</t>
  </si>
  <si>
    <t>Utrošena sredstva u razdoblju I-III 2015. godine u limitu
(samo izvori:11, 12, 13 i 82 )</t>
  </si>
  <si>
    <t>službena putovanja</t>
  </si>
  <si>
    <t>Ravnatelj:
Zrinko Zvocak, dipl.oec.</t>
  </si>
  <si>
    <t>CEF 2014.-2020.- FAIRway HRVATSKA - KOORDINIRANA PROVEDBA MASTER PLANA ZA REHABILITACIJU I ODRŽAVANJE PLOVNOG PUTA RIJEKE DUNAV I NJEGOVIH PLOVNIH PRITOKA</t>
  </si>
  <si>
    <t>K810052</t>
  </si>
  <si>
    <r>
      <t>AGENCIJA ZA VODNE PUTOVE</t>
    </r>
    <r>
      <rPr>
        <sz val="10"/>
        <rFont val="Arial"/>
        <charset val="238"/>
      </rPr>
      <t xml:space="preserve">
</t>
    </r>
    <r>
      <rPr>
        <b/>
        <sz val="12"/>
        <color indexed="18"/>
        <rFont val="Arial"/>
        <family val="2"/>
        <charset val="238"/>
      </rPr>
      <t>VUKOVAR, Parobrodarska 5</t>
    </r>
  </si>
  <si>
    <t xml:space="preserve">
FINANCIJSKI PLAN 
ZA RAZDOBLJE PRIVREMENOG FINANCIRANJA  I-III.2016.GODINU
</t>
  </si>
  <si>
    <t>Vukovar, rujan 2015.</t>
  </si>
  <si>
    <t>Naš broj: RA-15-01/02</t>
  </si>
  <si>
    <t>PLAN PRIHODA I RASHODA</t>
  </si>
  <si>
    <t>PRIHODI POSLOVANJA I PRIHODI ZA NABAVU NEFINANCIJSKE IMOVINE</t>
  </si>
  <si>
    <t>Razred</t>
  </si>
  <si>
    <t>Skupina</t>
  </si>
  <si>
    <t>Podskupina</t>
  </si>
  <si>
    <t>Odjeljak</t>
  </si>
  <si>
    <t>Naziv prihoda</t>
  </si>
  <si>
    <t>6</t>
  </si>
  <si>
    <t>PRIHODI POSLOVANJA</t>
  </si>
  <si>
    <t>63</t>
  </si>
  <si>
    <t>Pomoći iz inozemstva i od subjekata općeg proračuna</t>
  </si>
  <si>
    <t>Pomoći od međunarodnih organizacija  te istitucija i tijela EU</t>
  </si>
  <si>
    <t>Tekuće pomoći od institucija i tijela EU</t>
  </si>
  <si>
    <t>Kapitalne pomoći pd institucija i tijela EU</t>
  </si>
  <si>
    <t>Pomoći od izvanproračunskih korisnika</t>
  </si>
  <si>
    <t>Tekuće pomoći od izvanproračunskih korisnika</t>
  </si>
  <si>
    <t>Kapitalne pomoći od izvanproračunskih korisnika</t>
  </si>
  <si>
    <t>65</t>
  </si>
  <si>
    <t>Prihodi od upravnih i administrativnih pristojbi, pristojbi po ostalim propisima i naknada</t>
  </si>
  <si>
    <t>Prihodi po posebnim propisa</t>
  </si>
  <si>
    <t>Ostali nespomenuti propisi</t>
  </si>
  <si>
    <t>67</t>
  </si>
  <si>
    <t>Ostali prihodi</t>
  </si>
  <si>
    <t>Prihodi iz nadležnog proračuna za financiranje rashoda poslovanja</t>
  </si>
  <si>
    <t>Prihodi iz nadležnog proračuna za financiranje rashoda za nabavu nefinancijske imovine</t>
  </si>
  <si>
    <t>RASHODI POSLOVANJA I RASHODI ZA NABAVU NEFINANCIJSKE IMOVINE</t>
  </si>
  <si>
    <t>3</t>
  </si>
  <si>
    <t>RASHODI POSLOVANJA</t>
  </si>
  <si>
    <t>31</t>
  </si>
  <si>
    <t>Rashodi za zaposlene</t>
  </si>
  <si>
    <t>Plaće(bruto)</t>
  </si>
  <si>
    <t>Doprinosi na plaće</t>
  </si>
  <si>
    <t>32</t>
  </si>
  <si>
    <t>Materijalni rashodi</t>
  </si>
  <si>
    <t>Naknade troškova zaposlenima</t>
  </si>
  <si>
    <t>Rashodi za meterijal i energiju</t>
  </si>
  <si>
    <t>Rashodi za usluge</t>
  </si>
  <si>
    <t>34</t>
  </si>
  <si>
    <t>Financijski rashodi</t>
  </si>
  <si>
    <t>Ostali financijski rashodi</t>
  </si>
  <si>
    <t>36</t>
  </si>
  <si>
    <t>Pomoć dana u inozemstvo i unutar općeg proračuna</t>
  </si>
  <si>
    <t>Pomoći unutar općeg proračuna</t>
  </si>
  <si>
    <t>38</t>
  </si>
  <si>
    <t>Ostali rashodi</t>
  </si>
  <si>
    <t>kazne, penali i naknade štete</t>
  </si>
  <si>
    <t>Kapitalne pomoći</t>
  </si>
  <si>
    <t>4</t>
  </si>
  <si>
    <t>RASHODI ZA NABAVU NEFINANCIJSKE IMOVINE</t>
  </si>
  <si>
    <t>41</t>
  </si>
  <si>
    <t>Rashodi za nabavu neproizvedene  dugotrajne imovine</t>
  </si>
  <si>
    <t>Nematerijalna imovina</t>
  </si>
  <si>
    <t>42</t>
  </si>
  <si>
    <t>Rashodi za nabavu proizvedene dugotrajne imovine</t>
  </si>
  <si>
    <t>Građevinski objekti</t>
  </si>
  <si>
    <t>Postrojenja i oprema</t>
  </si>
  <si>
    <t>Prijevozna sredstva</t>
  </si>
  <si>
    <t>Nematerijalna  proizvedena imovina</t>
  </si>
  <si>
    <t>45</t>
  </si>
  <si>
    <t>Rashodi za dodatna ulaganja na nefinancijskoj imovini</t>
  </si>
  <si>
    <t>dodatna ulaganja na građevinskim objektima</t>
  </si>
  <si>
    <t>dodatna ulaganja na ostalu nefinancijsku imovinu</t>
  </si>
  <si>
    <t>Prihodi iz nadležnog proračuna za financiranje djelatnosti korisnika proračuna</t>
  </si>
</sst>
</file>

<file path=xl/styles.xml><?xml version="1.0" encoding="utf-8"?>
<styleSheet xmlns="http://schemas.openxmlformats.org/spreadsheetml/2006/main">
  <fonts count="31">
    <font>
      <sz val="10"/>
      <name val="Arial"/>
      <charset val="238"/>
    </font>
    <font>
      <b/>
      <sz val="12"/>
      <name val="Arial"/>
      <family val="2"/>
      <charset val="238"/>
    </font>
    <font>
      <b/>
      <sz val="12"/>
      <color indexed="9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indexed="9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2"/>
      <color indexed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b/>
      <sz val="9"/>
      <name val="Arial"/>
      <family val="2"/>
      <charset val="238"/>
    </font>
    <font>
      <sz val="12"/>
      <name val="Arial"/>
      <family val="2"/>
      <charset val="238"/>
    </font>
    <font>
      <sz val="12"/>
      <color indexed="10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12"/>
      <color indexed="36"/>
      <name val="Arial"/>
      <family val="2"/>
      <charset val="238"/>
    </font>
    <font>
      <sz val="12"/>
      <color indexed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2"/>
      <color theme="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6"/>
      <color indexed="40"/>
      <name val="Arial"/>
      <family val="2"/>
      <charset val="238"/>
    </font>
    <font>
      <b/>
      <sz val="12"/>
      <color indexed="18"/>
      <name val="Arial"/>
      <family val="2"/>
      <charset val="238"/>
    </font>
    <font>
      <b/>
      <sz val="11"/>
      <name val="Arial"/>
      <family val="2"/>
      <charset val="238"/>
    </font>
    <font>
      <b/>
      <sz val="20"/>
      <name val="Arial"/>
      <family val="2"/>
      <charset val="238"/>
    </font>
    <font>
      <b/>
      <sz val="14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 diagonalUp="1"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 style="thin">
        <color indexed="62"/>
      </diagonal>
    </border>
    <border diagonalUp="1"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 style="thin">
        <color indexed="64"/>
      </diagonal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4"/>
      </bottom>
      <diagonal/>
    </border>
    <border>
      <left style="thin">
        <color indexed="62"/>
      </left>
      <right/>
      <top style="thin">
        <color indexed="6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5" fillId="0" borderId="0"/>
  </cellStyleXfs>
  <cellXfs count="325">
    <xf numFmtId="0" fontId="0" fillId="0" borderId="0" xfId="0"/>
    <xf numFmtId="3" fontId="3" fillId="0" borderId="1" xfId="0" applyNumberFormat="1" applyFont="1" applyFill="1" applyBorder="1" applyAlignment="1">
      <alignment horizontal="right" vertical="center"/>
    </xf>
    <xf numFmtId="3" fontId="8" fillId="0" borderId="1" xfId="0" applyNumberFormat="1" applyFont="1" applyFill="1" applyBorder="1" applyAlignment="1">
      <alignment horizontal="right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right"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2" fillId="6" borderId="1" xfId="0" applyNumberFormat="1" applyFont="1" applyFill="1" applyBorder="1" applyAlignment="1">
      <alignment horizontal="right" vertical="center"/>
    </xf>
    <xf numFmtId="2" fontId="2" fillId="6" borderId="1" xfId="0" applyNumberFormat="1" applyFont="1" applyFill="1" applyBorder="1" applyAlignment="1">
      <alignment horizontal="center" vertical="center"/>
    </xf>
    <xf numFmtId="3" fontId="1" fillId="7" borderId="1" xfId="0" applyNumberFormat="1" applyFont="1" applyFill="1" applyBorder="1" applyAlignment="1">
      <alignment horizontal="right" vertical="center"/>
    </xf>
    <xf numFmtId="2" fontId="1" fillId="7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horizontal="right" vertical="center"/>
    </xf>
    <xf numFmtId="2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left" vertical="center"/>
    </xf>
    <xf numFmtId="3" fontId="3" fillId="0" borderId="2" xfId="0" applyNumberFormat="1" applyFont="1" applyFill="1" applyBorder="1" applyAlignment="1">
      <alignment horizontal="right" vertical="center"/>
    </xf>
    <xf numFmtId="3" fontId="8" fillId="0" borderId="1" xfId="0" applyNumberFormat="1" applyFont="1" applyFill="1" applyBorder="1" applyAlignment="1">
      <alignment horizontal="left" vertical="center" wrapText="1"/>
    </xf>
    <xf numFmtId="3" fontId="8" fillId="0" borderId="1" xfId="0" applyNumberFormat="1" applyFont="1" applyBorder="1" applyAlignment="1">
      <alignment horizontal="left" vertical="center"/>
    </xf>
    <xf numFmtId="3" fontId="7" fillId="0" borderId="1" xfId="0" applyNumberFormat="1" applyFont="1" applyFill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left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left" vertical="center" wrapText="1"/>
    </xf>
    <xf numFmtId="3" fontId="2" fillId="5" borderId="1" xfId="0" applyNumberFormat="1" applyFont="1" applyFill="1" applyBorder="1" applyAlignment="1">
      <alignment horizontal="right" vertical="center"/>
    </xf>
    <xf numFmtId="2" fontId="2" fillId="5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left" vertical="center"/>
    </xf>
    <xf numFmtId="2" fontId="1" fillId="8" borderId="1" xfId="0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horizontal="left" vertical="center"/>
    </xf>
    <xf numFmtId="3" fontId="1" fillId="0" borderId="1" xfId="0" applyNumberFormat="1" applyFont="1" applyBorder="1" applyAlignment="1">
      <alignment horizontal="right" vertical="center"/>
    </xf>
    <xf numFmtId="0" fontId="3" fillId="0" borderId="1" xfId="2" applyFont="1" applyFill="1" applyBorder="1" applyAlignment="1">
      <alignment horizontal="left" vertical="center" wrapText="1"/>
    </xf>
    <xf numFmtId="3" fontId="3" fillId="0" borderId="3" xfId="0" applyNumberFormat="1" applyFont="1" applyFill="1" applyBorder="1" applyAlignment="1">
      <alignment horizontal="right" vertical="center"/>
    </xf>
    <xf numFmtId="0" fontId="1" fillId="0" borderId="1" xfId="2" applyFont="1" applyFill="1" applyBorder="1" applyAlignment="1">
      <alignment horizontal="left" vertical="center" wrapText="1"/>
    </xf>
    <xf numFmtId="0" fontId="3" fillId="0" borderId="1" xfId="3" applyFont="1" applyFill="1" applyBorder="1" applyAlignment="1">
      <alignment horizontal="left" vertical="center" wrapText="1"/>
    </xf>
    <xf numFmtId="0" fontId="1" fillId="0" borderId="1" xfId="3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right" vertical="center"/>
    </xf>
    <xf numFmtId="2" fontId="9" fillId="0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left" vertical="center"/>
    </xf>
    <xf numFmtId="2" fontId="8" fillId="0" borderId="1" xfId="0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left" vertical="center" wrapText="1"/>
    </xf>
    <xf numFmtId="3" fontId="10" fillId="0" borderId="1" xfId="0" applyNumberFormat="1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left" vertical="center"/>
    </xf>
    <xf numFmtId="3" fontId="8" fillId="0" borderId="1" xfId="0" applyNumberFormat="1" applyFont="1" applyFill="1" applyBorder="1" applyAlignment="1">
      <alignment horizontal="left" vertical="center"/>
    </xf>
    <xf numFmtId="1" fontId="8" fillId="0" borderId="1" xfId="0" applyNumberFormat="1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left" vertical="center"/>
    </xf>
    <xf numFmtId="3" fontId="3" fillId="0" borderId="3" xfId="0" applyNumberFormat="1" applyFont="1" applyFill="1" applyBorder="1" applyAlignment="1">
      <alignment vertical="center"/>
    </xf>
    <xf numFmtId="1" fontId="13" fillId="0" borderId="1" xfId="0" applyNumberFormat="1" applyFont="1" applyFill="1" applyBorder="1" applyAlignment="1">
      <alignment horizontal="left" vertical="center" wrapText="1"/>
    </xf>
    <xf numFmtId="3" fontId="13" fillId="0" borderId="1" xfId="0" applyNumberFormat="1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left" vertical="center"/>
    </xf>
    <xf numFmtId="3" fontId="9" fillId="0" borderId="1" xfId="0" applyNumberFormat="1" applyFont="1" applyFill="1" applyBorder="1" applyAlignment="1">
      <alignment vertical="center"/>
    </xf>
    <xf numFmtId="2" fontId="12" fillId="0" borderId="1" xfId="0" applyNumberFormat="1" applyFont="1" applyFill="1" applyBorder="1" applyAlignment="1">
      <alignment horizontal="center"/>
    </xf>
    <xf numFmtId="3" fontId="12" fillId="0" borderId="1" xfId="0" applyNumberFormat="1" applyFont="1" applyFill="1" applyBorder="1"/>
    <xf numFmtId="3" fontId="3" fillId="0" borderId="1" xfId="0" applyNumberFormat="1" applyFont="1" applyFill="1" applyBorder="1"/>
    <xf numFmtId="2" fontId="12" fillId="0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right" vertical="center"/>
    </xf>
    <xf numFmtId="3" fontId="9" fillId="0" borderId="1" xfId="0" applyNumberFormat="1" applyFont="1" applyBorder="1" applyAlignment="1">
      <alignment vertical="center"/>
    </xf>
    <xf numFmtId="2" fontId="12" fillId="0" borderId="1" xfId="0" applyNumberFormat="1" applyFont="1" applyBorder="1" applyAlignment="1">
      <alignment horizontal="center"/>
    </xf>
    <xf numFmtId="3" fontId="12" fillId="0" borderId="1" xfId="0" applyNumberFormat="1" applyFont="1" applyBorder="1"/>
    <xf numFmtId="3" fontId="3" fillId="0" borderId="1" xfId="0" applyNumberFormat="1" applyFont="1" applyBorder="1" applyAlignment="1">
      <alignment vertical="center"/>
    </xf>
    <xf numFmtId="3" fontId="3" fillId="0" borderId="1" xfId="0" applyNumberFormat="1" applyFont="1" applyBorder="1"/>
    <xf numFmtId="3" fontId="12" fillId="0" borderId="1" xfId="0" applyNumberFormat="1" applyFont="1" applyFill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3" fontId="2" fillId="0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right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left" vertical="center" wrapText="1"/>
    </xf>
    <xf numFmtId="3" fontId="3" fillId="0" borderId="3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center" vertical="center"/>
    </xf>
    <xf numFmtId="3" fontId="17" fillId="0" borderId="1" xfId="0" applyNumberFormat="1" applyFont="1" applyFill="1" applyBorder="1" applyAlignment="1">
      <alignment horizontal="left" vertical="center" wrapText="1"/>
    </xf>
    <xf numFmtId="3" fontId="14" fillId="0" borderId="1" xfId="0" applyNumberFormat="1" applyFont="1" applyFill="1" applyBorder="1" applyAlignment="1">
      <alignment horizontal="right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right" vertical="center"/>
    </xf>
    <xf numFmtId="3" fontId="3" fillId="0" borderId="5" xfId="0" applyNumberFormat="1" applyFont="1" applyFill="1" applyBorder="1" applyAlignment="1">
      <alignment horizontal="right" vertical="center"/>
    </xf>
    <xf numFmtId="3" fontId="1" fillId="0" borderId="6" xfId="0" applyNumberFormat="1" applyFont="1" applyFill="1" applyBorder="1" applyAlignment="1">
      <alignment horizontal="right" vertical="center"/>
    </xf>
    <xf numFmtId="3" fontId="1" fillId="0" borderId="7" xfId="0" applyNumberFormat="1" applyFont="1" applyFill="1" applyBorder="1" applyAlignment="1">
      <alignment horizontal="right" vertical="center"/>
    </xf>
    <xf numFmtId="3" fontId="1" fillId="0" borderId="1" xfId="0" applyNumberFormat="1" applyFont="1" applyBorder="1" applyAlignment="1">
      <alignment horizontal="center" vertical="center" wrapText="1"/>
    </xf>
    <xf numFmtId="3" fontId="17" fillId="0" borderId="1" xfId="0" applyNumberFormat="1" applyFont="1" applyFill="1" applyBorder="1" applyAlignment="1">
      <alignment horizontal="right" vertical="center"/>
    </xf>
    <xf numFmtId="1" fontId="8" fillId="0" borderId="1" xfId="0" applyNumberFormat="1" applyFont="1" applyFill="1" applyBorder="1" applyAlignment="1">
      <alignment horizontal="right" vertical="center"/>
    </xf>
    <xf numFmtId="3" fontId="8" fillId="0" borderId="1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right" vertical="center"/>
    </xf>
    <xf numFmtId="3" fontId="7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right" vertical="center"/>
    </xf>
    <xf numFmtId="3" fontId="1" fillId="9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left" vertical="center" wrapText="1"/>
    </xf>
    <xf numFmtId="3" fontId="20" fillId="0" borderId="1" xfId="0" applyNumberFormat="1" applyFont="1" applyFill="1" applyBorder="1" applyAlignment="1">
      <alignment horizontal="left" vertical="center" wrapText="1"/>
    </xf>
    <xf numFmtId="3" fontId="20" fillId="0" borderId="1" xfId="0" applyNumberFormat="1" applyFont="1" applyBorder="1" applyAlignment="1">
      <alignment horizontal="left" vertical="center" wrapText="1"/>
    </xf>
    <xf numFmtId="49" fontId="21" fillId="10" borderId="1" xfId="0" applyNumberFormat="1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3" fontId="1" fillId="11" borderId="1" xfId="0" applyNumberFormat="1" applyFont="1" applyFill="1" applyBorder="1" applyAlignment="1">
      <alignment horizontal="left" vertical="center" wrapText="1"/>
    </xf>
    <xf numFmtId="3" fontId="11" fillId="11" borderId="1" xfId="0" applyNumberFormat="1" applyFont="1" applyFill="1" applyBorder="1" applyAlignment="1">
      <alignment horizontal="left" vertical="center" wrapText="1"/>
    </xf>
    <xf numFmtId="3" fontId="1" fillId="11" borderId="1" xfId="0" applyNumberFormat="1" applyFont="1" applyFill="1" applyBorder="1" applyAlignment="1">
      <alignment horizontal="right" vertical="center"/>
    </xf>
    <xf numFmtId="49" fontId="3" fillId="11" borderId="1" xfId="0" applyNumberFormat="1" applyFont="1" applyFill="1" applyBorder="1" applyAlignment="1">
      <alignment horizontal="center" vertical="center"/>
    </xf>
    <xf numFmtId="49" fontId="3" fillId="11" borderId="4" xfId="0" applyNumberFormat="1" applyFont="1" applyFill="1" applyBorder="1" applyAlignment="1">
      <alignment horizontal="center" vertical="center"/>
    </xf>
    <xf numFmtId="3" fontId="1" fillId="11" borderId="1" xfId="0" applyNumberFormat="1" applyFont="1" applyFill="1" applyBorder="1" applyAlignment="1">
      <alignment vertical="center"/>
    </xf>
    <xf numFmtId="4" fontId="19" fillId="2" borderId="8" xfId="0" applyNumberFormat="1" applyFont="1" applyFill="1" applyBorder="1" applyAlignment="1">
      <alignment horizontal="center" vertical="center" wrapText="1"/>
    </xf>
    <xf numFmtId="3" fontId="19" fillId="2" borderId="8" xfId="0" applyNumberFormat="1" applyFont="1" applyFill="1" applyBorder="1" applyAlignment="1">
      <alignment horizontal="center" vertical="center" wrapText="1"/>
    </xf>
    <xf numFmtId="4" fontId="3" fillId="0" borderId="8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vertical="center"/>
    </xf>
    <xf numFmtId="4" fontId="3" fillId="0" borderId="1" xfId="0" applyNumberFormat="1" applyFont="1" applyBorder="1" applyAlignment="1">
      <alignment horizontal="left" vertical="center"/>
    </xf>
    <xf numFmtId="3" fontId="3" fillId="0" borderId="5" xfId="0" applyNumberFormat="1" applyFont="1" applyBorder="1" applyAlignment="1">
      <alignment horizontal="left" vertical="center"/>
    </xf>
    <xf numFmtId="3" fontId="3" fillId="0" borderId="7" xfId="0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left" vertical="center"/>
    </xf>
    <xf numFmtId="3" fontId="3" fillId="0" borderId="7" xfId="0" applyNumberFormat="1" applyFont="1" applyBorder="1" applyAlignment="1">
      <alignment horizontal="left" vertical="center" wrapText="1"/>
    </xf>
    <xf numFmtId="3" fontId="20" fillId="0" borderId="7" xfId="0" applyNumberFormat="1" applyFont="1" applyBorder="1" applyAlignment="1">
      <alignment horizontal="left" vertical="center" wrapText="1"/>
    </xf>
    <xf numFmtId="49" fontId="22" fillId="11" borderId="1" xfId="0" applyNumberFormat="1" applyFont="1" applyFill="1" applyBorder="1" applyAlignment="1">
      <alignment horizontal="center" vertical="center"/>
    </xf>
    <xf numFmtId="49" fontId="22" fillId="11" borderId="4" xfId="0" applyNumberFormat="1" applyFont="1" applyFill="1" applyBorder="1" applyAlignment="1">
      <alignment horizontal="center" vertical="center"/>
    </xf>
    <xf numFmtId="0" fontId="23" fillId="11" borderId="0" xfId="0" applyFont="1" applyFill="1" applyAlignment="1">
      <alignment vertical="center" wrapText="1"/>
    </xf>
    <xf numFmtId="3" fontId="24" fillId="11" borderId="1" xfId="0" applyNumberFormat="1" applyFont="1" applyFill="1" applyBorder="1" applyAlignment="1">
      <alignment horizontal="left" vertical="center" wrapText="1"/>
    </xf>
    <xf numFmtId="3" fontId="23" fillId="11" borderId="1" xfId="0" applyNumberFormat="1" applyFont="1" applyFill="1" applyBorder="1" applyAlignment="1">
      <alignment vertical="center"/>
    </xf>
    <xf numFmtId="49" fontId="22" fillId="0" borderId="1" xfId="0" applyNumberFormat="1" applyFont="1" applyBorder="1" applyAlignment="1">
      <alignment horizontal="center" vertical="center"/>
    </xf>
    <xf numFmtId="49" fontId="22" fillId="0" borderId="4" xfId="0" applyNumberFormat="1" applyFont="1" applyBorder="1" applyAlignment="1">
      <alignment horizontal="center" vertical="center"/>
    </xf>
    <xf numFmtId="1" fontId="23" fillId="0" borderId="1" xfId="0" applyNumberFormat="1" applyFont="1" applyFill="1" applyBorder="1" applyAlignment="1">
      <alignment horizontal="center" vertical="center"/>
    </xf>
    <xf numFmtId="1" fontId="23" fillId="0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/>
    </xf>
    <xf numFmtId="1" fontId="23" fillId="0" borderId="1" xfId="0" applyNumberFormat="1" applyFont="1" applyFill="1" applyBorder="1" applyAlignment="1">
      <alignment horizontal="left" vertical="center"/>
    </xf>
    <xf numFmtId="3" fontId="22" fillId="0" borderId="1" xfId="0" applyNumberFormat="1" applyFont="1" applyFill="1" applyBorder="1" applyAlignment="1">
      <alignment horizontal="left" vertical="center" wrapText="1"/>
    </xf>
    <xf numFmtId="3" fontId="25" fillId="0" borderId="1" xfId="0" applyNumberFormat="1" applyFont="1" applyFill="1" applyBorder="1" applyAlignment="1">
      <alignment horizontal="left" vertical="center" wrapText="1"/>
    </xf>
    <xf numFmtId="3" fontId="22" fillId="0" borderId="1" xfId="0" applyNumberFormat="1" applyFont="1" applyFill="1" applyBorder="1" applyAlignment="1">
      <alignment vertical="center"/>
    </xf>
    <xf numFmtId="3" fontId="23" fillId="0" borderId="1" xfId="0" applyNumberFormat="1" applyFont="1" applyFill="1" applyBorder="1" applyAlignment="1">
      <alignment vertical="center"/>
    </xf>
    <xf numFmtId="1" fontId="22" fillId="0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1" fontId="22" fillId="0" borderId="1" xfId="0" applyNumberFormat="1" applyFont="1" applyFill="1" applyBorder="1" applyAlignment="1">
      <alignment horizontal="left" vertical="center"/>
    </xf>
    <xf numFmtId="3" fontId="23" fillId="0" borderId="2" xfId="0" applyNumberFormat="1" applyFont="1" applyFill="1" applyBorder="1" applyAlignment="1">
      <alignment vertical="center"/>
    </xf>
    <xf numFmtId="3" fontId="22" fillId="0" borderId="2" xfId="0" applyNumberFormat="1" applyFont="1" applyFill="1" applyBorder="1" applyAlignment="1">
      <alignment vertical="center"/>
    </xf>
    <xf numFmtId="49" fontId="22" fillId="0" borderId="11" xfId="0" applyNumberFormat="1" applyFont="1" applyBorder="1" applyAlignment="1">
      <alignment horizontal="center" vertical="center"/>
    </xf>
    <xf numFmtId="49" fontId="22" fillId="0" borderId="12" xfId="0" applyNumberFormat="1" applyFont="1" applyBorder="1" applyAlignment="1">
      <alignment horizontal="center" vertical="center"/>
    </xf>
    <xf numFmtId="1" fontId="23" fillId="0" borderId="11" xfId="0" applyNumberFormat="1" applyFont="1" applyFill="1" applyBorder="1" applyAlignment="1">
      <alignment horizontal="center" vertical="center"/>
    </xf>
    <xf numFmtId="1" fontId="22" fillId="0" borderId="11" xfId="0" applyNumberFormat="1" applyFont="1" applyFill="1" applyBorder="1" applyAlignment="1">
      <alignment horizontal="center" vertical="center" wrapText="1"/>
    </xf>
    <xf numFmtId="49" fontId="22" fillId="0" borderId="11" xfId="0" applyNumberFormat="1" applyFont="1" applyFill="1" applyBorder="1" applyAlignment="1">
      <alignment horizontal="center" vertical="center"/>
    </xf>
    <xf numFmtId="1" fontId="22" fillId="0" borderId="11" xfId="0" applyNumberFormat="1" applyFont="1" applyFill="1" applyBorder="1" applyAlignment="1">
      <alignment horizontal="left" vertical="center"/>
    </xf>
    <xf numFmtId="3" fontId="22" fillId="0" borderId="11" xfId="0" applyNumberFormat="1" applyFont="1" applyFill="1" applyBorder="1" applyAlignment="1">
      <alignment horizontal="left" vertical="center" wrapText="1"/>
    </xf>
    <xf numFmtId="3" fontId="25" fillId="0" borderId="11" xfId="0" applyNumberFormat="1" applyFont="1" applyFill="1" applyBorder="1" applyAlignment="1">
      <alignment horizontal="left" vertical="center" wrapText="1"/>
    </xf>
    <xf numFmtId="3" fontId="22" fillId="0" borderId="11" xfId="0" applyNumberFormat="1" applyFont="1" applyFill="1" applyBorder="1" applyAlignment="1">
      <alignment vertical="center"/>
    </xf>
    <xf numFmtId="49" fontId="1" fillId="9" borderId="1" xfId="0" applyNumberFormat="1" applyFont="1" applyFill="1" applyBorder="1" applyAlignment="1">
      <alignment horizontal="center" vertical="center" wrapText="1"/>
    </xf>
    <xf numFmtId="49" fontId="19" fillId="9" borderId="1" xfId="0" applyNumberFormat="1" applyFont="1" applyFill="1" applyBorder="1" applyAlignment="1">
      <alignment horizontal="center" vertical="center" wrapText="1"/>
    </xf>
    <xf numFmtId="49" fontId="22" fillId="0" borderId="0" xfId="0" applyNumberFormat="1" applyFont="1" applyBorder="1" applyAlignment="1">
      <alignment horizontal="center" vertical="center"/>
    </xf>
    <xf numFmtId="3" fontId="1" fillId="9" borderId="5" xfId="0" applyNumberFormat="1" applyFont="1" applyFill="1" applyBorder="1" applyAlignment="1">
      <alignment horizontal="center" vertical="center" wrapText="1"/>
    </xf>
    <xf numFmtId="3" fontId="2" fillId="5" borderId="5" xfId="0" applyNumberFormat="1" applyFont="1" applyFill="1" applyBorder="1" applyAlignment="1">
      <alignment horizontal="right" vertical="center" wrapText="1"/>
    </xf>
    <xf numFmtId="3" fontId="2" fillId="6" borderId="5" xfId="0" applyNumberFormat="1" applyFont="1" applyFill="1" applyBorder="1" applyAlignment="1">
      <alignment horizontal="right" vertical="center"/>
    </xf>
    <xf numFmtId="3" fontId="1" fillId="11" borderId="5" xfId="0" applyNumberFormat="1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>
      <alignment horizontal="right" vertical="center"/>
    </xf>
    <xf numFmtId="3" fontId="3" fillId="4" borderId="5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left" vertical="center" wrapText="1"/>
    </xf>
    <xf numFmtId="3" fontId="1" fillId="0" borderId="0" xfId="0" applyNumberFormat="1" applyFont="1" applyFill="1" applyBorder="1" applyAlignment="1">
      <alignment horizontal="left" vertical="center" wrapText="1"/>
    </xf>
    <xf numFmtId="3" fontId="11" fillId="0" borderId="0" xfId="0" applyNumberFormat="1" applyFont="1" applyFill="1" applyBorder="1" applyAlignment="1">
      <alignment horizontal="left" vertical="center" wrapText="1"/>
    </xf>
    <xf numFmtId="3" fontId="1" fillId="0" borderId="0" xfId="0" applyNumberFormat="1" applyFont="1" applyFill="1" applyBorder="1" applyAlignment="1">
      <alignment horizontal="right" vertical="center"/>
    </xf>
    <xf numFmtId="1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left" vertical="center" wrapText="1"/>
    </xf>
    <xf numFmtId="3" fontId="3" fillId="0" borderId="0" xfId="0" applyNumberFormat="1" applyFont="1" applyFill="1" applyBorder="1" applyAlignment="1">
      <alignment horizontal="left" vertical="center" wrapText="1"/>
    </xf>
    <xf numFmtId="3" fontId="20" fillId="0" borderId="0" xfId="0" applyNumberFormat="1" applyFont="1" applyFill="1" applyBorder="1" applyAlignment="1">
      <alignment horizontal="left" vertical="center" wrapText="1"/>
    </xf>
    <xf numFmtId="3" fontId="3" fillId="0" borderId="0" xfId="0" applyNumberFormat="1" applyFont="1" applyFill="1" applyBorder="1" applyAlignment="1">
      <alignment horizontal="right" vertical="center"/>
    </xf>
    <xf numFmtId="4" fontId="3" fillId="0" borderId="0" xfId="0" applyNumberFormat="1" applyFont="1" applyFill="1" applyBorder="1" applyAlignment="1">
      <alignment vertical="center"/>
    </xf>
    <xf numFmtId="1" fontId="1" fillId="0" borderId="0" xfId="0" applyNumberFormat="1" applyFont="1" applyFill="1" applyBorder="1" applyAlignment="1">
      <alignment horizontal="left" vertical="center"/>
    </xf>
    <xf numFmtId="1" fontId="3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Border="1" applyAlignment="1">
      <alignment horizontal="left" vertical="center"/>
    </xf>
    <xf numFmtId="3" fontId="1" fillId="0" borderId="0" xfId="0" applyNumberFormat="1" applyFont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23" fillId="11" borderId="0" xfId="0" applyNumberFormat="1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vertical="center"/>
    </xf>
    <xf numFmtId="49" fontId="3" fillId="11" borderId="0" xfId="0" applyNumberFormat="1" applyFont="1" applyFill="1" applyBorder="1" applyAlignment="1">
      <alignment horizontal="center" vertical="center"/>
    </xf>
    <xf numFmtId="3" fontId="1" fillId="11" borderId="0" xfId="0" applyNumberFormat="1" applyFont="1" applyFill="1" applyBorder="1" applyAlignment="1">
      <alignment horizontal="left" vertical="center" wrapText="1"/>
    </xf>
    <xf numFmtId="3" fontId="11" fillId="11" borderId="0" xfId="0" applyNumberFormat="1" applyFont="1" applyFill="1" applyBorder="1" applyAlignment="1">
      <alignment horizontal="left" vertical="center" wrapText="1"/>
    </xf>
    <xf numFmtId="3" fontId="1" fillId="11" borderId="0" xfId="0" applyNumberFormat="1" applyFont="1" applyFill="1" applyBorder="1" applyAlignment="1">
      <alignment horizontal="right" vertical="center"/>
    </xf>
    <xf numFmtId="49" fontId="3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3" fontId="1" fillId="11" borderId="0" xfId="0" applyNumberFormat="1" applyFont="1" applyFill="1" applyBorder="1" applyAlignment="1">
      <alignment vertical="center"/>
    </xf>
    <xf numFmtId="49" fontId="22" fillId="11" borderId="0" xfId="0" applyNumberFormat="1" applyFont="1" applyFill="1" applyBorder="1" applyAlignment="1">
      <alignment horizontal="center" vertical="center"/>
    </xf>
    <xf numFmtId="0" fontId="23" fillId="11" borderId="0" xfId="0" applyFont="1" applyFill="1" applyBorder="1" applyAlignment="1">
      <alignment vertical="center" wrapText="1"/>
    </xf>
    <xf numFmtId="3" fontId="24" fillId="11" borderId="0" xfId="0" applyNumberFormat="1" applyFont="1" applyFill="1" applyBorder="1" applyAlignment="1">
      <alignment horizontal="left" vertical="center" wrapText="1"/>
    </xf>
    <xf numFmtId="1" fontId="23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 wrapText="1"/>
    </xf>
    <xf numFmtId="49" fontId="23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left" vertical="center"/>
    </xf>
    <xf numFmtId="3" fontId="22" fillId="0" borderId="0" xfId="0" applyNumberFormat="1" applyFont="1" applyFill="1" applyBorder="1" applyAlignment="1">
      <alignment horizontal="left" vertical="center" wrapText="1"/>
    </xf>
    <xf numFmtId="3" fontId="25" fillId="0" borderId="0" xfId="0" applyNumberFormat="1" applyFont="1" applyFill="1" applyBorder="1" applyAlignment="1">
      <alignment horizontal="left" vertical="center" wrapText="1"/>
    </xf>
    <xf numFmtId="1" fontId="22" fillId="0" borderId="0" xfId="0" applyNumberFormat="1" applyFont="1" applyFill="1" applyBorder="1" applyAlignment="1">
      <alignment horizontal="center" vertical="center" wrapText="1"/>
    </xf>
    <xf numFmtId="49" fontId="22" fillId="0" borderId="0" xfId="0" applyNumberFormat="1" applyFont="1" applyFill="1" applyBorder="1" applyAlignment="1">
      <alignment horizontal="center" vertical="center"/>
    </xf>
    <xf numFmtId="1" fontId="22" fillId="0" borderId="0" xfId="0" applyNumberFormat="1" applyFont="1" applyFill="1" applyBorder="1" applyAlignment="1">
      <alignment horizontal="left" vertical="center"/>
    </xf>
    <xf numFmtId="3" fontId="2" fillId="6" borderId="0" xfId="0" applyNumberFormat="1" applyFont="1" applyFill="1" applyBorder="1" applyAlignment="1">
      <alignment horizontal="right" vertical="center"/>
    </xf>
    <xf numFmtId="3" fontId="1" fillId="7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Border="1" applyAlignment="1">
      <alignment horizontal="left" vertical="center"/>
    </xf>
    <xf numFmtId="1" fontId="3" fillId="0" borderId="0" xfId="0" applyNumberFormat="1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left" vertical="center"/>
    </xf>
    <xf numFmtId="3" fontId="3" fillId="0" borderId="0" xfId="0" applyNumberFormat="1" applyFont="1" applyBorder="1" applyAlignment="1">
      <alignment horizontal="left" vertical="center" wrapText="1"/>
    </xf>
    <xf numFmtId="3" fontId="20" fillId="0" borderId="0" xfId="0" applyNumberFormat="1" applyFont="1" applyBorder="1" applyAlignment="1">
      <alignment horizontal="left" vertical="center" wrapText="1"/>
    </xf>
    <xf numFmtId="1" fontId="1" fillId="11" borderId="1" xfId="0" applyNumberFormat="1" applyFont="1" applyFill="1" applyBorder="1" applyAlignment="1">
      <alignment horizontal="right" vertical="center" wrapText="1"/>
    </xf>
    <xf numFmtId="1" fontId="1" fillId="11" borderId="4" xfId="0" applyNumberFormat="1" applyFont="1" applyFill="1" applyBorder="1" applyAlignment="1">
      <alignment horizontal="right" vertical="center"/>
    </xf>
    <xf numFmtId="1" fontId="23" fillId="11" borderId="4" xfId="0" applyNumberFormat="1" applyFont="1" applyFill="1" applyBorder="1" applyAlignment="1">
      <alignment horizontal="right" vertical="center"/>
    </xf>
    <xf numFmtId="49" fontId="28" fillId="12" borderId="13" xfId="0" applyNumberFormat="1" applyFont="1" applyFill="1" applyBorder="1" applyAlignment="1">
      <alignment horizontal="center" vertical="center" wrapText="1"/>
    </xf>
    <xf numFmtId="1" fontId="28" fillId="12" borderId="13" xfId="0" applyNumberFormat="1" applyFont="1" applyFill="1" applyBorder="1" applyAlignment="1">
      <alignment horizontal="center" vertical="center" wrapText="1"/>
    </xf>
    <xf numFmtId="3" fontId="28" fillId="12" borderId="13" xfId="0" applyNumberFormat="1" applyFont="1" applyFill="1" applyBorder="1" applyAlignment="1">
      <alignment horizontal="center" vertical="center" wrapText="1"/>
    </xf>
    <xf numFmtId="4" fontId="28" fillId="12" borderId="13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left" vertical="center" wrapText="1"/>
    </xf>
    <xf numFmtId="3" fontId="3" fillId="0" borderId="7" xfId="0" applyNumberFormat="1" applyFont="1" applyFill="1" applyBorder="1" applyAlignment="1">
      <alignment horizontal="right" vertical="center"/>
    </xf>
    <xf numFmtId="49" fontId="1" fillId="11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3" fontId="3" fillId="4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left" vertical="center"/>
    </xf>
    <xf numFmtId="1" fontId="1" fillId="11" borderId="0" xfId="0" applyNumberFormat="1" applyFont="1" applyFill="1" applyBorder="1" applyAlignment="1">
      <alignment horizontal="right" vertical="center" wrapText="1"/>
    </xf>
    <xf numFmtId="3" fontId="1" fillId="4" borderId="0" xfId="0" applyNumberFormat="1" applyFont="1" applyFill="1" applyBorder="1" applyAlignment="1">
      <alignment horizontal="right" vertical="center"/>
    </xf>
    <xf numFmtId="1" fontId="15" fillId="0" borderId="1" xfId="0" applyNumberFormat="1" applyFont="1" applyFill="1" applyBorder="1" applyAlignment="1">
      <alignment horizontal="right" vertical="center" wrapText="1"/>
    </xf>
    <xf numFmtId="3" fontId="2" fillId="6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right" vertical="center" wrapText="1"/>
    </xf>
    <xf numFmtId="1" fontId="1" fillId="0" borderId="1" xfId="0" applyNumberFormat="1" applyFont="1" applyFill="1" applyBorder="1" applyAlignment="1">
      <alignment horizontal="right" vertical="center"/>
    </xf>
    <xf numFmtId="1" fontId="15" fillId="7" borderId="1" xfId="0" applyNumberFormat="1" applyFont="1" applyFill="1" applyBorder="1" applyAlignment="1">
      <alignment horizontal="right" vertical="center"/>
    </xf>
    <xf numFmtId="3" fontId="15" fillId="7" borderId="1" xfId="0" applyNumberFormat="1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right" vertical="center"/>
    </xf>
    <xf numFmtId="3" fontId="1" fillId="7" borderId="1" xfId="0" applyNumberFormat="1" applyFont="1" applyFill="1" applyBorder="1" applyAlignment="1">
      <alignment horizontal="center" vertical="center" wrapText="1"/>
    </xf>
    <xf numFmtId="1" fontId="1" fillId="7" borderId="1" xfId="0" applyNumberFormat="1" applyFont="1" applyFill="1" applyBorder="1" applyAlignment="1">
      <alignment horizontal="right" vertical="center" wrapText="1"/>
    </xf>
    <xf numFmtId="1" fontId="1" fillId="7" borderId="1" xfId="0" applyNumberFormat="1" applyFont="1" applyFill="1" applyBorder="1" applyAlignment="1">
      <alignment horizontal="right" vertical="center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4" xfId="0" applyNumberFormat="1" applyFont="1" applyFill="1" applyBorder="1" applyAlignment="1">
      <alignment horizontal="right" vertical="center"/>
    </xf>
    <xf numFmtId="1" fontId="7" fillId="0" borderId="9" xfId="0" applyNumberFormat="1" applyFont="1" applyFill="1" applyBorder="1" applyAlignment="1">
      <alignment horizontal="right" vertical="center"/>
    </xf>
    <xf numFmtId="1" fontId="7" fillId="0" borderId="5" xfId="0" applyNumberFormat="1" applyFont="1" applyFill="1" applyBorder="1" applyAlignment="1">
      <alignment horizontal="right" vertical="center"/>
    </xf>
    <xf numFmtId="3" fontId="2" fillId="6" borderId="1" xfId="0" applyNumberFormat="1" applyFont="1" applyFill="1" applyBorder="1" applyAlignment="1">
      <alignment horizontal="center" vertical="center" wrapText="1"/>
    </xf>
    <xf numFmtId="1" fontId="15" fillId="0" borderId="4" xfId="0" applyNumberFormat="1" applyFont="1" applyFill="1" applyBorder="1" applyAlignment="1">
      <alignment horizontal="right" vertical="center"/>
    </xf>
    <xf numFmtId="1" fontId="15" fillId="0" borderId="9" xfId="0" applyNumberFormat="1" applyFont="1" applyFill="1" applyBorder="1" applyAlignment="1">
      <alignment horizontal="right" vertical="center"/>
    </xf>
    <xf numFmtId="1" fontId="15" fillId="0" borderId="5" xfId="0" applyNumberFormat="1" applyFont="1" applyFill="1" applyBorder="1" applyAlignment="1">
      <alignment horizontal="right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right" vertical="center"/>
    </xf>
    <xf numFmtId="3" fontId="15" fillId="0" borderId="1" xfId="0" applyNumberFormat="1" applyFont="1" applyFill="1" applyBorder="1" applyAlignment="1">
      <alignment horizontal="right" vertical="center" wrapText="1"/>
    </xf>
    <xf numFmtId="3" fontId="2" fillId="5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right" vertical="center" wrapText="1"/>
    </xf>
    <xf numFmtId="3" fontId="2" fillId="5" borderId="1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" fontId="23" fillId="11" borderId="0" xfId="0" applyNumberFormat="1" applyFont="1" applyFill="1" applyBorder="1" applyAlignment="1">
      <alignment horizontal="right" vertical="center"/>
    </xf>
    <xf numFmtId="49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right" vertical="center" wrapText="1"/>
    </xf>
    <xf numFmtId="1" fontId="1" fillId="0" borderId="0" xfId="0" applyNumberFormat="1" applyFont="1" applyFill="1" applyBorder="1" applyAlignment="1">
      <alignment horizontal="right" vertical="center"/>
    </xf>
    <xf numFmtId="1" fontId="1" fillId="11" borderId="0" xfId="0" applyNumberFormat="1" applyFont="1" applyFill="1" applyBorder="1" applyAlignment="1">
      <alignment horizontal="right" vertical="center"/>
    </xf>
    <xf numFmtId="1" fontId="23" fillId="11" borderId="4" xfId="0" applyNumberFormat="1" applyFont="1" applyFill="1" applyBorder="1" applyAlignment="1">
      <alignment horizontal="right" vertical="center"/>
    </xf>
    <xf numFmtId="1" fontId="23" fillId="11" borderId="9" xfId="0" applyNumberFormat="1" applyFont="1" applyFill="1" applyBorder="1" applyAlignment="1">
      <alignment horizontal="right" vertical="center"/>
    </xf>
    <xf numFmtId="3" fontId="22" fillId="0" borderId="10" xfId="0" applyNumberFormat="1" applyFont="1" applyBorder="1" applyAlignment="1">
      <alignment horizontal="center" vertical="center" wrapText="1"/>
    </xf>
    <xf numFmtId="49" fontId="29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0" fillId="0" borderId="14" xfId="0" applyNumberFormat="1" applyFont="1" applyBorder="1" applyAlignment="1">
      <alignment horizontal="center" vertical="center"/>
    </xf>
    <xf numFmtId="1" fontId="1" fillId="11" borderId="0" xfId="0" applyNumberFormat="1" applyFont="1" applyFill="1" applyBorder="1" applyAlignment="1">
      <alignment horizontal="right" vertical="center" wrapText="1"/>
    </xf>
    <xf numFmtId="1" fontId="1" fillId="11" borderId="1" xfId="0" applyNumberFormat="1" applyFont="1" applyFill="1" applyBorder="1" applyAlignment="1">
      <alignment horizontal="right" vertical="center" wrapText="1"/>
    </xf>
    <xf numFmtId="1" fontId="1" fillId="11" borderId="1" xfId="0" applyNumberFormat="1" applyFont="1" applyFill="1" applyBorder="1" applyAlignment="1">
      <alignment horizontal="right" vertical="center"/>
    </xf>
    <xf numFmtId="1" fontId="1" fillId="11" borderId="4" xfId="0" applyNumberFormat="1" applyFont="1" applyFill="1" applyBorder="1" applyAlignment="1">
      <alignment horizontal="right" vertical="center"/>
    </xf>
    <xf numFmtId="1" fontId="1" fillId="11" borderId="9" xfId="0" applyNumberFormat="1" applyFont="1" applyFill="1" applyBorder="1" applyAlignment="1">
      <alignment horizontal="right" vertical="center"/>
    </xf>
    <xf numFmtId="1" fontId="1" fillId="11" borderId="5" xfId="0" applyNumberFormat="1" applyFont="1" applyFill="1" applyBorder="1" applyAlignment="1">
      <alignment horizontal="right" vertical="center"/>
    </xf>
    <xf numFmtId="1" fontId="23" fillId="11" borderId="5" xfId="0" applyNumberFormat="1" applyFont="1" applyFill="1" applyBorder="1" applyAlignment="1">
      <alignment horizontal="right" vertical="center"/>
    </xf>
  </cellXfs>
  <cellStyles count="4">
    <cellStyle name="Normal" xfId="0" builtinId="0"/>
    <cellStyle name="Normal 2" xfId="1"/>
    <cellStyle name="Obično_List4" xfId="2"/>
    <cellStyle name="Obično_List5" xfId="3"/>
  </cellStyles>
  <dxfs count="0"/>
  <tableStyles count="0" defaultTableStyle="TableStyleMedium9" defaultPivotStyle="PivotStyleLight16"/>
  <colors>
    <mruColors>
      <color rgb="FFFFFF99"/>
      <color rgb="FFFFCCCC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394406</xdr:colOff>
      <xdr:row>1</xdr:row>
      <xdr:rowOff>16817</xdr:rowOff>
    </xdr:from>
    <xdr:to>
      <xdr:col>6</xdr:col>
      <xdr:colOff>1846204</xdr:colOff>
      <xdr:row>9</xdr:row>
      <xdr:rowOff>117066</xdr:rowOff>
    </xdr:to>
    <xdr:pic>
      <xdr:nvPicPr>
        <xdr:cNvPr id="3" name="Picture 1" descr="agencija za plovne putov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93017" y="216724"/>
          <a:ext cx="1451798" cy="1664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4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autoPageBreaks="0"/>
  </sheetPr>
  <dimension ref="A1:Y1321"/>
  <sheetViews>
    <sheetView zoomScale="90" zoomScaleNormal="90" zoomScaleSheetLayoutView="87" zoomScalePageLayoutView="78" workbookViewId="0">
      <pane xSplit="5" ySplit="4" topLeftCell="F1254" activePane="bottomRight" state="frozen"/>
      <selection pane="topRight" activeCell="F1" sqref="F1"/>
      <selection pane="bottomLeft" activeCell="A5" sqref="A5"/>
      <selection pane="bottomRight" activeCell="A1290" sqref="A1290:IV1291"/>
    </sheetView>
  </sheetViews>
  <sheetFormatPr defaultColWidth="9.140625" defaultRowHeight="15"/>
  <cols>
    <col min="1" max="1" width="12.42578125" style="106" customWidth="1"/>
    <col min="2" max="2" width="5.140625" style="107" bestFit="1" customWidth="1"/>
    <col min="3" max="3" width="8.42578125" style="108" customWidth="1"/>
    <col min="4" max="4" width="7.28515625" style="109" customWidth="1"/>
    <col min="5" max="5" width="49" style="110" customWidth="1"/>
    <col min="6" max="6" width="40.5703125" style="110" customWidth="1"/>
    <col min="7" max="8" width="16.28515625" style="76" hidden="1" customWidth="1"/>
    <col min="9" max="9" width="17.140625" style="76" hidden="1" customWidth="1"/>
    <col min="10" max="10" width="16.28515625" style="76" hidden="1" customWidth="1"/>
    <col min="11" max="11" width="17.28515625" style="76" hidden="1" customWidth="1"/>
    <col min="12" max="12" width="9.28515625" style="77" hidden="1" customWidth="1"/>
    <col min="13" max="14" width="16.42578125" style="110" hidden="1" customWidth="1"/>
    <col min="15" max="16" width="16.42578125" style="110" customWidth="1"/>
    <col min="17" max="17" width="16.42578125" style="110" hidden="1" customWidth="1"/>
    <col min="18" max="21" width="16.42578125" style="110" customWidth="1"/>
    <col min="22" max="22" width="15.85546875" style="76" customWidth="1"/>
    <col min="23" max="23" width="16.42578125" style="76" bestFit="1" customWidth="1"/>
    <col min="24" max="24" width="16" style="76" bestFit="1" customWidth="1"/>
    <col min="25" max="25" width="27.42578125" style="75" bestFit="1" customWidth="1"/>
    <col min="26" max="16384" width="9.140625" style="34"/>
  </cols>
  <sheetData>
    <row r="1" spans="1:25" s="12" customFormat="1" ht="78.75">
      <c r="A1" s="3" t="s">
        <v>166</v>
      </c>
      <c r="B1" s="4" t="s">
        <v>63</v>
      </c>
      <c r="C1" s="5" t="s">
        <v>17</v>
      </c>
      <c r="D1" s="6" t="s">
        <v>48</v>
      </c>
      <c r="E1" s="7" t="s">
        <v>0</v>
      </c>
      <c r="F1" s="7" t="s">
        <v>83</v>
      </c>
      <c r="G1" s="7" t="s">
        <v>409</v>
      </c>
      <c r="H1" s="8" t="s">
        <v>410</v>
      </c>
      <c r="I1" s="7" t="s">
        <v>441</v>
      </c>
      <c r="J1" s="8" t="s">
        <v>408</v>
      </c>
      <c r="K1" s="7" t="s">
        <v>445</v>
      </c>
      <c r="L1" s="9" t="s">
        <v>395</v>
      </c>
      <c r="M1" s="7" t="s">
        <v>396</v>
      </c>
      <c r="N1" s="8" t="s">
        <v>411</v>
      </c>
      <c r="O1" s="10" t="s">
        <v>397</v>
      </c>
      <c r="P1" s="11" t="s">
        <v>405</v>
      </c>
      <c r="Q1" s="7" t="s">
        <v>398</v>
      </c>
      <c r="R1" s="10" t="s">
        <v>399</v>
      </c>
      <c r="S1" s="11" t="s">
        <v>406</v>
      </c>
      <c r="T1" s="10" t="s">
        <v>400</v>
      </c>
      <c r="U1" s="11" t="s">
        <v>407</v>
      </c>
      <c r="V1" s="121" t="s">
        <v>567</v>
      </c>
      <c r="W1" s="121" t="s">
        <v>569</v>
      </c>
      <c r="X1" s="121" t="s">
        <v>568</v>
      </c>
    </row>
    <row r="2" spans="1:25" s="15" customFormat="1" ht="15.75">
      <c r="A2" s="302" t="s">
        <v>331</v>
      </c>
      <c r="B2" s="302"/>
      <c r="C2" s="302"/>
      <c r="D2" s="302"/>
      <c r="E2" s="302"/>
      <c r="F2" s="302"/>
      <c r="G2" s="13">
        <f>G3+G882+G942+G1073+G1138+G1273</f>
        <v>5913645238</v>
      </c>
      <c r="H2" s="13">
        <f>H3+H882+H942+H1073+H1138+H1273</f>
        <v>5629557815</v>
      </c>
      <c r="I2" s="13">
        <f>I3+I882+I942+I1073+I1138+I1273+I1205</f>
        <v>5832235736</v>
      </c>
      <c r="J2" s="13">
        <f>J3+J882+J942+J1073+J1138+J1273+J1205</f>
        <v>5548148313</v>
      </c>
      <c r="K2" s="13">
        <f>K3+K882+K942+K1073+K1138+K1273+K1205</f>
        <v>4847989737.4899998</v>
      </c>
      <c r="L2" s="14">
        <f>IF(I2=0, "-", K2/I2*100)</f>
        <v>83.124036080457913</v>
      </c>
      <c r="M2" s="13">
        <f>M3+M882+M942+M1073+M1138+M1273</f>
        <v>6286351889</v>
      </c>
      <c r="N2" s="13">
        <f>N3+N882+N942+N1073+N1138+N1273</f>
        <v>5680154058</v>
      </c>
      <c r="O2" s="13">
        <f t="shared" ref="O2:U2" si="0">O3+O882+O942+O1073+O1138+O1273+O1205</f>
        <v>6186582758.3699999</v>
      </c>
      <c r="P2" s="13">
        <f t="shared" si="0"/>
        <v>5829157588.5200005</v>
      </c>
      <c r="Q2" s="13">
        <f t="shared" si="0"/>
        <v>10391326109</v>
      </c>
      <c r="R2" s="13">
        <f t="shared" si="0"/>
        <v>6725437792.6700001</v>
      </c>
      <c r="S2" s="13">
        <f t="shared" si="0"/>
        <v>5692576767.6700001</v>
      </c>
      <c r="T2" s="13">
        <f t="shared" si="0"/>
        <v>7155784873</v>
      </c>
      <c r="U2" s="13">
        <f t="shared" si="0"/>
        <v>5914659085</v>
      </c>
      <c r="V2" s="57">
        <v>5886829000</v>
      </c>
      <c r="W2" s="57">
        <v>6184769000</v>
      </c>
      <c r="X2" s="57">
        <v>6505729000</v>
      </c>
    </row>
    <row r="3" spans="1:25" s="15" customFormat="1" ht="15.75">
      <c r="A3" s="280" t="s">
        <v>332</v>
      </c>
      <c r="B3" s="280"/>
      <c r="C3" s="280"/>
      <c r="D3" s="280"/>
      <c r="E3" s="280"/>
      <c r="F3" s="280"/>
      <c r="G3" s="16">
        <f>G4+G110+G466+G592</f>
        <v>5505620462</v>
      </c>
      <c r="H3" s="16">
        <f>H4+H110+H466+H592</f>
        <v>5226718599</v>
      </c>
      <c r="I3" s="16">
        <f>I4+I110+I466+I592</f>
        <v>5424210960</v>
      </c>
      <c r="J3" s="16">
        <f>J4+J110+J466+J592</f>
        <v>5145309097</v>
      </c>
      <c r="K3" s="16">
        <f>K4+K110+K466+K592</f>
        <v>4561239582.3200006</v>
      </c>
      <c r="L3" s="17">
        <f t="shared" ref="L3:L90" si="1">IF(I3=0, "-", K3/I3*100)</f>
        <v>84.090379521669647</v>
      </c>
      <c r="M3" s="16">
        <f t="shared" ref="M3:U3" si="2">M4+M110+M466+M592</f>
        <v>5852152673</v>
      </c>
      <c r="N3" s="16">
        <f t="shared" si="2"/>
        <v>5246054842</v>
      </c>
      <c r="O3" s="16">
        <f t="shared" si="2"/>
        <v>5778886758.3699999</v>
      </c>
      <c r="P3" s="16">
        <f t="shared" si="2"/>
        <v>5425842588.5200005</v>
      </c>
      <c r="Q3" s="16">
        <f t="shared" si="2"/>
        <v>9954359893</v>
      </c>
      <c r="R3" s="16">
        <f t="shared" si="2"/>
        <v>6322022792.6700001</v>
      </c>
      <c r="S3" s="16">
        <f t="shared" si="2"/>
        <v>5289261767.6700001</v>
      </c>
      <c r="T3" s="16">
        <f t="shared" si="2"/>
        <v>6752369873</v>
      </c>
      <c r="U3" s="16">
        <f t="shared" si="2"/>
        <v>5511344085</v>
      </c>
      <c r="V3" s="76">
        <f>V2-P2</f>
        <v>57671411.479999542</v>
      </c>
      <c r="W3" s="76">
        <f>W2-S2</f>
        <v>492192232.32999992</v>
      </c>
      <c r="X3" s="76">
        <f>X2-U2</f>
        <v>591069915</v>
      </c>
      <c r="Y3" s="75" t="s">
        <v>570</v>
      </c>
    </row>
    <row r="4" spans="1:25" s="12" customFormat="1" ht="15" customHeight="1">
      <c r="A4" s="286" t="s">
        <v>388</v>
      </c>
      <c r="B4" s="286"/>
      <c r="C4" s="286"/>
      <c r="D4" s="286"/>
      <c r="E4" s="286"/>
      <c r="F4" s="286"/>
      <c r="G4" s="18">
        <f>G5+G64+G73+G90+G95+G105</f>
        <v>89990603</v>
      </c>
      <c r="H4" s="18">
        <f>H5+H64+H73+H90+H95+H105</f>
        <v>89990603</v>
      </c>
      <c r="I4" s="18">
        <f>I5+I64+I73+I90+I95+I105</f>
        <v>93320603</v>
      </c>
      <c r="J4" s="18">
        <f>J5+J64+J73+J90+J95+J105</f>
        <v>93320603</v>
      </c>
      <c r="K4" s="18">
        <f>K5+K64+K73+K90+K95+K105</f>
        <v>65156433.720000006</v>
      </c>
      <c r="L4" s="19">
        <f t="shared" si="1"/>
        <v>69.819987896992046</v>
      </c>
      <c r="M4" s="18">
        <f t="shared" ref="M4:U4" si="3">M5+M64+M73+M90+M95+M105</f>
        <v>84712169</v>
      </c>
      <c r="N4" s="18">
        <f t="shared" si="3"/>
        <v>84712169</v>
      </c>
      <c r="O4" s="18">
        <f t="shared" si="3"/>
        <v>112851000</v>
      </c>
      <c r="P4" s="18">
        <f t="shared" si="3"/>
        <v>112851000</v>
      </c>
      <c r="Q4" s="18">
        <f t="shared" si="3"/>
        <v>88758998</v>
      </c>
      <c r="R4" s="18">
        <f t="shared" si="3"/>
        <v>128120150</v>
      </c>
      <c r="S4" s="18">
        <f t="shared" si="3"/>
        <v>128120150</v>
      </c>
      <c r="T4" s="18">
        <f t="shared" si="3"/>
        <v>124129000</v>
      </c>
      <c r="U4" s="18">
        <f t="shared" si="3"/>
        <v>124129000</v>
      </c>
      <c r="V4" s="57"/>
      <c r="W4" s="57"/>
      <c r="X4" s="57"/>
    </row>
    <row r="5" spans="1:25" s="23" customFormat="1" ht="78.75">
      <c r="A5" s="281" t="s">
        <v>13</v>
      </c>
      <c r="B5" s="281"/>
      <c r="C5" s="281"/>
      <c r="D5" s="281"/>
      <c r="E5" s="20" t="s">
        <v>85</v>
      </c>
      <c r="F5" s="20" t="s">
        <v>253</v>
      </c>
      <c r="G5" s="21">
        <f>G6+G10+G12+G16+G21+G28+G38+G40+G47+G51+G53+G55+G57</f>
        <v>72027000</v>
      </c>
      <c r="H5" s="21">
        <f>H6+H10+H12+H16+H21+H28+H38+H40+H47+H51+H53+H55+H57</f>
        <v>72027000</v>
      </c>
      <c r="I5" s="21">
        <f>I6+I10+I12+I16+I21+I28+I38+I40+I47+I51+I53+I55+I57+I62</f>
        <v>74357000</v>
      </c>
      <c r="J5" s="21">
        <f>J6+J10+J12+J16+J21+J28+J38+J40+J47+J51+J53+J55+J57+J62</f>
        <v>74357000</v>
      </c>
      <c r="K5" s="21">
        <f>K6+K10+K12+K16+K21+K28+K38+K40+K47+K51+K53+K55+K57+K62</f>
        <v>55999727.750000007</v>
      </c>
      <c r="L5" s="22">
        <f t="shared" si="1"/>
        <v>75.311978361149599</v>
      </c>
      <c r="M5" s="21">
        <f>M6+M10+M12+M16+M21+M28+M38+M40+M47+M51+M53+M55+M57</f>
        <v>70081442</v>
      </c>
      <c r="N5" s="21">
        <f>N6+N10+N12+N16+N21+N28+N38+N40+N47+N51+N53+N55+N57</f>
        <v>70081442</v>
      </c>
      <c r="O5" s="21">
        <f t="shared" ref="O5:U5" si="4">O6+O10+O12+O16+O21+O28+O38+O40+O47+O51+O53+O55+O57+O62</f>
        <v>72741000</v>
      </c>
      <c r="P5" s="21">
        <f t="shared" si="4"/>
        <v>72741000</v>
      </c>
      <c r="Q5" s="21">
        <f t="shared" si="4"/>
        <v>73740044</v>
      </c>
      <c r="R5" s="21">
        <f t="shared" si="4"/>
        <v>74730150</v>
      </c>
      <c r="S5" s="21">
        <f t="shared" si="4"/>
        <v>74730150</v>
      </c>
      <c r="T5" s="21">
        <f t="shared" si="4"/>
        <v>76579000</v>
      </c>
      <c r="U5" s="21">
        <f t="shared" si="4"/>
        <v>76579000</v>
      </c>
      <c r="V5" s="57"/>
      <c r="W5" s="57"/>
      <c r="X5" s="57"/>
      <c r="Y5" s="12"/>
    </row>
    <row r="6" spans="1:25" s="23" customFormat="1" ht="15.75" hidden="1">
      <c r="A6" s="24" t="s">
        <v>13</v>
      </c>
      <c r="B6" s="25">
        <v>11</v>
      </c>
      <c r="C6" s="26" t="s">
        <v>18</v>
      </c>
      <c r="D6" s="27">
        <v>311</v>
      </c>
      <c r="E6" s="20"/>
      <c r="F6" s="20"/>
      <c r="G6" s="21">
        <f>SUM(G7:G9)</f>
        <v>36000000</v>
      </c>
      <c r="H6" s="21">
        <f t="shared" ref="H6:U6" si="5">SUM(H7:H9)</f>
        <v>36000000</v>
      </c>
      <c r="I6" s="21">
        <f t="shared" si="5"/>
        <v>36000000</v>
      </c>
      <c r="J6" s="21">
        <f t="shared" si="5"/>
        <v>36000000</v>
      </c>
      <c r="K6" s="21">
        <f t="shared" si="5"/>
        <v>27793459.98</v>
      </c>
      <c r="L6" s="22">
        <f t="shared" si="1"/>
        <v>77.204055499999996</v>
      </c>
      <c r="M6" s="21">
        <f t="shared" si="5"/>
        <v>36000000</v>
      </c>
      <c r="N6" s="21">
        <f t="shared" si="5"/>
        <v>36000000</v>
      </c>
      <c r="O6" s="21">
        <f t="shared" si="5"/>
        <v>36150000</v>
      </c>
      <c r="P6" s="21">
        <f t="shared" si="5"/>
        <v>36150000</v>
      </c>
      <c r="Q6" s="21">
        <f t="shared" si="5"/>
        <v>37900000</v>
      </c>
      <c r="R6" s="21">
        <f t="shared" si="5"/>
        <v>37300000</v>
      </c>
      <c r="S6" s="21">
        <f t="shared" si="5"/>
        <v>37300000</v>
      </c>
      <c r="T6" s="21">
        <f t="shared" si="5"/>
        <v>38200000</v>
      </c>
      <c r="U6" s="21">
        <f t="shared" si="5"/>
        <v>38200000</v>
      </c>
      <c r="V6" s="57">
        <v>103811000</v>
      </c>
      <c r="W6" s="57">
        <v>108987000</v>
      </c>
      <c r="X6" s="57">
        <v>111379000</v>
      </c>
      <c r="Y6" s="12" t="s">
        <v>572</v>
      </c>
    </row>
    <row r="7" spans="1:25" ht="15.75" hidden="1">
      <c r="A7" s="28" t="s">
        <v>13</v>
      </c>
      <c r="B7" s="29">
        <v>11</v>
      </c>
      <c r="C7" s="30" t="s">
        <v>18</v>
      </c>
      <c r="D7" s="31">
        <v>3111</v>
      </c>
      <c r="E7" s="32" t="s">
        <v>19</v>
      </c>
      <c r="F7" s="32"/>
      <c r="G7" s="1">
        <v>35100000</v>
      </c>
      <c r="H7" s="1">
        <v>35100000</v>
      </c>
      <c r="I7" s="1">
        <v>35100000</v>
      </c>
      <c r="J7" s="1">
        <v>35100000</v>
      </c>
      <c r="K7" s="1">
        <v>27212038.780000001</v>
      </c>
      <c r="L7" s="33">
        <f t="shared" si="1"/>
        <v>77.527176011396008</v>
      </c>
      <c r="M7" s="1">
        <v>35100000</v>
      </c>
      <c r="N7" s="1">
        <v>35100000</v>
      </c>
      <c r="O7" s="1">
        <v>35200000</v>
      </c>
      <c r="P7" s="1">
        <f>O7</f>
        <v>35200000</v>
      </c>
      <c r="Q7" s="1">
        <v>37000000</v>
      </c>
      <c r="R7" s="1">
        <v>36300000</v>
      </c>
      <c r="S7" s="1">
        <f>R7</f>
        <v>36300000</v>
      </c>
      <c r="T7" s="1">
        <v>37200000</v>
      </c>
      <c r="U7" s="1">
        <f>T7</f>
        <v>37200000</v>
      </c>
      <c r="V7" s="57">
        <v>18120000</v>
      </c>
      <c r="Y7" s="12" t="s">
        <v>575</v>
      </c>
    </row>
    <row r="8" spans="1:25" hidden="1">
      <c r="A8" s="28" t="s">
        <v>13</v>
      </c>
      <c r="B8" s="29">
        <v>11</v>
      </c>
      <c r="C8" s="30" t="s">
        <v>18</v>
      </c>
      <c r="D8" s="31">
        <v>3113</v>
      </c>
      <c r="E8" s="32" t="s">
        <v>20</v>
      </c>
      <c r="F8" s="32"/>
      <c r="G8" s="1">
        <v>300000</v>
      </c>
      <c r="H8" s="1">
        <v>300000</v>
      </c>
      <c r="I8" s="1">
        <v>300000</v>
      </c>
      <c r="J8" s="1">
        <v>300000</v>
      </c>
      <c r="K8" s="1">
        <v>115525.95</v>
      </c>
      <c r="L8" s="33">
        <f t="shared" si="1"/>
        <v>38.508650000000003</v>
      </c>
      <c r="M8" s="1">
        <v>350000</v>
      </c>
      <c r="N8" s="1">
        <v>350000</v>
      </c>
      <c r="O8" s="1">
        <v>300000</v>
      </c>
      <c r="P8" s="1">
        <f t="shared" ref="P8:P61" si="6">O8</f>
        <v>300000</v>
      </c>
      <c r="Q8" s="1">
        <v>350000</v>
      </c>
      <c r="R8" s="1">
        <v>300000</v>
      </c>
      <c r="S8" s="1">
        <f t="shared" ref="S8:S61" si="7">R8</f>
        <v>300000</v>
      </c>
      <c r="T8" s="1">
        <v>300000</v>
      </c>
      <c r="U8" s="1">
        <f t="shared" ref="U8:U61" si="8">T8</f>
        <v>300000</v>
      </c>
    </row>
    <row r="9" spans="1:25" hidden="1">
      <c r="A9" s="28" t="s">
        <v>13</v>
      </c>
      <c r="B9" s="29">
        <v>11</v>
      </c>
      <c r="C9" s="30" t="s">
        <v>18</v>
      </c>
      <c r="D9" s="31">
        <v>3114</v>
      </c>
      <c r="E9" s="32" t="s">
        <v>21</v>
      </c>
      <c r="F9" s="32"/>
      <c r="G9" s="1">
        <v>600000</v>
      </c>
      <c r="H9" s="1">
        <v>600000</v>
      </c>
      <c r="I9" s="1">
        <v>600000</v>
      </c>
      <c r="J9" s="1">
        <v>600000</v>
      </c>
      <c r="K9" s="1">
        <v>465895.25</v>
      </c>
      <c r="L9" s="33">
        <f t="shared" si="1"/>
        <v>77.649208333333334</v>
      </c>
      <c r="M9" s="1">
        <v>550000</v>
      </c>
      <c r="N9" s="1">
        <v>550000</v>
      </c>
      <c r="O9" s="1">
        <v>650000</v>
      </c>
      <c r="P9" s="1">
        <f t="shared" si="6"/>
        <v>650000</v>
      </c>
      <c r="Q9" s="1">
        <v>550000</v>
      </c>
      <c r="R9" s="1">
        <v>700000</v>
      </c>
      <c r="S9" s="1">
        <f t="shared" si="7"/>
        <v>700000</v>
      </c>
      <c r="T9" s="1">
        <v>700000</v>
      </c>
      <c r="U9" s="1">
        <f t="shared" si="8"/>
        <v>700000</v>
      </c>
    </row>
    <row r="10" spans="1:25" s="23" customFormat="1" ht="15.75" hidden="1">
      <c r="A10" s="24" t="s">
        <v>13</v>
      </c>
      <c r="B10" s="25">
        <v>11</v>
      </c>
      <c r="C10" s="26" t="s">
        <v>18</v>
      </c>
      <c r="D10" s="27">
        <v>312</v>
      </c>
      <c r="E10" s="20"/>
      <c r="F10" s="20"/>
      <c r="G10" s="21">
        <f>SUM(G11)</f>
        <v>500000</v>
      </c>
      <c r="H10" s="21">
        <f t="shared" ref="H10:U10" si="9">SUM(H11)</f>
        <v>500000</v>
      </c>
      <c r="I10" s="21">
        <f t="shared" si="9"/>
        <v>500000</v>
      </c>
      <c r="J10" s="21">
        <f t="shared" si="9"/>
        <v>500000</v>
      </c>
      <c r="K10" s="21">
        <f t="shared" si="9"/>
        <v>126244.41</v>
      </c>
      <c r="L10" s="22">
        <f t="shared" si="1"/>
        <v>25.248882000000002</v>
      </c>
      <c r="M10" s="21">
        <f t="shared" si="9"/>
        <v>476527</v>
      </c>
      <c r="N10" s="21">
        <f t="shared" si="9"/>
        <v>476527</v>
      </c>
      <c r="O10" s="21">
        <f t="shared" si="9"/>
        <v>400000</v>
      </c>
      <c r="P10" s="21">
        <f t="shared" si="9"/>
        <v>400000</v>
      </c>
      <c r="Q10" s="21">
        <f t="shared" si="9"/>
        <v>476527</v>
      </c>
      <c r="R10" s="21">
        <f t="shared" si="9"/>
        <v>500000</v>
      </c>
      <c r="S10" s="21">
        <f t="shared" si="9"/>
        <v>500000</v>
      </c>
      <c r="T10" s="21">
        <f t="shared" si="9"/>
        <v>500000</v>
      </c>
      <c r="U10" s="21">
        <f t="shared" si="9"/>
        <v>500000</v>
      </c>
      <c r="V10" s="57" t="e">
        <f>#REF!</f>
        <v>#REF!</v>
      </c>
      <c r="W10" s="57" t="e">
        <f>#REF!</f>
        <v>#REF!</v>
      </c>
      <c r="X10" s="57" t="e">
        <f>#REF!</f>
        <v>#REF!</v>
      </c>
      <c r="Y10" s="12" t="s">
        <v>571</v>
      </c>
    </row>
    <row r="11" spans="1:25" hidden="1">
      <c r="A11" s="28" t="s">
        <v>13</v>
      </c>
      <c r="B11" s="29">
        <v>11</v>
      </c>
      <c r="C11" s="30" t="s">
        <v>18</v>
      </c>
      <c r="D11" s="31">
        <v>3121</v>
      </c>
      <c r="E11" s="32" t="s">
        <v>22</v>
      </c>
      <c r="F11" s="32"/>
      <c r="G11" s="1">
        <v>500000</v>
      </c>
      <c r="H11" s="1">
        <v>500000</v>
      </c>
      <c r="I11" s="1">
        <v>500000</v>
      </c>
      <c r="J11" s="1">
        <v>500000</v>
      </c>
      <c r="K11" s="1">
        <v>126244.41</v>
      </c>
      <c r="L11" s="33">
        <f t="shared" si="1"/>
        <v>25.248882000000002</v>
      </c>
      <c r="M11" s="1">
        <v>476527</v>
      </c>
      <c r="N11" s="1">
        <v>476527</v>
      </c>
      <c r="O11" s="1">
        <v>400000</v>
      </c>
      <c r="P11" s="1">
        <f t="shared" si="6"/>
        <v>400000</v>
      </c>
      <c r="Q11" s="1">
        <v>476527</v>
      </c>
      <c r="R11" s="1">
        <v>500000</v>
      </c>
      <c r="S11" s="1">
        <f t="shared" si="7"/>
        <v>500000</v>
      </c>
      <c r="T11" s="1">
        <v>500000</v>
      </c>
      <c r="U11" s="1">
        <f t="shared" si="8"/>
        <v>500000</v>
      </c>
      <c r="V11" s="76" t="e">
        <f>V6-V10</f>
        <v>#REF!</v>
      </c>
      <c r="W11" s="76" t="e">
        <f>W6-W10</f>
        <v>#REF!</v>
      </c>
      <c r="X11" s="76" t="e">
        <f>X6-X10</f>
        <v>#REF!</v>
      </c>
      <c r="Y11" s="75" t="s">
        <v>570</v>
      </c>
    </row>
    <row r="12" spans="1:25" s="23" customFormat="1" ht="15.75" hidden="1">
      <c r="A12" s="24" t="s">
        <v>13</v>
      </c>
      <c r="B12" s="25">
        <v>11</v>
      </c>
      <c r="C12" s="26" t="s">
        <v>18</v>
      </c>
      <c r="D12" s="27">
        <v>313</v>
      </c>
      <c r="E12" s="20"/>
      <c r="F12" s="20"/>
      <c r="G12" s="21">
        <f>SUM(G13:G15)</f>
        <v>5800000</v>
      </c>
      <c r="H12" s="21">
        <f t="shared" ref="H12:U12" si="10">SUM(H13:H15)</f>
        <v>5800000</v>
      </c>
      <c r="I12" s="21">
        <f t="shared" si="10"/>
        <v>5800000</v>
      </c>
      <c r="J12" s="21">
        <f t="shared" si="10"/>
        <v>5800000</v>
      </c>
      <c r="K12" s="21">
        <f t="shared" si="10"/>
        <v>4199826.97</v>
      </c>
      <c r="L12" s="22">
        <f t="shared" si="1"/>
        <v>72.410809827586192</v>
      </c>
      <c r="M12" s="21">
        <f t="shared" si="10"/>
        <v>5850000</v>
      </c>
      <c r="N12" s="21">
        <f t="shared" si="10"/>
        <v>5850000</v>
      </c>
      <c r="O12" s="21">
        <f>SUM(O13:O15)</f>
        <v>5541000</v>
      </c>
      <c r="P12" s="21">
        <f t="shared" si="10"/>
        <v>5541000</v>
      </c>
      <c r="Q12" s="21">
        <f t="shared" si="10"/>
        <v>6300000</v>
      </c>
      <c r="R12" s="21">
        <f t="shared" si="10"/>
        <v>6887150</v>
      </c>
      <c r="S12" s="21">
        <f t="shared" si="10"/>
        <v>6887150</v>
      </c>
      <c r="T12" s="21">
        <f t="shared" si="10"/>
        <v>7309000</v>
      </c>
      <c r="U12" s="21">
        <f t="shared" si="10"/>
        <v>7309000</v>
      </c>
      <c r="V12" s="57"/>
      <c r="W12" s="57"/>
      <c r="X12" s="57"/>
      <c r="Y12" s="12"/>
    </row>
    <row r="13" spans="1:25" hidden="1">
      <c r="A13" s="28" t="s">
        <v>13</v>
      </c>
      <c r="B13" s="29">
        <v>11</v>
      </c>
      <c r="C13" s="30" t="s">
        <v>18</v>
      </c>
      <c r="D13" s="31">
        <v>3131</v>
      </c>
      <c r="E13" s="32" t="s">
        <v>211</v>
      </c>
      <c r="F13" s="32"/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33" t="str">
        <f t="shared" si="1"/>
        <v>-</v>
      </c>
      <c r="M13" s="1"/>
      <c r="N13" s="1"/>
      <c r="O13" s="1">
        <v>0</v>
      </c>
      <c r="P13" s="1">
        <f>O13</f>
        <v>0</v>
      </c>
      <c r="Q13" s="1"/>
      <c r="R13" s="1"/>
      <c r="S13" s="1">
        <f t="shared" si="7"/>
        <v>0</v>
      </c>
      <c r="T13" s="1"/>
      <c r="U13" s="1">
        <f t="shared" si="8"/>
        <v>0</v>
      </c>
    </row>
    <row r="14" spans="1:25" hidden="1">
      <c r="A14" s="28" t="s">
        <v>13</v>
      </c>
      <c r="B14" s="29">
        <v>11</v>
      </c>
      <c r="C14" s="30" t="s">
        <v>18</v>
      </c>
      <c r="D14" s="31">
        <v>3132</v>
      </c>
      <c r="E14" s="32" t="s">
        <v>280</v>
      </c>
      <c r="F14" s="32"/>
      <c r="G14" s="1">
        <v>5100000</v>
      </c>
      <c r="H14" s="1">
        <v>5100000</v>
      </c>
      <c r="I14" s="1">
        <v>5100000</v>
      </c>
      <c r="J14" s="1">
        <v>5100000</v>
      </c>
      <c r="K14" s="1">
        <v>3705729.26</v>
      </c>
      <c r="L14" s="33">
        <f t="shared" si="1"/>
        <v>72.661358039215685</v>
      </c>
      <c r="M14" s="1">
        <v>5100000</v>
      </c>
      <c r="N14" s="1">
        <v>5100000</v>
      </c>
      <c r="O14" s="1">
        <v>4900000</v>
      </c>
      <c r="P14" s="1">
        <f>O14</f>
        <v>4900000</v>
      </c>
      <c r="Q14" s="1">
        <v>5500000</v>
      </c>
      <c r="R14" s="1">
        <v>5900000</v>
      </c>
      <c r="S14" s="1">
        <f t="shared" si="7"/>
        <v>5900000</v>
      </c>
      <c r="T14" s="1">
        <v>6200000</v>
      </c>
      <c r="U14" s="1">
        <f t="shared" si="8"/>
        <v>6200000</v>
      </c>
    </row>
    <row r="15" spans="1:25" ht="30" hidden="1">
      <c r="A15" s="28" t="s">
        <v>13</v>
      </c>
      <c r="B15" s="29">
        <v>11</v>
      </c>
      <c r="C15" s="30" t="s">
        <v>18</v>
      </c>
      <c r="D15" s="31">
        <v>3133</v>
      </c>
      <c r="E15" s="32" t="s">
        <v>258</v>
      </c>
      <c r="F15" s="32"/>
      <c r="G15" s="1">
        <v>700000</v>
      </c>
      <c r="H15" s="1">
        <v>700000</v>
      </c>
      <c r="I15" s="1">
        <v>700000</v>
      </c>
      <c r="J15" s="1">
        <v>700000</v>
      </c>
      <c r="K15" s="1">
        <v>494097.71</v>
      </c>
      <c r="L15" s="33">
        <f t="shared" si="1"/>
        <v>70.585387142857144</v>
      </c>
      <c r="M15" s="1">
        <v>750000</v>
      </c>
      <c r="N15" s="1">
        <v>750000</v>
      </c>
      <c r="O15" s="1">
        <v>641000</v>
      </c>
      <c r="P15" s="1">
        <f>O15</f>
        <v>641000</v>
      </c>
      <c r="Q15" s="1">
        <v>800000</v>
      </c>
      <c r="R15" s="1">
        <v>987150</v>
      </c>
      <c r="S15" s="1">
        <f t="shared" si="7"/>
        <v>987150</v>
      </c>
      <c r="T15" s="1">
        <v>1109000</v>
      </c>
      <c r="U15" s="1">
        <f t="shared" si="8"/>
        <v>1109000</v>
      </c>
    </row>
    <row r="16" spans="1:25" s="23" customFormat="1" ht="15.75" hidden="1">
      <c r="A16" s="24" t="s">
        <v>13</v>
      </c>
      <c r="B16" s="25">
        <v>11</v>
      </c>
      <c r="C16" s="26" t="s">
        <v>18</v>
      </c>
      <c r="D16" s="27">
        <v>321</v>
      </c>
      <c r="E16" s="20"/>
      <c r="F16" s="20"/>
      <c r="G16" s="21">
        <f>SUM(G17:G20)</f>
        <v>3950000</v>
      </c>
      <c r="H16" s="21">
        <f t="shared" ref="H16:U16" si="11">SUM(H17:H20)</f>
        <v>3950000</v>
      </c>
      <c r="I16" s="21">
        <f t="shared" si="11"/>
        <v>3950000</v>
      </c>
      <c r="J16" s="21">
        <f t="shared" si="11"/>
        <v>3950000</v>
      </c>
      <c r="K16" s="21">
        <f t="shared" si="11"/>
        <v>2657377.8600000003</v>
      </c>
      <c r="L16" s="22">
        <f t="shared" si="1"/>
        <v>67.275388860759506</v>
      </c>
      <c r="M16" s="21">
        <f t="shared" si="11"/>
        <v>3989250</v>
      </c>
      <c r="N16" s="21">
        <f t="shared" si="11"/>
        <v>3989250</v>
      </c>
      <c r="O16" s="21">
        <f t="shared" si="11"/>
        <v>4300000</v>
      </c>
      <c r="P16" s="21">
        <f t="shared" si="11"/>
        <v>4300000</v>
      </c>
      <c r="Q16" s="21">
        <f t="shared" si="11"/>
        <v>4049090</v>
      </c>
      <c r="R16" s="21">
        <f t="shared" si="11"/>
        <v>4370000</v>
      </c>
      <c r="S16" s="21">
        <f t="shared" si="11"/>
        <v>4370000</v>
      </c>
      <c r="T16" s="21">
        <f t="shared" si="11"/>
        <v>4480000</v>
      </c>
      <c r="U16" s="21">
        <f t="shared" si="11"/>
        <v>4480000</v>
      </c>
      <c r="V16" s="57"/>
      <c r="W16" s="57"/>
      <c r="X16" s="57"/>
      <c r="Y16" s="12"/>
    </row>
    <row r="17" spans="1:25" hidden="1">
      <c r="A17" s="28" t="s">
        <v>13</v>
      </c>
      <c r="B17" s="29">
        <v>11</v>
      </c>
      <c r="C17" s="30" t="s">
        <v>18</v>
      </c>
      <c r="D17" s="31">
        <v>3211</v>
      </c>
      <c r="E17" s="32" t="s">
        <v>110</v>
      </c>
      <c r="F17" s="32"/>
      <c r="G17" s="1">
        <v>1780000</v>
      </c>
      <c r="H17" s="1">
        <v>1780000</v>
      </c>
      <c r="I17" s="1">
        <v>1780000</v>
      </c>
      <c r="J17" s="1">
        <v>1780000</v>
      </c>
      <c r="K17" s="1">
        <v>1566005.5799999998</v>
      </c>
      <c r="L17" s="33">
        <f t="shared" si="1"/>
        <v>87.9778415730337</v>
      </c>
      <c r="M17" s="1">
        <v>1753300</v>
      </c>
      <c r="N17" s="1">
        <v>1753300</v>
      </c>
      <c r="O17" s="1">
        <v>2200000</v>
      </c>
      <c r="P17" s="1">
        <f t="shared" si="6"/>
        <v>2200000</v>
      </c>
      <c r="Q17" s="1">
        <v>1779600</v>
      </c>
      <c r="R17" s="1">
        <v>2250000</v>
      </c>
      <c r="S17" s="1">
        <f t="shared" si="7"/>
        <v>2250000</v>
      </c>
      <c r="T17" s="1">
        <v>2300000</v>
      </c>
      <c r="U17" s="1">
        <f t="shared" si="8"/>
        <v>2300000</v>
      </c>
    </row>
    <row r="18" spans="1:25" ht="30" hidden="1">
      <c r="A18" s="28" t="s">
        <v>13</v>
      </c>
      <c r="B18" s="29">
        <v>11</v>
      </c>
      <c r="C18" s="30" t="s">
        <v>18</v>
      </c>
      <c r="D18" s="31">
        <v>3212</v>
      </c>
      <c r="E18" s="32" t="s">
        <v>111</v>
      </c>
      <c r="F18" s="32"/>
      <c r="G18" s="1">
        <v>1950000</v>
      </c>
      <c r="H18" s="1">
        <v>1950000</v>
      </c>
      <c r="I18" s="1">
        <v>1950000</v>
      </c>
      <c r="J18" s="1">
        <v>1950000</v>
      </c>
      <c r="K18" s="1">
        <v>991879.65</v>
      </c>
      <c r="L18" s="33">
        <f t="shared" si="1"/>
        <v>50.865623076923086</v>
      </c>
      <c r="M18" s="1">
        <v>2019250</v>
      </c>
      <c r="N18" s="1">
        <v>2019250</v>
      </c>
      <c r="O18" s="1">
        <v>1700000</v>
      </c>
      <c r="P18" s="1">
        <f t="shared" si="6"/>
        <v>1700000</v>
      </c>
      <c r="Q18" s="1">
        <v>2049539</v>
      </c>
      <c r="R18" s="1">
        <v>1700000</v>
      </c>
      <c r="S18" s="1">
        <f t="shared" si="7"/>
        <v>1700000</v>
      </c>
      <c r="T18" s="1">
        <v>1700000</v>
      </c>
      <c r="U18" s="1">
        <f t="shared" si="8"/>
        <v>1700000</v>
      </c>
    </row>
    <row r="19" spans="1:25" hidden="1">
      <c r="A19" s="28" t="s">
        <v>13</v>
      </c>
      <c r="B19" s="29">
        <v>11</v>
      </c>
      <c r="C19" s="30" t="s">
        <v>18</v>
      </c>
      <c r="D19" s="31">
        <v>3213</v>
      </c>
      <c r="E19" s="32" t="s">
        <v>112</v>
      </c>
      <c r="F19" s="32"/>
      <c r="G19" s="1">
        <v>100000</v>
      </c>
      <c r="H19" s="1">
        <v>100000</v>
      </c>
      <c r="I19" s="1">
        <v>100000</v>
      </c>
      <c r="J19" s="1">
        <v>100000</v>
      </c>
      <c r="K19" s="1">
        <v>88356.430000000008</v>
      </c>
      <c r="L19" s="33">
        <f t="shared" si="1"/>
        <v>88.356430000000003</v>
      </c>
      <c r="M19" s="1">
        <v>98500</v>
      </c>
      <c r="N19" s="1">
        <v>98500</v>
      </c>
      <c r="O19" s="1">
        <v>250000</v>
      </c>
      <c r="P19" s="1">
        <f t="shared" si="6"/>
        <v>250000</v>
      </c>
      <c r="Q19" s="1">
        <v>99978</v>
      </c>
      <c r="R19" s="1">
        <v>270000</v>
      </c>
      <c r="S19" s="1">
        <f t="shared" si="7"/>
        <v>270000</v>
      </c>
      <c r="T19" s="1">
        <v>300000</v>
      </c>
      <c r="U19" s="1">
        <f t="shared" si="8"/>
        <v>300000</v>
      </c>
    </row>
    <row r="20" spans="1:25" hidden="1">
      <c r="A20" s="28" t="s">
        <v>13</v>
      </c>
      <c r="B20" s="29">
        <v>11</v>
      </c>
      <c r="C20" s="30" t="s">
        <v>18</v>
      </c>
      <c r="D20" s="31">
        <v>3214</v>
      </c>
      <c r="E20" s="32" t="s">
        <v>234</v>
      </c>
      <c r="F20" s="32"/>
      <c r="G20" s="1">
        <v>120000</v>
      </c>
      <c r="H20" s="1">
        <v>120000</v>
      </c>
      <c r="I20" s="1">
        <v>120000</v>
      </c>
      <c r="J20" s="1">
        <v>120000</v>
      </c>
      <c r="K20" s="1">
        <v>11136.2</v>
      </c>
      <c r="L20" s="33">
        <f t="shared" si="1"/>
        <v>9.2801666666666662</v>
      </c>
      <c r="M20" s="1">
        <v>118200</v>
      </c>
      <c r="N20" s="1">
        <v>118200</v>
      </c>
      <c r="O20" s="1">
        <v>150000</v>
      </c>
      <c r="P20" s="1">
        <f t="shared" si="6"/>
        <v>150000</v>
      </c>
      <c r="Q20" s="1">
        <v>119973</v>
      </c>
      <c r="R20" s="1">
        <v>150000</v>
      </c>
      <c r="S20" s="1">
        <f t="shared" si="7"/>
        <v>150000</v>
      </c>
      <c r="T20" s="1">
        <v>180000</v>
      </c>
      <c r="U20" s="1">
        <f t="shared" si="8"/>
        <v>180000</v>
      </c>
    </row>
    <row r="21" spans="1:25" s="23" customFormat="1" ht="15.75" hidden="1">
      <c r="A21" s="24" t="s">
        <v>13</v>
      </c>
      <c r="B21" s="25">
        <v>11</v>
      </c>
      <c r="C21" s="26" t="s">
        <v>18</v>
      </c>
      <c r="D21" s="27">
        <v>322</v>
      </c>
      <c r="E21" s="20"/>
      <c r="F21" s="20"/>
      <c r="G21" s="21">
        <f>SUM(G22:G27)</f>
        <v>7266000</v>
      </c>
      <c r="H21" s="21">
        <f t="shared" ref="H21:U21" si="12">SUM(H22:H27)</f>
        <v>7266000</v>
      </c>
      <c r="I21" s="21">
        <f t="shared" si="12"/>
        <v>7266000</v>
      </c>
      <c r="J21" s="21">
        <f t="shared" si="12"/>
        <v>7266000</v>
      </c>
      <c r="K21" s="21">
        <f t="shared" si="12"/>
        <v>5081068.5900000008</v>
      </c>
      <c r="L21" s="22">
        <f t="shared" si="1"/>
        <v>69.929377786952941</v>
      </c>
      <c r="M21" s="21">
        <f t="shared" si="12"/>
        <v>5575010</v>
      </c>
      <c r="N21" s="21">
        <f t="shared" si="12"/>
        <v>5575010</v>
      </c>
      <c r="O21" s="21">
        <f t="shared" si="12"/>
        <v>7100000</v>
      </c>
      <c r="P21" s="21">
        <f t="shared" si="12"/>
        <v>7100000</v>
      </c>
      <c r="Q21" s="21">
        <f t="shared" si="12"/>
        <v>6514636</v>
      </c>
      <c r="R21" s="21">
        <f t="shared" si="12"/>
        <v>7170000</v>
      </c>
      <c r="S21" s="21">
        <f t="shared" si="12"/>
        <v>7170000</v>
      </c>
      <c r="T21" s="21">
        <f t="shared" si="12"/>
        <v>7340000</v>
      </c>
      <c r="U21" s="21">
        <f t="shared" si="12"/>
        <v>7340000</v>
      </c>
      <c r="V21" s="57"/>
      <c r="W21" s="57"/>
      <c r="X21" s="57"/>
      <c r="Y21" s="12"/>
    </row>
    <row r="22" spans="1:25" hidden="1">
      <c r="A22" s="28" t="s">
        <v>13</v>
      </c>
      <c r="B22" s="29">
        <v>11</v>
      </c>
      <c r="C22" s="30" t="s">
        <v>18</v>
      </c>
      <c r="D22" s="31">
        <v>3221</v>
      </c>
      <c r="E22" s="32" t="s">
        <v>113</v>
      </c>
      <c r="F22" s="32"/>
      <c r="G22" s="1">
        <v>1440000</v>
      </c>
      <c r="H22" s="1">
        <v>1440000</v>
      </c>
      <c r="I22" s="1">
        <v>1440000</v>
      </c>
      <c r="J22" s="1">
        <v>1440000</v>
      </c>
      <c r="K22" s="1">
        <v>1251065.55</v>
      </c>
      <c r="L22" s="33">
        <f t="shared" si="1"/>
        <v>86.879552083333337</v>
      </c>
      <c r="M22" s="1">
        <v>1218400</v>
      </c>
      <c r="N22" s="1">
        <v>1218400</v>
      </c>
      <c r="O22" s="1">
        <v>1500000</v>
      </c>
      <c r="P22" s="1">
        <f t="shared" si="6"/>
        <v>1500000</v>
      </c>
      <c r="Q22" s="1">
        <v>1239676</v>
      </c>
      <c r="R22" s="1">
        <v>1500000</v>
      </c>
      <c r="S22" s="1">
        <f t="shared" si="7"/>
        <v>1500000</v>
      </c>
      <c r="T22" s="1">
        <v>1600000</v>
      </c>
      <c r="U22" s="1">
        <f t="shared" si="8"/>
        <v>1600000</v>
      </c>
    </row>
    <row r="23" spans="1:25" s="35" customFormat="1" hidden="1">
      <c r="A23" s="28" t="s">
        <v>13</v>
      </c>
      <c r="B23" s="29">
        <v>11</v>
      </c>
      <c r="C23" s="30" t="s">
        <v>18</v>
      </c>
      <c r="D23" s="31">
        <v>3222</v>
      </c>
      <c r="E23" s="32" t="s">
        <v>114</v>
      </c>
      <c r="F23" s="32"/>
      <c r="G23" s="1">
        <v>16000</v>
      </c>
      <c r="H23" s="1">
        <v>16000</v>
      </c>
      <c r="I23" s="1">
        <v>16000</v>
      </c>
      <c r="J23" s="1">
        <v>16000</v>
      </c>
      <c r="K23" s="1">
        <v>0</v>
      </c>
      <c r="L23" s="33">
        <f t="shared" si="1"/>
        <v>0</v>
      </c>
      <c r="M23" s="1">
        <v>15760</v>
      </c>
      <c r="N23" s="1">
        <v>15760</v>
      </c>
      <c r="O23" s="1">
        <v>0</v>
      </c>
      <c r="P23" s="1">
        <f t="shared" si="6"/>
        <v>0</v>
      </c>
      <c r="Q23" s="1">
        <v>15996</v>
      </c>
      <c r="R23" s="1">
        <v>0</v>
      </c>
      <c r="S23" s="1">
        <f t="shared" si="7"/>
        <v>0</v>
      </c>
      <c r="T23" s="1">
        <v>0</v>
      </c>
      <c r="U23" s="1">
        <f t="shared" si="8"/>
        <v>0</v>
      </c>
      <c r="V23" s="1"/>
      <c r="W23" s="1"/>
      <c r="X23" s="1"/>
      <c r="Y23" s="74"/>
    </row>
    <row r="24" spans="1:25" s="35" customFormat="1" hidden="1">
      <c r="A24" s="28" t="s">
        <v>13</v>
      </c>
      <c r="B24" s="29">
        <v>11</v>
      </c>
      <c r="C24" s="30" t="s">
        <v>18</v>
      </c>
      <c r="D24" s="31">
        <v>3223</v>
      </c>
      <c r="E24" s="32" t="s">
        <v>115</v>
      </c>
      <c r="F24" s="32"/>
      <c r="G24" s="1">
        <v>5500000</v>
      </c>
      <c r="H24" s="1">
        <v>5500000</v>
      </c>
      <c r="I24" s="1">
        <v>5500000</v>
      </c>
      <c r="J24" s="1">
        <v>5500000</v>
      </c>
      <c r="K24" s="1">
        <v>3583285.45</v>
      </c>
      <c r="L24" s="33">
        <f t="shared" si="1"/>
        <v>65.150644545454554</v>
      </c>
      <c r="M24" s="1">
        <v>4035500</v>
      </c>
      <c r="N24" s="1">
        <v>4035500</v>
      </c>
      <c r="O24" s="1">
        <v>5000000</v>
      </c>
      <c r="P24" s="1">
        <f t="shared" si="6"/>
        <v>5000000</v>
      </c>
      <c r="Q24" s="1">
        <v>4949033</v>
      </c>
      <c r="R24" s="1">
        <v>5000000</v>
      </c>
      <c r="S24" s="1">
        <f t="shared" si="7"/>
        <v>5000000</v>
      </c>
      <c r="T24" s="1">
        <v>5000000</v>
      </c>
      <c r="U24" s="1">
        <f t="shared" si="8"/>
        <v>5000000</v>
      </c>
      <c r="V24" s="1"/>
      <c r="W24" s="1"/>
      <c r="X24" s="1"/>
      <c r="Y24" s="74"/>
    </row>
    <row r="25" spans="1:25" s="35" customFormat="1" hidden="1">
      <c r="A25" s="28" t="s">
        <v>13</v>
      </c>
      <c r="B25" s="29">
        <v>11</v>
      </c>
      <c r="C25" s="30" t="s">
        <v>18</v>
      </c>
      <c r="D25" s="31">
        <v>3224</v>
      </c>
      <c r="E25" s="32" t="s">
        <v>116</v>
      </c>
      <c r="F25" s="32"/>
      <c r="G25" s="1">
        <v>110000</v>
      </c>
      <c r="H25" s="1">
        <v>110000</v>
      </c>
      <c r="I25" s="1">
        <v>110000</v>
      </c>
      <c r="J25" s="1">
        <v>110000</v>
      </c>
      <c r="K25" s="1">
        <v>123585.69</v>
      </c>
      <c r="L25" s="33">
        <f t="shared" si="1"/>
        <v>112.35062727272727</v>
      </c>
      <c r="M25" s="1">
        <v>108350</v>
      </c>
      <c r="N25" s="1">
        <v>108350</v>
      </c>
      <c r="O25" s="1">
        <v>200000</v>
      </c>
      <c r="P25" s="1">
        <f t="shared" si="6"/>
        <v>200000</v>
      </c>
      <c r="Q25" s="1">
        <v>109975</v>
      </c>
      <c r="R25" s="1">
        <v>200000</v>
      </c>
      <c r="S25" s="1">
        <f t="shared" si="7"/>
        <v>200000</v>
      </c>
      <c r="T25" s="1">
        <v>200000</v>
      </c>
      <c r="U25" s="1">
        <f t="shared" si="8"/>
        <v>200000</v>
      </c>
      <c r="V25" s="1"/>
      <c r="W25" s="1"/>
      <c r="X25" s="1"/>
      <c r="Y25" s="74"/>
    </row>
    <row r="26" spans="1:25" s="35" customFormat="1" hidden="1">
      <c r="A26" s="28" t="s">
        <v>13</v>
      </c>
      <c r="B26" s="29">
        <v>11</v>
      </c>
      <c r="C26" s="30" t="s">
        <v>18</v>
      </c>
      <c r="D26" s="31">
        <v>3225</v>
      </c>
      <c r="E26" s="32" t="s">
        <v>290</v>
      </c>
      <c r="F26" s="32"/>
      <c r="G26" s="1">
        <v>100000</v>
      </c>
      <c r="H26" s="1">
        <v>100000</v>
      </c>
      <c r="I26" s="1">
        <v>100000</v>
      </c>
      <c r="J26" s="1">
        <v>100000</v>
      </c>
      <c r="K26" s="1">
        <v>23131.899999999998</v>
      </c>
      <c r="L26" s="33">
        <f t="shared" si="1"/>
        <v>23.131899999999998</v>
      </c>
      <c r="M26" s="1">
        <v>98500</v>
      </c>
      <c r="N26" s="1">
        <v>98500</v>
      </c>
      <c r="O26" s="1">
        <v>100000</v>
      </c>
      <c r="P26" s="1">
        <f t="shared" si="6"/>
        <v>100000</v>
      </c>
      <c r="Q26" s="1">
        <v>99978</v>
      </c>
      <c r="R26" s="1">
        <v>120000</v>
      </c>
      <c r="S26" s="1">
        <f t="shared" si="7"/>
        <v>120000</v>
      </c>
      <c r="T26" s="1">
        <v>150000</v>
      </c>
      <c r="U26" s="1">
        <f t="shared" si="8"/>
        <v>150000</v>
      </c>
      <c r="V26" s="1"/>
      <c r="W26" s="1"/>
      <c r="X26" s="1"/>
      <c r="Y26" s="74"/>
    </row>
    <row r="27" spans="1:25" s="35" customFormat="1" hidden="1">
      <c r="A27" s="28" t="s">
        <v>13</v>
      </c>
      <c r="B27" s="29">
        <v>11</v>
      </c>
      <c r="C27" s="30" t="s">
        <v>18</v>
      </c>
      <c r="D27" s="31">
        <v>3227</v>
      </c>
      <c r="E27" s="32" t="s">
        <v>235</v>
      </c>
      <c r="F27" s="32"/>
      <c r="G27" s="1">
        <v>100000</v>
      </c>
      <c r="H27" s="1">
        <v>100000</v>
      </c>
      <c r="I27" s="1">
        <v>100000</v>
      </c>
      <c r="J27" s="1">
        <v>100000</v>
      </c>
      <c r="K27" s="1">
        <v>100000</v>
      </c>
      <c r="L27" s="33">
        <f t="shared" si="1"/>
        <v>100</v>
      </c>
      <c r="M27" s="1">
        <v>98500</v>
      </c>
      <c r="N27" s="1">
        <v>98500</v>
      </c>
      <c r="O27" s="1">
        <v>300000</v>
      </c>
      <c r="P27" s="1">
        <f t="shared" si="6"/>
        <v>300000</v>
      </c>
      <c r="Q27" s="1">
        <v>99978</v>
      </c>
      <c r="R27" s="1">
        <v>350000</v>
      </c>
      <c r="S27" s="1">
        <f t="shared" si="7"/>
        <v>350000</v>
      </c>
      <c r="T27" s="1">
        <v>390000</v>
      </c>
      <c r="U27" s="1">
        <f t="shared" si="8"/>
        <v>390000</v>
      </c>
      <c r="V27" s="1"/>
      <c r="W27" s="1"/>
      <c r="X27" s="1"/>
      <c r="Y27" s="74"/>
    </row>
    <row r="28" spans="1:25" s="36" customFormat="1" ht="15.75" hidden="1">
      <c r="A28" s="24" t="s">
        <v>13</v>
      </c>
      <c r="B28" s="25">
        <v>11</v>
      </c>
      <c r="C28" s="26" t="s">
        <v>18</v>
      </c>
      <c r="D28" s="27">
        <v>323</v>
      </c>
      <c r="E28" s="20"/>
      <c r="F28" s="20"/>
      <c r="G28" s="21">
        <f>SUM(G29:G37)</f>
        <v>15600000</v>
      </c>
      <c r="H28" s="21">
        <f t="shared" ref="H28:U28" si="13">SUM(H29:H37)</f>
        <v>15600000</v>
      </c>
      <c r="I28" s="21">
        <f t="shared" si="13"/>
        <v>17930000</v>
      </c>
      <c r="J28" s="21">
        <f t="shared" si="13"/>
        <v>17930000</v>
      </c>
      <c r="K28" s="21">
        <f t="shared" si="13"/>
        <v>11255575.699999999</v>
      </c>
      <c r="L28" s="22">
        <f t="shared" si="1"/>
        <v>62.775101505856099</v>
      </c>
      <c r="M28" s="21">
        <f t="shared" si="13"/>
        <v>15156750</v>
      </c>
      <c r="N28" s="21">
        <f t="shared" si="13"/>
        <v>15156750</v>
      </c>
      <c r="O28" s="21">
        <f t="shared" si="13"/>
        <v>15300000</v>
      </c>
      <c r="P28" s="21">
        <f t="shared" si="13"/>
        <v>15300000</v>
      </c>
      <c r="Q28" s="21">
        <f t="shared" si="13"/>
        <v>15395601</v>
      </c>
      <c r="R28" s="21">
        <f t="shared" si="13"/>
        <v>15495000</v>
      </c>
      <c r="S28" s="21">
        <f t="shared" si="13"/>
        <v>15495000</v>
      </c>
      <c r="T28" s="21">
        <f t="shared" si="13"/>
        <v>15800000</v>
      </c>
      <c r="U28" s="21">
        <f t="shared" si="13"/>
        <v>15800000</v>
      </c>
      <c r="V28" s="21"/>
      <c r="W28" s="21"/>
      <c r="X28" s="21"/>
      <c r="Y28" s="132"/>
    </row>
    <row r="29" spans="1:25" s="35" customFormat="1" hidden="1">
      <c r="A29" s="28" t="s">
        <v>13</v>
      </c>
      <c r="B29" s="29">
        <v>11</v>
      </c>
      <c r="C29" s="30" t="s">
        <v>18</v>
      </c>
      <c r="D29" s="31">
        <v>3231</v>
      </c>
      <c r="E29" s="32" t="s">
        <v>117</v>
      </c>
      <c r="F29" s="32"/>
      <c r="G29" s="1">
        <v>5200000</v>
      </c>
      <c r="H29" s="1">
        <v>5200000</v>
      </c>
      <c r="I29" s="1">
        <v>5200000</v>
      </c>
      <c r="J29" s="1">
        <v>5200000</v>
      </c>
      <c r="K29" s="1">
        <v>1746094.5099999998</v>
      </c>
      <c r="L29" s="33">
        <f t="shared" si="1"/>
        <v>33.578740576923074</v>
      </c>
      <c r="M29" s="1">
        <v>4825000</v>
      </c>
      <c r="N29" s="1">
        <v>4825000</v>
      </c>
      <c r="O29" s="1">
        <v>4000000</v>
      </c>
      <c r="P29" s="1">
        <f t="shared" si="6"/>
        <v>4000000</v>
      </c>
      <c r="Q29" s="1">
        <v>4898875</v>
      </c>
      <c r="R29" s="1">
        <v>4100000</v>
      </c>
      <c r="S29" s="1">
        <f t="shared" si="7"/>
        <v>4100000</v>
      </c>
      <c r="T29" s="1">
        <v>4200000</v>
      </c>
      <c r="U29" s="1">
        <f t="shared" si="8"/>
        <v>4200000</v>
      </c>
      <c r="V29" s="1"/>
      <c r="W29" s="1"/>
      <c r="X29" s="1"/>
      <c r="Y29" s="74"/>
    </row>
    <row r="30" spans="1:25" s="35" customFormat="1" hidden="1">
      <c r="A30" s="28" t="s">
        <v>13</v>
      </c>
      <c r="B30" s="29">
        <v>11</v>
      </c>
      <c r="C30" s="30" t="s">
        <v>18</v>
      </c>
      <c r="D30" s="31">
        <v>3232</v>
      </c>
      <c r="E30" s="32" t="s">
        <v>118</v>
      </c>
      <c r="F30" s="32"/>
      <c r="G30" s="1">
        <v>300000</v>
      </c>
      <c r="H30" s="1">
        <v>300000</v>
      </c>
      <c r="I30" s="1">
        <v>300000</v>
      </c>
      <c r="J30" s="1">
        <v>300000</v>
      </c>
      <c r="K30" s="1">
        <v>334653.14</v>
      </c>
      <c r="L30" s="33">
        <f t="shared" si="1"/>
        <v>111.55104666666666</v>
      </c>
      <c r="M30" s="1">
        <v>591000</v>
      </c>
      <c r="N30" s="1">
        <v>591000</v>
      </c>
      <c r="O30" s="1">
        <v>400000</v>
      </c>
      <c r="P30" s="1">
        <f t="shared" si="6"/>
        <v>400000</v>
      </c>
      <c r="Q30" s="1">
        <v>599865</v>
      </c>
      <c r="R30" s="1">
        <v>425000</v>
      </c>
      <c r="S30" s="1">
        <f t="shared" si="7"/>
        <v>425000</v>
      </c>
      <c r="T30" s="1">
        <v>450000</v>
      </c>
      <c r="U30" s="1">
        <f t="shared" si="8"/>
        <v>450000</v>
      </c>
      <c r="V30" s="1"/>
      <c r="W30" s="1"/>
      <c r="X30" s="1"/>
      <c r="Y30" s="74"/>
    </row>
    <row r="31" spans="1:25" s="35" customFormat="1" hidden="1">
      <c r="A31" s="28" t="s">
        <v>13</v>
      </c>
      <c r="B31" s="29">
        <v>11</v>
      </c>
      <c r="C31" s="30" t="s">
        <v>18</v>
      </c>
      <c r="D31" s="31">
        <v>3233</v>
      </c>
      <c r="E31" s="32" t="s">
        <v>119</v>
      </c>
      <c r="F31" s="32"/>
      <c r="G31" s="1">
        <v>600000</v>
      </c>
      <c r="H31" s="1">
        <v>600000</v>
      </c>
      <c r="I31" s="1">
        <v>600000</v>
      </c>
      <c r="J31" s="1">
        <v>600000</v>
      </c>
      <c r="K31" s="1">
        <v>512350.42</v>
      </c>
      <c r="L31" s="33">
        <f t="shared" si="1"/>
        <v>85.39173666666666</v>
      </c>
      <c r="M31" s="1">
        <v>591000</v>
      </c>
      <c r="N31" s="1">
        <v>591000</v>
      </c>
      <c r="O31" s="1">
        <v>700000</v>
      </c>
      <c r="P31" s="1">
        <f t="shared" si="6"/>
        <v>700000</v>
      </c>
      <c r="Q31" s="1">
        <v>599865</v>
      </c>
      <c r="R31" s="1">
        <v>700000</v>
      </c>
      <c r="S31" s="1">
        <f t="shared" si="7"/>
        <v>700000</v>
      </c>
      <c r="T31" s="1">
        <v>700000</v>
      </c>
      <c r="U31" s="1">
        <f t="shared" si="8"/>
        <v>700000</v>
      </c>
      <c r="V31" s="1"/>
      <c r="W31" s="1"/>
      <c r="X31" s="1"/>
      <c r="Y31" s="74"/>
    </row>
    <row r="32" spans="1:25" s="35" customFormat="1" hidden="1">
      <c r="A32" s="28" t="s">
        <v>13</v>
      </c>
      <c r="B32" s="29">
        <v>11</v>
      </c>
      <c r="C32" s="30" t="s">
        <v>18</v>
      </c>
      <c r="D32" s="31">
        <v>3234</v>
      </c>
      <c r="E32" s="32" t="s">
        <v>120</v>
      </c>
      <c r="F32" s="32"/>
      <c r="G32" s="1">
        <v>800000</v>
      </c>
      <c r="H32" s="1">
        <v>800000</v>
      </c>
      <c r="I32" s="1">
        <v>800000</v>
      </c>
      <c r="J32" s="1">
        <v>800000</v>
      </c>
      <c r="K32" s="1">
        <v>500613.89</v>
      </c>
      <c r="L32" s="33">
        <f t="shared" si="1"/>
        <v>62.576736249999996</v>
      </c>
      <c r="M32" s="1">
        <v>541750</v>
      </c>
      <c r="N32" s="1">
        <v>541750</v>
      </c>
      <c r="O32" s="1">
        <v>800000</v>
      </c>
      <c r="P32" s="1">
        <f t="shared" si="6"/>
        <v>800000</v>
      </c>
      <c r="Q32" s="1">
        <v>549876</v>
      </c>
      <c r="R32" s="1">
        <v>850000</v>
      </c>
      <c r="S32" s="1">
        <f t="shared" si="7"/>
        <v>850000</v>
      </c>
      <c r="T32" s="1">
        <v>900000</v>
      </c>
      <c r="U32" s="1">
        <f t="shared" si="8"/>
        <v>900000</v>
      </c>
      <c r="V32" s="1"/>
      <c r="W32" s="1"/>
      <c r="X32" s="1"/>
      <c r="Y32" s="74"/>
    </row>
    <row r="33" spans="1:25" s="35" customFormat="1" hidden="1">
      <c r="A33" s="28" t="s">
        <v>13</v>
      </c>
      <c r="B33" s="29">
        <v>11</v>
      </c>
      <c r="C33" s="30" t="s">
        <v>18</v>
      </c>
      <c r="D33" s="31">
        <v>3235</v>
      </c>
      <c r="E33" s="32" t="s">
        <v>42</v>
      </c>
      <c r="F33" s="32"/>
      <c r="G33" s="1">
        <v>550000</v>
      </c>
      <c r="H33" s="1">
        <v>550000</v>
      </c>
      <c r="I33" s="1">
        <v>550000</v>
      </c>
      <c r="J33" s="1">
        <v>550000</v>
      </c>
      <c r="K33" s="1">
        <v>1337961.01</v>
      </c>
      <c r="L33" s="33">
        <f t="shared" si="1"/>
        <v>243.26563818181816</v>
      </c>
      <c r="M33" s="1">
        <v>541750</v>
      </c>
      <c r="N33" s="1">
        <v>541750</v>
      </c>
      <c r="O33" s="1">
        <v>700000</v>
      </c>
      <c r="P33" s="1">
        <f t="shared" si="6"/>
        <v>700000</v>
      </c>
      <c r="Q33" s="1">
        <v>549876</v>
      </c>
      <c r="R33" s="1">
        <v>720000</v>
      </c>
      <c r="S33" s="1">
        <f t="shared" si="7"/>
        <v>720000</v>
      </c>
      <c r="T33" s="1">
        <v>750000</v>
      </c>
      <c r="U33" s="1">
        <f t="shared" si="8"/>
        <v>750000</v>
      </c>
      <c r="V33" s="1"/>
      <c r="W33" s="1"/>
      <c r="X33" s="1"/>
      <c r="Y33" s="74"/>
    </row>
    <row r="34" spans="1:25" s="35" customFormat="1" hidden="1">
      <c r="A34" s="28" t="s">
        <v>13</v>
      </c>
      <c r="B34" s="29">
        <v>11</v>
      </c>
      <c r="C34" s="30" t="s">
        <v>18</v>
      </c>
      <c r="D34" s="31">
        <v>3236</v>
      </c>
      <c r="E34" s="32" t="s">
        <v>121</v>
      </c>
      <c r="F34" s="32"/>
      <c r="G34" s="1">
        <v>150000</v>
      </c>
      <c r="H34" s="1">
        <v>150000</v>
      </c>
      <c r="I34" s="1">
        <v>150000</v>
      </c>
      <c r="J34" s="1">
        <v>150000</v>
      </c>
      <c r="K34" s="1">
        <v>53991.19</v>
      </c>
      <c r="L34" s="33">
        <f t="shared" si="1"/>
        <v>35.994126666666673</v>
      </c>
      <c r="M34" s="1">
        <v>147750</v>
      </c>
      <c r="N34" s="1">
        <v>147750</v>
      </c>
      <c r="O34" s="1">
        <v>300000</v>
      </c>
      <c r="P34" s="1">
        <f t="shared" si="6"/>
        <v>300000</v>
      </c>
      <c r="Q34" s="1">
        <v>149966</v>
      </c>
      <c r="R34" s="1">
        <v>200000</v>
      </c>
      <c r="S34" s="1">
        <f t="shared" si="7"/>
        <v>200000</v>
      </c>
      <c r="T34" s="1">
        <v>200000</v>
      </c>
      <c r="U34" s="1">
        <f t="shared" si="8"/>
        <v>200000</v>
      </c>
      <c r="V34" s="1"/>
      <c r="W34" s="1"/>
      <c r="X34" s="1"/>
      <c r="Y34" s="74"/>
    </row>
    <row r="35" spans="1:25" s="35" customFormat="1" hidden="1">
      <c r="A35" s="28" t="s">
        <v>13</v>
      </c>
      <c r="B35" s="29">
        <v>11</v>
      </c>
      <c r="C35" s="30" t="s">
        <v>18</v>
      </c>
      <c r="D35" s="31">
        <v>3237</v>
      </c>
      <c r="E35" s="32" t="s">
        <v>36</v>
      </c>
      <c r="F35" s="32"/>
      <c r="G35" s="1">
        <v>3900000</v>
      </c>
      <c r="H35" s="1">
        <v>3900000</v>
      </c>
      <c r="I35" s="1">
        <v>5900000</v>
      </c>
      <c r="J35" s="1">
        <v>5900000</v>
      </c>
      <c r="K35" s="1">
        <v>3452511.9099999997</v>
      </c>
      <c r="L35" s="33">
        <f t="shared" si="1"/>
        <v>58.517151016949143</v>
      </c>
      <c r="M35" s="1">
        <v>3811500</v>
      </c>
      <c r="N35" s="1">
        <v>3811500</v>
      </c>
      <c r="O35" s="1">
        <v>4200000</v>
      </c>
      <c r="P35" s="1">
        <f t="shared" si="6"/>
        <v>4200000</v>
      </c>
      <c r="Q35" s="1">
        <v>3848673</v>
      </c>
      <c r="R35" s="1">
        <v>4250000</v>
      </c>
      <c r="S35" s="1">
        <f t="shared" si="7"/>
        <v>4250000</v>
      </c>
      <c r="T35" s="1">
        <v>4300000</v>
      </c>
      <c r="U35" s="1">
        <f t="shared" si="8"/>
        <v>4300000</v>
      </c>
      <c r="V35" s="1"/>
      <c r="W35" s="1"/>
      <c r="X35" s="1"/>
      <c r="Y35" s="74"/>
    </row>
    <row r="36" spans="1:25" s="35" customFormat="1" hidden="1">
      <c r="A36" s="28" t="s">
        <v>13</v>
      </c>
      <c r="B36" s="29">
        <v>11</v>
      </c>
      <c r="C36" s="30" t="s">
        <v>18</v>
      </c>
      <c r="D36" s="31">
        <v>3238</v>
      </c>
      <c r="E36" s="32" t="s">
        <v>122</v>
      </c>
      <c r="F36" s="32"/>
      <c r="G36" s="1">
        <v>0</v>
      </c>
      <c r="H36" s="1">
        <v>0</v>
      </c>
      <c r="I36" s="1">
        <v>330000</v>
      </c>
      <c r="J36" s="1">
        <v>330000</v>
      </c>
      <c r="K36" s="1">
        <v>330000</v>
      </c>
      <c r="L36" s="33">
        <f t="shared" si="1"/>
        <v>100</v>
      </c>
      <c r="M36" s="1"/>
      <c r="N36" s="1"/>
      <c r="O36" s="1">
        <v>0</v>
      </c>
      <c r="P36" s="1">
        <f t="shared" si="6"/>
        <v>0</v>
      </c>
      <c r="Q36" s="1"/>
      <c r="R36" s="1">
        <v>0</v>
      </c>
      <c r="S36" s="1">
        <f t="shared" si="7"/>
        <v>0</v>
      </c>
      <c r="T36" s="1">
        <v>0</v>
      </c>
      <c r="U36" s="1">
        <f t="shared" si="8"/>
        <v>0</v>
      </c>
      <c r="V36" s="1"/>
      <c r="W36" s="1"/>
      <c r="X36" s="1"/>
      <c r="Y36" s="74"/>
    </row>
    <row r="37" spans="1:25" s="35" customFormat="1" hidden="1">
      <c r="A37" s="28" t="s">
        <v>13</v>
      </c>
      <c r="B37" s="29">
        <v>11</v>
      </c>
      <c r="C37" s="30" t="s">
        <v>18</v>
      </c>
      <c r="D37" s="31">
        <v>3239</v>
      </c>
      <c r="E37" s="32" t="s">
        <v>41</v>
      </c>
      <c r="F37" s="32"/>
      <c r="G37" s="1">
        <v>4100000</v>
      </c>
      <c r="H37" s="1">
        <v>4100000</v>
      </c>
      <c r="I37" s="1">
        <v>4100000</v>
      </c>
      <c r="J37" s="1">
        <v>4100000</v>
      </c>
      <c r="K37" s="1">
        <v>2987399.63</v>
      </c>
      <c r="L37" s="33">
        <f t="shared" si="1"/>
        <v>72.8634056097561</v>
      </c>
      <c r="M37" s="1">
        <v>4107000</v>
      </c>
      <c r="N37" s="1">
        <v>4107000</v>
      </c>
      <c r="O37" s="1">
        <v>4200000</v>
      </c>
      <c r="P37" s="1">
        <f t="shared" si="6"/>
        <v>4200000</v>
      </c>
      <c r="Q37" s="1">
        <v>4198605</v>
      </c>
      <c r="R37" s="1">
        <v>4250000</v>
      </c>
      <c r="S37" s="1">
        <f t="shared" si="7"/>
        <v>4250000</v>
      </c>
      <c r="T37" s="1">
        <v>4300000</v>
      </c>
      <c r="U37" s="1">
        <f t="shared" si="8"/>
        <v>4300000</v>
      </c>
      <c r="V37" s="1"/>
      <c r="W37" s="1"/>
      <c r="X37" s="1"/>
      <c r="Y37" s="74"/>
    </row>
    <row r="38" spans="1:25" s="36" customFormat="1" ht="15.75" hidden="1">
      <c r="A38" s="24" t="s">
        <v>13</v>
      </c>
      <c r="B38" s="25">
        <v>11</v>
      </c>
      <c r="C38" s="26" t="s">
        <v>18</v>
      </c>
      <c r="D38" s="27">
        <v>324</v>
      </c>
      <c r="E38" s="20"/>
      <c r="F38" s="20"/>
      <c r="G38" s="21">
        <f>SUM(G39)</f>
        <v>95000</v>
      </c>
      <c r="H38" s="21">
        <f t="shared" ref="H38:U38" si="14">SUM(H39)</f>
        <v>95000</v>
      </c>
      <c r="I38" s="21">
        <f t="shared" si="14"/>
        <v>95000</v>
      </c>
      <c r="J38" s="21">
        <f t="shared" si="14"/>
        <v>95000</v>
      </c>
      <c r="K38" s="21">
        <f t="shared" si="14"/>
        <v>787</v>
      </c>
      <c r="L38" s="22">
        <f t="shared" si="1"/>
        <v>0.82842105263157895</v>
      </c>
      <c r="M38" s="21">
        <f t="shared" si="14"/>
        <v>93575</v>
      </c>
      <c r="N38" s="21">
        <f t="shared" si="14"/>
        <v>93575</v>
      </c>
      <c r="O38" s="21">
        <f t="shared" si="14"/>
        <v>50000</v>
      </c>
      <c r="P38" s="21">
        <f t="shared" si="14"/>
        <v>50000</v>
      </c>
      <c r="Q38" s="21">
        <f t="shared" si="14"/>
        <v>94979</v>
      </c>
      <c r="R38" s="21">
        <f t="shared" si="14"/>
        <v>60000</v>
      </c>
      <c r="S38" s="21">
        <f t="shared" si="14"/>
        <v>60000</v>
      </c>
      <c r="T38" s="21">
        <f t="shared" si="14"/>
        <v>70000</v>
      </c>
      <c r="U38" s="21">
        <f t="shared" si="14"/>
        <v>70000</v>
      </c>
      <c r="V38" s="21"/>
      <c r="W38" s="21"/>
      <c r="X38" s="21"/>
      <c r="Y38" s="132"/>
    </row>
    <row r="39" spans="1:25" s="35" customFormat="1" ht="30" hidden="1">
      <c r="A39" s="28" t="s">
        <v>13</v>
      </c>
      <c r="B39" s="29">
        <v>11</v>
      </c>
      <c r="C39" s="30" t="s">
        <v>18</v>
      </c>
      <c r="D39" s="31">
        <v>3241</v>
      </c>
      <c r="E39" s="32" t="s">
        <v>236</v>
      </c>
      <c r="F39" s="32"/>
      <c r="G39" s="1">
        <v>95000</v>
      </c>
      <c r="H39" s="1">
        <v>95000</v>
      </c>
      <c r="I39" s="1">
        <v>95000</v>
      </c>
      <c r="J39" s="1">
        <v>95000</v>
      </c>
      <c r="K39" s="1">
        <v>787</v>
      </c>
      <c r="L39" s="33">
        <f t="shared" si="1"/>
        <v>0.82842105263157895</v>
      </c>
      <c r="M39" s="1">
        <v>93575</v>
      </c>
      <c r="N39" s="1">
        <v>93575</v>
      </c>
      <c r="O39" s="1">
        <v>50000</v>
      </c>
      <c r="P39" s="1">
        <f t="shared" si="6"/>
        <v>50000</v>
      </c>
      <c r="Q39" s="1">
        <v>94979</v>
      </c>
      <c r="R39" s="1">
        <v>60000</v>
      </c>
      <c r="S39" s="1">
        <f t="shared" si="7"/>
        <v>60000</v>
      </c>
      <c r="T39" s="1">
        <v>70000</v>
      </c>
      <c r="U39" s="1">
        <f t="shared" si="8"/>
        <v>70000</v>
      </c>
      <c r="V39" s="1"/>
      <c r="W39" s="1"/>
      <c r="X39" s="1"/>
      <c r="Y39" s="74"/>
    </row>
    <row r="40" spans="1:25" s="36" customFormat="1" ht="15.75" hidden="1">
      <c r="A40" s="24" t="s">
        <v>13</v>
      </c>
      <c r="B40" s="25">
        <v>11</v>
      </c>
      <c r="C40" s="26" t="s">
        <v>18</v>
      </c>
      <c r="D40" s="27">
        <v>329</v>
      </c>
      <c r="E40" s="20"/>
      <c r="F40" s="20"/>
      <c r="G40" s="21">
        <f>SUM(G41:G46)</f>
        <v>1463000</v>
      </c>
      <c r="H40" s="21">
        <f t="shared" ref="H40:U40" si="15">SUM(H41:H46)</f>
        <v>1463000</v>
      </c>
      <c r="I40" s="21">
        <f t="shared" si="15"/>
        <v>1463000</v>
      </c>
      <c r="J40" s="21">
        <f t="shared" si="15"/>
        <v>1463000</v>
      </c>
      <c r="K40" s="21">
        <f t="shared" si="15"/>
        <v>771406.32000000007</v>
      </c>
      <c r="L40" s="22">
        <f t="shared" si="1"/>
        <v>52.727704716336298</v>
      </c>
      <c r="M40" s="21">
        <f t="shared" si="15"/>
        <v>1441055</v>
      </c>
      <c r="N40" s="21">
        <f t="shared" si="15"/>
        <v>1441055</v>
      </c>
      <c r="O40" s="21">
        <f t="shared" si="15"/>
        <v>1500000</v>
      </c>
      <c r="P40" s="21">
        <f t="shared" si="15"/>
        <v>1500000</v>
      </c>
      <c r="Q40" s="21">
        <f t="shared" si="15"/>
        <v>1462671</v>
      </c>
      <c r="R40" s="21">
        <f t="shared" si="15"/>
        <v>1575000</v>
      </c>
      <c r="S40" s="21">
        <f t="shared" si="15"/>
        <v>1575000</v>
      </c>
      <c r="T40" s="21">
        <f t="shared" si="15"/>
        <v>1670000</v>
      </c>
      <c r="U40" s="21">
        <f t="shared" si="15"/>
        <v>1670000</v>
      </c>
      <c r="V40" s="21"/>
      <c r="W40" s="21"/>
      <c r="X40" s="21"/>
      <c r="Y40" s="132"/>
    </row>
    <row r="41" spans="1:25" s="35" customFormat="1" ht="30" hidden="1">
      <c r="A41" s="28" t="s">
        <v>13</v>
      </c>
      <c r="B41" s="29">
        <v>11</v>
      </c>
      <c r="C41" s="30" t="s">
        <v>18</v>
      </c>
      <c r="D41" s="31">
        <v>3291</v>
      </c>
      <c r="E41" s="32" t="s">
        <v>109</v>
      </c>
      <c r="F41" s="32"/>
      <c r="G41" s="1">
        <v>700000</v>
      </c>
      <c r="H41" s="1">
        <v>700000</v>
      </c>
      <c r="I41" s="1">
        <v>700000</v>
      </c>
      <c r="J41" s="1">
        <v>700000</v>
      </c>
      <c r="K41" s="1">
        <v>416878.25</v>
      </c>
      <c r="L41" s="33">
        <f t="shared" si="1"/>
        <v>59.55403571428571</v>
      </c>
      <c r="M41" s="1">
        <v>689500</v>
      </c>
      <c r="N41" s="1">
        <v>689500</v>
      </c>
      <c r="O41" s="1">
        <v>700000</v>
      </c>
      <c r="P41" s="1">
        <f t="shared" si="6"/>
        <v>700000</v>
      </c>
      <c r="Q41" s="1">
        <v>699843</v>
      </c>
      <c r="R41" s="1">
        <v>750000</v>
      </c>
      <c r="S41" s="1">
        <f t="shared" si="7"/>
        <v>750000</v>
      </c>
      <c r="T41" s="1">
        <v>800000</v>
      </c>
      <c r="U41" s="1">
        <f t="shared" si="8"/>
        <v>800000</v>
      </c>
      <c r="V41" s="1"/>
      <c r="W41" s="1"/>
      <c r="X41" s="1"/>
      <c r="Y41" s="74"/>
    </row>
    <row r="42" spans="1:25" s="35" customFormat="1" hidden="1">
      <c r="A42" s="28" t="s">
        <v>13</v>
      </c>
      <c r="B42" s="29">
        <v>11</v>
      </c>
      <c r="C42" s="30" t="s">
        <v>18</v>
      </c>
      <c r="D42" s="31">
        <v>3292</v>
      </c>
      <c r="E42" s="32" t="s">
        <v>123</v>
      </c>
      <c r="F42" s="32"/>
      <c r="G42" s="1">
        <v>100000</v>
      </c>
      <c r="H42" s="1">
        <v>100000</v>
      </c>
      <c r="I42" s="1">
        <v>100000</v>
      </c>
      <c r="J42" s="1">
        <v>100000</v>
      </c>
      <c r="K42" s="1">
        <v>0</v>
      </c>
      <c r="L42" s="33">
        <f t="shared" si="1"/>
        <v>0</v>
      </c>
      <c r="M42" s="1">
        <v>98500</v>
      </c>
      <c r="N42" s="1">
        <v>98500</v>
      </c>
      <c r="O42" s="1">
        <v>100000</v>
      </c>
      <c r="P42" s="1">
        <f t="shared" si="6"/>
        <v>100000</v>
      </c>
      <c r="Q42" s="1">
        <v>99977</v>
      </c>
      <c r="R42" s="1">
        <v>100000</v>
      </c>
      <c r="S42" s="1">
        <f t="shared" si="7"/>
        <v>100000</v>
      </c>
      <c r="T42" s="1">
        <v>100000</v>
      </c>
      <c r="U42" s="1">
        <f t="shared" si="8"/>
        <v>100000</v>
      </c>
      <c r="V42" s="1"/>
      <c r="W42" s="1"/>
      <c r="X42" s="1"/>
      <c r="Y42" s="74"/>
    </row>
    <row r="43" spans="1:25" s="35" customFormat="1" hidden="1">
      <c r="A43" s="28" t="s">
        <v>13</v>
      </c>
      <c r="B43" s="29">
        <v>11</v>
      </c>
      <c r="C43" s="30" t="s">
        <v>18</v>
      </c>
      <c r="D43" s="31">
        <v>3293</v>
      </c>
      <c r="E43" s="32" t="s">
        <v>124</v>
      </c>
      <c r="F43" s="32"/>
      <c r="G43" s="1">
        <v>220000</v>
      </c>
      <c r="H43" s="1">
        <v>220000</v>
      </c>
      <c r="I43" s="1">
        <v>220000</v>
      </c>
      <c r="J43" s="1">
        <v>220000</v>
      </c>
      <c r="K43" s="1">
        <v>141434.08000000002</v>
      </c>
      <c r="L43" s="33">
        <f t="shared" si="1"/>
        <v>64.288218181818195</v>
      </c>
      <c r="M43" s="1">
        <v>216700</v>
      </c>
      <c r="N43" s="1">
        <v>216700</v>
      </c>
      <c r="O43" s="1">
        <v>290000</v>
      </c>
      <c r="P43" s="1">
        <f t="shared" si="6"/>
        <v>290000</v>
      </c>
      <c r="Q43" s="1">
        <v>219951</v>
      </c>
      <c r="R43" s="1">
        <v>300000</v>
      </c>
      <c r="S43" s="1">
        <f t="shared" si="7"/>
        <v>300000</v>
      </c>
      <c r="T43" s="1">
        <v>330000</v>
      </c>
      <c r="U43" s="1">
        <f t="shared" si="8"/>
        <v>330000</v>
      </c>
      <c r="V43" s="1"/>
      <c r="W43" s="1"/>
      <c r="X43" s="1"/>
      <c r="Y43" s="74"/>
    </row>
    <row r="44" spans="1:25" s="35" customFormat="1" hidden="1">
      <c r="A44" s="28" t="s">
        <v>13</v>
      </c>
      <c r="B44" s="29">
        <v>11</v>
      </c>
      <c r="C44" s="30" t="s">
        <v>18</v>
      </c>
      <c r="D44" s="31">
        <v>3294</v>
      </c>
      <c r="E44" s="32" t="s">
        <v>37</v>
      </c>
      <c r="F44" s="32"/>
      <c r="G44" s="1">
        <v>300000</v>
      </c>
      <c r="H44" s="1">
        <v>300000</v>
      </c>
      <c r="I44" s="1">
        <v>300000</v>
      </c>
      <c r="J44" s="1">
        <v>300000</v>
      </c>
      <c r="K44" s="1">
        <v>167209.51999999999</v>
      </c>
      <c r="L44" s="33">
        <f t="shared" si="1"/>
        <v>55.736506666666664</v>
      </c>
      <c r="M44" s="1">
        <v>295500</v>
      </c>
      <c r="N44" s="1">
        <v>295500</v>
      </c>
      <c r="O44" s="1">
        <v>300000</v>
      </c>
      <c r="P44" s="1">
        <f t="shared" si="6"/>
        <v>300000</v>
      </c>
      <c r="Q44" s="1">
        <v>299933</v>
      </c>
      <c r="R44" s="1">
        <v>300000</v>
      </c>
      <c r="S44" s="1">
        <f t="shared" si="7"/>
        <v>300000</v>
      </c>
      <c r="T44" s="1">
        <v>300000</v>
      </c>
      <c r="U44" s="1">
        <f t="shared" si="8"/>
        <v>300000</v>
      </c>
      <c r="V44" s="1"/>
      <c r="W44" s="1"/>
      <c r="X44" s="1"/>
      <c r="Y44" s="74"/>
    </row>
    <row r="45" spans="1:25" s="35" customFormat="1" hidden="1">
      <c r="A45" s="28" t="s">
        <v>13</v>
      </c>
      <c r="B45" s="29">
        <v>11</v>
      </c>
      <c r="C45" s="30" t="s">
        <v>18</v>
      </c>
      <c r="D45" s="31">
        <v>3295</v>
      </c>
      <c r="E45" s="32" t="s">
        <v>237</v>
      </c>
      <c r="F45" s="32"/>
      <c r="G45" s="1">
        <v>23000</v>
      </c>
      <c r="H45" s="1">
        <v>23000</v>
      </c>
      <c r="I45" s="1">
        <v>23000</v>
      </c>
      <c r="J45" s="1">
        <v>23000</v>
      </c>
      <c r="K45" s="1">
        <v>3620</v>
      </c>
      <c r="L45" s="33">
        <f t="shared" si="1"/>
        <v>15.739130434782608</v>
      </c>
      <c r="M45" s="1">
        <v>22655</v>
      </c>
      <c r="N45" s="1">
        <v>22655</v>
      </c>
      <c r="O45" s="1">
        <v>10000</v>
      </c>
      <c r="P45" s="1">
        <f t="shared" si="6"/>
        <v>10000</v>
      </c>
      <c r="Q45" s="1">
        <v>22994</v>
      </c>
      <c r="R45" s="1">
        <v>15000</v>
      </c>
      <c r="S45" s="1">
        <f t="shared" si="7"/>
        <v>15000</v>
      </c>
      <c r="T45" s="1">
        <v>20000</v>
      </c>
      <c r="U45" s="1">
        <f t="shared" si="8"/>
        <v>20000</v>
      </c>
      <c r="V45" s="1"/>
      <c r="W45" s="1"/>
      <c r="X45" s="1"/>
      <c r="Y45" s="74"/>
    </row>
    <row r="46" spans="1:25" s="35" customFormat="1" hidden="1">
      <c r="A46" s="28" t="s">
        <v>13</v>
      </c>
      <c r="B46" s="29">
        <v>11</v>
      </c>
      <c r="C46" s="30" t="s">
        <v>18</v>
      </c>
      <c r="D46" s="31">
        <v>3299</v>
      </c>
      <c r="E46" s="32" t="s">
        <v>125</v>
      </c>
      <c r="F46" s="32"/>
      <c r="G46" s="1">
        <v>120000</v>
      </c>
      <c r="H46" s="1">
        <v>120000</v>
      </c>
      <c r="I46" s="1">
        <v>120000</v>
      </c>
      <c r="J46" s="1">
        <v>120000</v>
      </c>
      <c r="K46" s="1">
        <v>42264.47</v>
      </c>
      <c r="L46" s="33">
        <f t="shared" si="1"/>
        <v>35.220391666666664</v>
      </c>
      <c r="M46" s="1">
        <v>118200</v>
      </c>
      <c r="N46" s="1">
        <v>118200</v>
      </c>
      <c r="O46" s="1">
        <v>100000</v>
      </c>
      <c r="P46" s="1">
        <f t="shared" si="6"/>
        <v>100000</v>
      </c>
      <c r="Q46" s="1">
        <v>119973</v>
      </c>
      <c r="R46" s="1">
        <v>110000</v>
      </c>
      <c r="S46" s="1">
        <f t="shared" si="7"/>
        <v>110000</v>
      </c>
      <c r="T46" s="1">
        <v>120000</v>
      </c>
      <c r="U46" s="1">
        <f t="shared" si="8"/>
        <v>120000</v>
      </c>
      <c r="V46" s="1"/>
      <c r="W46" s="1"/>
      <c r="X46" s="1"/>
      <c r="Y46" s="74"/>
    </row>
    <row r="47" spans="1:25" s="36" customFormat="1" ht="15.75" hidden="1">
      <c r="A47" s="24" t="s">
        <v>13</v>
      </c>
      <c r="B47" s="25">
        <v>11</v>
      </c>
      <c r="C47" s="26" t="s">
        <v>18</v>
      </c>
      <c r="D47" s="27">
        <v>343</v>
      </c>
      <c r="E47" s="20"/>
      <c r="F47" s="20"/>
      <c r="G47" s="21">
        <f>SUM(G48:G50)</f>
        <v>388000</v>
      </c>
      <c r="H47" s="21">
        <f t="shared" ref="H47:U47" si="16">SUM(H48:H50)</f>
        <v>388000</v>
      </c>
      <c r="I47" s="21">
        <f t="shared" si="16"/>
        <v>388000</v>
      </c>
      <c r="J47" s="21">
        <f t="shared" si="16"/>
        <v>388000</v>
      </c>
      <c r="K47" s="21">
        <f t="shared" si="16"/>
        <v>45682.909999999996</v>
      </c>
      <c r="L47" s="22">
        <f t="shared" si="1"/>
        <v>11.773945876288659</v>
      </c>
      <c r="M47" s="21">
        <f t="shared" si="16"/>
        <v>388000</v>
      </c>
      <c r="N47" s="21">
        <f t="shared" si="16"/>
        <v>388000</v>
      </c>
      <c r="O47" s="21">
        <f t="shared" si="16"/>
        <v>250000</v>
      </c>
      <c r="P47" s="21">
        <f t="shared" si="16"/>
        <v>250000</v>
      </c>
      <c r="Q47" s="21">
        <f t="shared" si="16"/>
        <v>388000</v>
      </c>
      <c r="R47" s="21">
        <f t="shared" si="16"/>
        <v>240000</v>
      </c>
      <c r="S47" s="21">
        <f t="shared" si="16"/>
        <v>240000</v>
      </c>
      <c r="T47" s="21">
        <f t="shared" si="16"/>
        <v>230000</v>
      </c>
      <c r="U47" s="21">
        <f t="shared" si="16"/>
        <v>230000</v>
      </c>
      <c r="V47" s="21"/>
      <c r="W47" s="21"/>
      <c r="X47" s="21"/>
      <c r="Y47" s="132"/>
    </row>
    <row r="48" spans="1:25" hidden="1">
      <c r="A48" s="28" t="s">
        <v>13</v>
      </c>
      <c r="B48" s="29">
        <v>11</v>
      </c>
      <c r="C48" s="30" t="s">
        <v>18</v>
      </c>
      <c r="D48" s="31">
        <v>3431</v>
      </c>
      <c r="E48" s="32" t="s">
        <v>153</v>
      </c>
      <c r="F48" s="32"/>
      <c r="G48" s="1">
        <v>40000</v>
      </c>
      <c r="H48" s="1">
        <v>40000</v>
      </c>
      <c r="I48" s="1">
        <v>40000</v>
      </c>
      <c r="J48" s="1">
        <v>40000</v>
      </c>
      <c r="K48" s="1">
        <v>30634.36</v>
      </c>
      <c r="L48" s="33">
        <f t="shared" si="1"/>
        <v>76.585900000000009</v>
      </c>
      <c r="M48" s="1">
        <v>40000</v>
      </c>
      <c r="N48" s="1">
        <v>40000</v>
      </c>
      <c r="O48" s="1">
        <v>50000</v>
      </c>
      <c r="P48" s="1">
        <f t="shared" si="6"/>
        <v>50000</v>
      </c>
      <c r="Q48" s="1">
        <v>40000</v>
      </c>
      <c r="R48" s="1">
        <v>60000</v>
      </c>
      <c r="S48" s="1">
        <f t="shared" si="7"/>
        <v>60000</v>
      </c>
      <c r="T48" s="1">
        <v>70000</v>
      </c>
      <c r="U48" s="1">
        <f t="shared" si="8"/>
        <v>70000</v>
      </c>
    </row>
    <row r="49" spans="1:25" hidden="1">
      <c r="A49" s="28" t="s">
        <v>13</v>
      </c>
      <c r="B49" s="29">
        <v>11</v>
      </c>
      <c r="C49" s="30" t="s">
        <v>18</v>
      </c>
      <c r="D49" s="31">
        <v>3433</v>
      </c>
      <c r="E49" s="32" t="s">
        <v>126</v>
      </c>
      <c r="F49" s="32"/>
      <c r="G49" s="1">
        <v>268000</v>
      </c>
      <c r="H49" s="1">
        <v>268000</v>
      </c>
      <c r="I49" s="1">
        <v>268000</v>
      </c>
      <c r="J49" s="1">
        <v>268000</v>
      </c>
      <c r="K49" s="1">
        <v>14620.81</v>
      </c>
      <c r="L49" s="33">
        <f t="shared" si="1"/>
        <v>5.4555261194029852</v>
      </c>
      <c r="M49" s="1">
        <v>268000</v>
      </c>
      <c r="N49" s="1">
        <v>268000</v>
      </c>
      <c r="O49" s="1">
        <v>150000</v>
      </c>
      <c r="P49" s="1">
        <f t="shared" si="6"/>
        <v>150000</v>
      </c>
      <c r="Q49" s="1">
        <v>268000</v>
      </c>
      <c r="R49" s="1">
        <v>130000</v>
      </c>
      <c r="S49" s="1">
        <f t="shared" si="7"/>
        <v>130000</v>
      </c>
      <c r="T49" s="1">
        <v>110000</v>
      </c>
      <c r="U49" s="1">
        <f t="shared" si="8"/>
        <v>110000</v>
      </c>
    </row>
    <row r="50" spans="1:25" hidden="1">
      <c r="A50" s="28" t="s">
        <v>13</v>
      </c>
      <c r="B50" s="29">
        <v>11</v>
      </c>
      <c r="C50" s="30" t="s">
        <v>18</v>
      </c>
      <c r="D50" s="31">
        <v>3434</v>
      </c>
      <c r="E50" s="32" t="s">
        <v>127</v>
      </c>
      <c r="F50" s="32"/>
      <c r="G50" s="1">
        <v>80000</v>
      </c>
      <c r="H50" s="1">
        <v>80000</v>
      </c>
      <c r="I50" s="1">
        <v>80000</v>
      </c>
      <c r="J50" s="1">
        <v>80000</v>
      </c>
      <c r="K50" s="1">
        <v>427.74</v>
      </c>
      <c r="L50" s="33">
        <f t="shared" si="1"/>
        <v>0.53467500000000001</v>
      </c>
      <c r="M50" s="1">
        <v>80000</v>
      </c>
      <c r="N50" s="1">
        <v>80000</v>
      </c>
      <c r="O50" s="1">
        <v>50000</v>
      </c>
      <c r="P50" s="1">
        <f t="shared" si="6"/>
        <v>50000</v>
      </c>
      <c r="Q50" s="1">
        <v>80000</v>
      </c>
      <c r="R50" s="1">
        <v>50000</v>
      </c>
      <c r="S50" s="1">
        <f t="shared" si="7"/>
        <v>50000</v>
      </c>
      <c r="T50" s="1">
        <v>50000</v>
      </c>
      <c r="U50" s="1">
        <f t="shared" si="8"/>
        <v>50000</v>
      </c>
    </row>
    <row r="51" spans="1:25" s="23" customFormat="1" ht="15.75" hidden="1">
      <c r="A51" s="24" t="s">
        <v>13</v>
      </c>
      <c r="B51" s="25">
        <v>11</v>
      </c>
      <c r="C51" s="26" t="s">
        <v>18</v>
      </c>
      <c r="D51" s="27">
        <v>363</v>
      </c>
      <c r="E51" s="20"/>
      <c r="F51" s="20"/>
      <c r="G51" s="21">
        <f>SUM(G52)</f>
        <v>5000</v>
      </c>
      <c r="H51" s="21">
        <f t="shared" ref="H51:U51" si="17">SUM(H52)</f>
        <v>5000</v>
      </c>
      <c r="I51" s="21">
        <f t="shared" si="17"/>
        <v>5000</v>
      </c>
      <c r="J51" s="21">
        <f t="shared" si="17"/>
        <v>5000</v>
      </c>
      <c r="K51" s="21">
        <f t="shared" si="17"/>
        <v>0</v>
      </c>
      <c r="L51" s="22">
        <f t="shared" si="1"/>
        <v>0</v>
      </c>
      <c r="M51" s="21">
        <f t="shared" si="17"/>
        <v>5050</v>
      </c>
      <c r="N51" s="21">
        <f t="shared" si="17"/>
        <v>5050</v>
      </c>
      <c r="O51" s="21">
        <f t="shared" si="17"/>
        <v>5000</v>
      </c>
      <c r="P51" s="21">
        <f t="shared" si="17"/>
        <v>5000</v>
      </c>
      <c r="Q51" s="21">
        <f t="shared" si="17"/>
        <v>5303</v>
      </c>
      <c r="R51" s="21">
        <f t="shared" si="17"/>
        <v>7500</v>
      </c>
      <c r="S51" s="21">
        <f t="shared" si="17"/>
        <v>7500</v>
      </c>
      <c r="T51" s="21">
        <f t="shared" si="17"/>
        <v>10000</v>
      </c>
      <c r="U51" s="21">
        <f t="shared" si="17"/>
        <v>10000</v>
      </c>
      <c r="V51" s="57"/>
      <c r="W51" s="57"/>
      <c r="X51" s="57"/>
      <c r="Y51" s="12"/>
    </row>
    <row r="52" spans="1:25" hidden="1">
      <c r="A52" s="28" t="s">
        <v>13</v>
      </c>
      <c r="B52" s="29">
        <v>11</v>
      </c>
      <c r="C52" s="30" t="s">
        <v>18</v>
      </c>
      <c r="D52" s="31">
        <v>3631</v>
      </c>
      <c r="E52" s="32" t="s">
        <v>233</v>
      </c>
      <c r="F52" s="32"/>
      <c r="G52" s="1">
        <v>5000</v>
      </c>
      <c r="H52" s="1">
        <v>5000</v>
      </c>
      <c r="I52" s="1">
        <v>5000</v>
      </c>
      <c r="J52" s="1">
        <v>5000</v>
      </c>
      <c r="K52" s="1">
        <v>0</v>
      </c>
      <c r="L52" s="33">
        <f t="shared" si="1"/>
        <v>0</v>
      </c>
      <c r="M52" s="1">
        <v>5050</v>
      </c>
      <c r="N52" s="1">
        <v>5050</v>
      </c>
      <c r="O52" s="1">
        <v>5000</v>
      </c>
      <c r="P52" s="1">
        <f t="shared" si="6"/>
        <v>5000</v>
      </c>
      <c r="Q52" s="1">
        <v>5303</v>
      </c>
      <c r="R52" s="1">
        <v>7500</v>
      </c>
      <c r="S52" s="1">
        <f t="shared" si="7"/>
        <v>7500</v>
      </c>
      <c r="T52" s="1">
        <v>10000</v>
      </c>
      <c r="U52" s="1">
        <f t="shared" si="8"/>
        <v>10000</v>
      </c>
    </row>
    <row r="53" spans="1:25" s="23" customFormat="1" ht="15.75" hidden="1">
      <c r="A53" s="24" t="s">
        <v>13</v>
      </c>
      <c r="B53" s="25">
        <v>11</v>
      </c>
      <c r="C53" s="26" t="s">
        <v>18</v>
      </c>
      <c r="D53" s="27">
        <v>372</v>
      </c>
      <c r="E53" s="20"/>
      <c r="F53" s="20"/>
      <c r="G53" s="21">
        <f>SUM(G54)</f>
        <v>130000</v>
      </c>
      <c r="H53" s="21">
        <f t="shared" ref="H53:U53" si="18">SUM(H54)</f>
        <v>130000</v>
      </c>
      <c r="I53" s="21">
        <f t="shared" si="18"/>
        <v>130000</v>
      </c>
      <c r="J53" s="21">
        <f t="shared" si="18"/>
        <v>130000</v>
      </c>
      <c r="K53" s="21">
        <f t="shared" si="18"/>
        <v>25772.5</v>
      </c>
      <c r="L53" s="22">
        <f t="shared" si="1"/>
        <v>19.824999999999999</v>
      </c>
      <c r="M53" s="21">
        <f t="shared" si="18"/>
        <v>166000</v>
      </c>
      <c r="N53" s="21">
        <f t="shared" si="18"/>
        <v>166000</v>
      </c>
      <c r="O53" s="21">
        <f t="shared" si="18"/>
        <v>140000</v>
      </c>
      <c r="P53" s="21">
        <f t="shared" si="18"/>
        <v>140000</v>
      </c>
      <c r="Q53" s="21">
        <f t="shared" si="18"/>
        <v>166000</v>
      </c>
      <c r="R53" s="21">
        <f t="shared" si="18"/>
        <v>150000</v>
      </c>
      <c r="S53" s="21">
        <f t="shared" si="18"/>
        <v>150000</v>
      </c>
      <c r="T53" s="21">
        <f t="shared" si="18"/>
        <v>160000</v>
      </c>
      <c r="U53" s="21">
        <f t="shared" si="18"/>
        <v>160000</v>
      </c>
      <c r="V53" s="57"/>
      <c r="W53" s="57"/>
      <c r="X53" s="57"/>
      <c r="Y53" s="12"/>
    </row>
    <row r="54" spans="1:25" hidden="1">
      <c r="A54" s="28" t="s">
        <v>13</v>
      </c>
      <c r="B54" s="29">
        <v>11</v>
      </c>
      <c r="C54" s="30" t="s">
        <v>18</v>
      </c>
      <c r="D54" s="31">
        <v>3721</v>
      </c>
      <c r="E54" s="32" t="s">
        <v>232</v>
      </c>
      <c r="F54" s="32"/>
      <c r="G54" s="1">
        <v>130000</v>
      </c>
      <c r="H54" s="1">
        <v>130000</v>
      </c>
      <c r="I54" s="1">
        <v>130000</v>
      </c>
      <c r="J54" s="1">
        <v>130000</v>
      </c>
      <c r="K54" s="1">
        <v>25772.5</v>
      </c>
      <c r="L54" s="33">
        <f t="shared" si="1"/>
        <v>19.824999999999999</v>
      </c>
      <c r="M54" s="1">
        <v>166000</v>
      </c>
      <c r="N54" s="1">
        <v>166000</v>
      </c>
      <c r="O54" s="1">
        <v>140000</v>
      </c>
      <c r="P54" s="1">
        <f t="shared" si="6"/>
        <v>140000</v>
      </c>
      <c r="Q54" s="1">
        <v>166000</v>
      </c>
      <c r="R54" s="1">
        <v>150000</v>
      </c>
      <c r="S54" s="1">
        <f t="shared" si="7"/>
        <v>150000</v>
      </c>
      <c r="T54" s="1">
        <v>160000</v>
      </c>
      <c r="U54" s="1">
        <f t="shared" si="8"/>
        <v>160000</v>
      </c>
    </row>
    <row r="55" spans="1:25" s="23" customFormat="1" ht="15.75" hidden="1">
      <c r="A55" s="24" t="s">
        <v>13</v>
      </c>
      <c r="B55" s="25">
        <v>11</v>
      </c>
      <c r="C55" s="26" t="s">
        <v>18</v>
      </c>
      <c r="D55" s="27">
        <v>381</v>
      </c>
      <c r="E55" s="20"/>
      <c r="F55" s="20"/>
      <c r="G55" s="21">
        <f>SUM(G56)</f>
        <v>5000</v>
      </c>
      <c r="H55" s="21">
        <f t="shared" ref="H55:U55" si="19">SUM(H56)</f>
        <v>5000</v>
      </c>
      <c r="I55" s="21">
        <f t="shared" si="19"/>
        <v>5000</v>
      </c>
      <c r="J55" s="21">
        <f t="shared" si="19"/>
        <v>5000</v>
      </c>
      <c r="K55" s="21">
        <f t="shared" si="19"/>
        <v>0</v>
      </c>
      <c r="L55" s="22">
        <f t="shared" si="1"/>
        <v>0</v>
      </c>
      <c r="M55" s="21">
        <f t="shared" si="19"/>
        <v>5050</v>
      </c>
      <c r="N55" s="21">
        <f t="shared" si="19"/>
        <v>5050</v>
      </c>
      <c r="O55" s="21">
        <f t="shared" si="19"/>
        <v>5000</v>
      </c>
      <c r="P55" s="21">
        <f t="shared" si="19"/>
        <v>5000</v>
      </c>
      <c r="Q55" s="21">
        <f t="shared" si="19"/>
        <v>5303</v>
      </c>
      <c r="R55" s="21">
        <f t="shared" si="19"/>
        <v>5500</v>
      </c>
      <c r="S55" s="21">
        <f t="shared" si="19"/>
        <v>5500</v>
      </c>
      <c r="T55" s="21">
        <f t="shared" si="19"/>
        <v>10000</v>
      </c>
      <c r="U55" s="21">
        <f t="shared" si="19"/>
        <v>10000</v>
      </c>
      <c r="V55" s="57"/>
      <c r="W55" s="57"/>
      <c r="X55" s="57"/>
      <c r="Y55" s="12"/>
    </row>
    <row r="56" spans="1:25" hidden="1">
      <c r="A56" s="28" t="s">
        <v>13</v>
      </c>
      <c r="B56" s="29">
        <v>11</v>
      </c>
      <c r="C56" s="30" t="s">
        <v>18</v>
      </c>
      <c r="D56" s="31">
        <v>3811</v>
      </c>
      <c r="E56" s="32" t="s">
        <v>141</v>
      </c>
      <c r="F56" s="32"/>
      <c r="G56" s="1">
        <v>5000</v>
      </c>
      <c r="H56" s="1">
        <v>5000</v>
      </c>
      <c r="I56" s="1">
        <v>5000</v>
      </c>
      <c r="J56" s="1">
        <v>5000</v>
      </c>
      <c r="K56" s="1">
        <v>0</v>
      </c>
      <c r="L56" s="33">
        <f t="shared" si="1"/>
        <v>0</v>
      </c>
      <c r="M56" s="1">
        <v>5050</v>
      </c>
      <c r="N56" s="1">
        <v>5050</v>
      </c>
      <c r="O56" s="1">
        <v>5000</v>
      </c>
      <c r="P56" s="1">
        <f t="shared" si="6"/>
        <v>5000</v>
      </c>
      <c r="Q56" s="1">
        <v>5303</v>
      </c>
      <c r="R56" s="1">
        <v>5500</v>
      </c>
      <c r="S56" s="1">
        <f t="shared" si="7"/>
        <v>5500</v>
      </c>
      <c r="T56" s="1">
        <v>10000</v>
      </c>
      <c r="U56" s="1">
        <f t="shared" si="8"/>
        <v>10000</v>
      </c>
    </row>
    <row r="57" spans="1:25" s="23" customFormat="1" ht="15.75" hidden="1">
      <c r="A57" s="24" t="s">
        <v>13</v>
      </c>
      <c r="B57" s="25">
        <v>11</v>
      </c>
      <c r="C57" s="26" t="s">
        <v>18</v>
      </c>
      <c r="D57" s="27">
        <v>422</v>
      </c>
      <c r="E57" s="20"/>
      <c r="F57" s="20"/>
      <c r="G57" s="21">
        <f>SUM(G58:G61)</f>
        <v>825000</v>
      </c>
      <c r="H57" s="21">
        <f t="shared" ref="H57:U57" si="20">SUM(H58:H61)</f>
        <v>825000</v>
      </c>
      <c r="I57" s="21">
        <f t="shared" si="20"/>
        <v>825000</v>
      </c>
      <c r="J57" s="21">
        <f t="shared" si="20"/>
        <v>825000</v>
      </c>
      <c r="K57" s="21">
        <f t="shared" si="20"/>
        <v>100251.13</v>
      </c>
      <c r="L57" s="22">
        <f t="shared" si="1"/>
        <v>12.151652121212122</v>
      </c>
      <c r="M57" s="21">
        <f t="shared" si="20"/>
        <v>935175</v>
      </c>
      <c r="N57" s="21">
        <f t="shared" si="20"/>
        <v>935175</v>
      </c>
      <c r="O57" s="21">
        <f t="shared" si="20"/>
        <v>2000000</v>
      </c>
      <c r="P57" s="21">
        <f t="shared" si="20"/>
        <v>2000000</v>
      </c>
      <c r="Q57" s="21">
        <f t="shared" si="20"/>
        <v>981934</v>
      </c>
      <c r="R57" s="21">
        <f t="shared" si="20"/>
        <v>970000</v>
      </c>
      <c r="S57" s="21">
        <f t="shared" si="20"/>
        <v>970000</v>
      </c>
      <c r="T57" s="21">
        <f t="shared" si="20"/>
        <v>800000</v>
      </c>
      <c r="U57" s="21">
        <f t="shared" si="20"/>
        <v>800000</v>
      </c>
      <c r="V57" s="57"/>
      <c r="W57" s="57"/>
      <c r="X57" s="57"/>
      <c r="Y57" s="12"/>
    </row>
    <row r="58" spans="1:25" hidden="1">
      <c r="A58" s="28" t="s">
        <v>13</v>
      </c>
      <c r="B58" s="29">
        <v>11</v>
      </c>
      <c r="C58" s="30" t="s">
        <v>18</v>
      </c>
      <c r="D58" s="31">
        <v>4221</v>
      </c>
      <c r="E58" s="32" t="s">
        <v>129</v>
      </c>
      <c r="F58" s="32"/>
      <c r="G58" s="1">
        <v>345000</v>
      </c>
      <c r="H58" s="1">
        <v>345000</v>
      </c>
      <c r="I58" s="1">
        <v>345000</v>
      </c>
      <c r="J58" s="1">
        <v>345000</v>
      </c>
      <c r="K58" s="1">
        <v>31543.75</v>
      </c>
      <c r="L58" s="33">
        <f t="shared" si="1"/>
        <v>9.1431159420289863</v>
      </c>
      <c r="M58" s="1">
        <v>348795</v>
      </c>
      <c r="N58" s="1">
        <v>348795</v>
      </c>
      <c r="O58" s="1">
        <v>300000</v>
      </c>
      <c r="P58" s="1">
        <f t="shared" si="6"/>
        <v>300000</v>
      </c>
      <c r="Q58" s="1">
        <v>366235</v>
      </c>
      <c r="R58" s="1">
        <v>350000</v>
      </c>
      <c r="S58" s="1">
        <f t="shared" si="7"/>
        <v>350000</v>
      </c>
      <c r="T58" s="1">
        <v>400000</v>
      </c>
      <c r="U58" s="1">
        <f t="shared" si="8"/>
        <v>400000</v>
      </c>
    </row>
    <row r="59" spans="1:25" hidden="1">
      <c r="A59" s="28" t="s">
        <v>13</v>
      </c>
      <c r="B59" s="29">
        <v>11</v>
      </c>
      <c r="C59" s="30" t="s">
        <v>18</v>
      </c>
      <c r="D59" s="31">
        <v>4222</v>
      </c>
      <c r="E59" s="32" t="s">
        <v>130</v>
      </c>
      <c r="F59" s="32"/>
      <c r="G59" s="1">
        <v>150000</v>
      </c>
      <c r="H59" s="1">
        <v>150000</v>
      </c>
      <c r="I59" s="1">
        <v>150000</v>
      </c>
      <c r="J59" s="1">
        <v>150000</v>
      </c>
      <c r="K59" s="1">
        <v>9005.2199999999993</v>
      </c>
      <c r="L59" s="33">
        <f t="shared" si="1"/>
        <v>6.0034799999999988</v>
      </c>
      <c r="M59" s="1">
        <v>151650</v>
      </c>
      <c r="N59" s="1">
        <v>151650</v>
      </c>
      <c r="O59" s="1">
        <v>1200000</v>
      </c>
      <c r="P59" s="1">
        <f t="shared" si="6"/>
        <v>1200000</v>
      </c>
      <c r="Q59" s="1">
        <v>159233</v>
      </c>
      <c r="R59" s="1">
        <v>300000</v>
      </c>
      <c r="S59" s="1">
        <f t="shared" si="7"/>
        <v>300000</v>
      </c>
      <c r="T59" s="1">
        <v>150000</v>
      </c>
      <c r="U59" s="1">
        <f t="shared" si="8"/>
        <v>150000</v>
      </c>
    </row>
    <row r="60" spans="1:25" hidden="1">
      <c r="A60" s="28" t="s">
        <v>13</v>
      </c>
      <c r="B60" s="29">
        <v>11</v>
      </c>
      <c r="C60" s="30" t="s">
        <v>18</v>
      </c>
      <c r="D60" s="31">
        <v>4223</v>
      </c>
      <c r="E60" s="32" t="s">
        <v>131</v>
      </c>
      <c r="F60" s="32"/>
      <c r="G60" s="1">
        <v>170000</v>
      </c>
      <c r="H60" s="1">
        <v>170000</v>
      </c>
      <c r="I60" s="1">
        <v>170000</v>
      </c>
      <c r="J60" s="1">
        <v>170000</v>
      </c>
      <c r="K60" s="1">
        <v>46907.76</v>
      </c>
      <c r="L60" s="33">
        <f t="shared" si="1"/>
        <v>27.5928</v>
      </c>
      <c r="M60" s="1">
        <v>171870</v>
      </c>
      <c r="N60" s="1">
        <v>171870</v>
      </c>
      <c r="O60" s="1">
        <v>100000</v>
      </c>
      <c r="P60" s="1">
        <f t="shared" si="6"/>
        <v>100000</v>
      </c>
      <c r="Q60" s="1">
        <v>180463</v>
      </c>
      <c r="R60" s="1">
        <v>120000</v>
      </c>
      <c r="S60" s="1">
        <f t="shared" si="7"/>
        <v>120000</v>
      </c>
      <c r="T60" s="1">
        <v>150000</v>
      </c>
      <c r="U60" s="1">
        <f t="shared" si="8"/>
        <v>150000</v>
      </c>
    </row>
    <row r="61" spans="1:25" hidden="1">
      <c r="A61" s="28" t="s">
        <v>13</v>
      </c>
      <c r="B61" s="29">
        <v>11</v>
      </c>
      <c r="C61" s="30" t="s">
        <v>18</v>
      </c>
      <c r="D61" s="31">
        <v>4227</v>
      </c>
      <c r="E61" s="32" t="s">
        <v>132</v>
      </c>
      <c r="F61" s="32"/>
      <c r="G61" s="1">
        <v>160000</v>
      </c>
      <c r="H61" s="1">
        <v>160000</v>
      </c>
      <c r="I61" s="1">
        <v>160000</v>
      </c>
      <c r="J61" s="1">
        <v>160000</v>
      </c>
      <c r="K61" s="1">
        <v>12794.4</v>
      </c>
      <c r="L61" s="33">
        <f t="shared" si="1"/>
        <v>7.9964999999999993</v>
      </c>
      <c r="M61" s="1">
        <v>262860</v>
      </c>
      <c r="N61" s="1">
        <v>262860</v>
      </c>
      <c r="O61" s="1">
        <v>400000</v>
      </c>
      <c r="P61" s="1">
        <f t="shared" si="6"/>
        <v>400000</v>
      </c>
      <c r="Q61" s="1">
        <v>276003</v>
      </c>
      <c r="R61" s="1">
        <v>200000</v>
      </c>
      <c r="S61" s="1">
        <f t="shared" si="7"/>
        <v>200000</v>
      </c>
      <c r="T61" s="1">
        <v>100000</v>
      </c>
      <c r="U61" s="1">
        <f t="shared" si="8"/>
        <v>100000</v>
      </c>
    </row>
    <row r="62" spans="1:25" s="23" customFormat="1" ht="15.75" hidden="1">
      <c r="A62" s="24" t="s">
        <v>13</v>
      </c>
      <c r="B62" s="25">
        <v>61</v>
      </c>
      <c r="C62" s="26" t="s">
        <v>18</v>
      </c>
      <c r="D62" s="27">
        <v>326</v>
      </c>
      <c r="E62" s="20"/>
      <c r="F62" s="20"/>
      <c r="G62" s="21"/>
      <c r="H62" s="21"/>
      <c r="I62" s="21">
        <f>I63</f>
        <v>0</v>
      </c>
      <c r="J62" s="21">
        <f>J63</f>
        <v>0</v>
      </c>
      <c r="K62" s="21">
        <f>K63</f>
        <v>3942274.38</v>
      </c>
      <c r="L62" s="22" t="str">
        <f t="shared" si="1"/>
        <v>-</v>
      </c>
      <c r="M62" s="21"/>
      <c r="N62" s="21"/>
      <c r="O62" s="21">
        <f>O63</f>
        <v>0</v>
      </c>
      <c r="P62" s="21">
        <f t="shared" ref="P62:U62" si="21">P63</f>
        <v>0</v>
      </c>
      <c r="Q62" s="21">
        <f t="shared" si="21"/>
        <v>0</v>
      </c>
      <c r="R62" s="21">
        <f t="shared" si="21"/>
        <v>0</v>
      </c>
      <c r="S62" s="21">
        <f t="shared" si="21"/>
        <v>0</v>
      </c>
      <c r="T62" s="21">
        <f t="shared" si="21"/>
        <v>0</v>
      </c>
      <c r="U62" s="21">
        <f t="shared" si="21"/>
        <v>0</v>
      </c>
      <c r="V62" s="57"/>
      <c r="W62" s="57"/>
      <c r="X62" s="57"/>
      <c r="Y62" s="12"/>
    </row>
    <row r="63" spans="1:25" hidden="1">
      <c r="A63" s="28" t="s">
        <v>13</v>
      </c>
      <c r="B63" s="29">
        <v>61</v>
      </c>
      <c r="C63" s="30" t="s">
        <v>18</v>
      </c>
      <c r="D63" s="31">
        <v>3237</v>
      </c>
      <c r="E63" s="32" t="s">
        <v>36</v>
      </c>
      <c r="F63" s="32"/>
      <c r="G63" s="1"/>
      <c r="H63" s="1"/>
      <c r="I63" s="1">
        <v>0</v>
      </c>
      <c r="J63" s="37"/>
      <c r="K63" s="1">
        <v>3942274.38</v>
      </c>
      <c r="L63" s="33" t="str">
        <f t="shared" si="1"/>
        <v>-</v>
      </c>
      <c r="M63" s="1"/>
      <c r="N63" s="1"/>
      <c r="O63" s="1"/>
      <c r="P63" s="37"/>
      <c r="Q63" s="1"/>
      <c r="R63" s="1"/>
      <c r="S63" s="37"/>
      <c r="T63" s="1"/>
      <c r="U63" s="37"/>
    </row>
    <row r="64" spans="1:25" s="23" customFormat="1" ht="78.75">
      <c r="A64" s="281" t="s">
        <v>39</v>
      </c>
      <c r="B64" s="281"/>
      <c r="C64" s="281"/>
      <c r="D64" s="281"/>
      <c r="E64" s="20" t="s">
        <v>35</v>
      </c>
      <c r="F64" s="20" t="s">
        <v>253</v>
      </c>
      <c r="G64" s="21">
        <f>G65+G67+G71</f>
        <v>1740000</v>
      </c>
      <c r="H64" s="21">
        <f t="shared" ref="H64:U64" si="22">H65+H67+H71</f>
        <v>1740000</v>
      </c>
      <c r="I64" s="21">
        <f t="shared" si="22"/>
        <v>2740000</v>
      </c>
      <c r="J64" s="21">
        <f t="shared" si="22"/>
        <v>2740000</v>
      </c>
      <c r="K64" s="21">
        <f t="shared" si="22"/>
        <v>1388852.3499999999</v>
      </c>
      <c r="L64" s="22">
        <f t="shared" si="1"/>
        <v>50.688041970802914</v>
      </c>
      <c r="M64" s="21">
        <f t="shared" si="22"/>
        <v>1713900</v>
      </c>
      <c r="N64" s="21">
        <f t="shared" si="22"/>
        <v>1713900</v>
      </c>
      <c r="O64" s="21">
        <f t="shared" si="22"/>
        <v>2300000</v>
      </c>
      <c r="P64" s="21">
        <f t="shared" si="22"/>
        <v>2300000</v>
      </c>
      <c r="Q64" s="21">
        <f t="shared" si="22"/>
        <v>1739610</v>
      </c>
      <c r="R64" s="21">
        <f t="shared" si="22"/>
        <v>2400000</v>
      </c>
      <c r="S64" s="21">
        <f t="shared" si="22"/>
        <v>2400000</v>
      </c>
      <c r="T64" s="21">
        <f t="shared" si="22"/>
        <v>2670000</v>
      </c>
      <c r="U64" s="21">
        <f t="shared" si="22"/>
        <v>2670000</v>
      </c>
      <c r="V64" s="57"/>
      <c r="W64" s="57"/>
      <c r="X64" s="57"/>
      <c r="Y64" s="12"/>
    </row>
    <row r="65" spans="1:25" s="23" customFormat="1" ht="15.75" hidden="1">
      <c r="A65" s="24" t="s">
        <v>39</v>
      </c>
      <c r="B65" s="25">
        <v>11</v>
      </c>
      <c r="C65" s="26" t="s">
        <v>18</v>
      </c>
      <c r="D65" s="27">
        <v>322</v>
      </c>
      <c r="E65" s="20"/>
      <c r="F65" s="20"/>
      <c r="G65" s="21">
        <f>SUM(G66)</f>
        <v>180000</v>
      </c>
      <c r="H65" s="21">
        <f t="shared" ref="H65:U65" si="23">SUM(H66)</f>
        <v>180000</v>
      </c>
      <c r="I65" s="21">
        <f t="shared" si="23"/>
        <v>180000</v>
      </c>
      <c r="J65" s="21">
        <f t="shared" si="23"/>
        <v>180000</v>
      </c>
      <c r="K65" s="21">
        <f t="shared" si="23"/>
        <v>79131.960000000006</v>
      </c>
      <c r="L65" s="22">
        <f t="shared" si="1"/>
        <v>43.962200000000003</v>
      </c>
      <c r="M65" s="21">
        <f t="shared" si="23"/>
        <v>177300</v>
      </c>
      <c r="N65" s="21">
        <f t="shared" si="23"/>
        <v>177300</v>
      </c>
      <c r="O65" s="21">
        <f t="shared" si="23"/>
        <v>150000</v>
      </c>
      <c r="P65" s="21">
        <f t="shared" si="23"/>
        <v>150000</v>
      </c>
      <c r="Q65" s="21">
        <f t="shared" si="23"/>
        <v>179960</v>
      </c>
      <c r="R65" s="21">
        <f t="shared" si="23"/>
        <v>150000</v>
      </c>
      <c r="S65" s="21">
        <f t="shared" si="23"/>
        <v>150000</v>
      </c>
      <c r="T65" s="21">
        <f t="shared" si="23"/>
        <v>150000</v>
      </c>
      <c r="U65" s="21">
        <f t="shared" si="23"/>
        <v>150000</v>
      </c>
      <c r="V65" s="57"/>
      <c r="W65" s="57"/>
      <c r="X65" s="57"/>
      <c r="Y65" s="12"/>
    </row>
    <row r="66" spans="1:25" s="39" customFormat="1" hidden="1">
      <c r="A66" s="28" t="s">
        <v>39</v>
      </c>
      <c r="B66" s="29">
        <v>11</v>
      </c>
      <c r="C66" s="30" t="s">
        <v>18</v>
      </c>
      <c r="D66" s="31">
        <v>3225</v>
      </c>
      <c r="E66" s="32" t="s">
        <v>290</v>
      </c>
      <c r="F66" s="38"/>
      <c r="G66" s="1">
        <v>180000</v>
      </c>
      <c r="H66" s="1">
        <v>180000</v>
      </c>
      <c r="I66" s="1">
        <v>180000</v>
      </c>
      <c r="J66" s="1">
        <v>180000</v>
      </c>
      <c r="K66" s="1">
        <v>79131.960000000006</v>
      </c>
      <c r="L66" s="33">
        <f t="shared" si="1"/>
        <v>43.962200000000003</v>
      </c>
      <c r="M66" s="1">
        <v>177300</v>
      </c>
      <c r="N66" s="1">
        <v>177300</v>
      </c>
      <c r="O66" s="1">
        <v>150000</v>
      </c>
      <c r="P66" s="1">
        <f>O66</f>
        <v>150000</v>
      </c>
      <c r="Q66" s="1">
        <v>179960</v>
      </c>
      <c r="R66" s="1">
        <v>150000</v>
      </c>
      <c r="S66" s="1">
        <f>R66</f>
        <v>150000</v>
      </c>
      <c r="T66" s="1">
        <v>150000</v>
      </c>
      <c r="U66" s="1">
        <f>T66</f>
        <v>150000</v>
      </c>
      <c r="V66" s="124"/>
      <c r="W66" s="124"/>
      <c r="X66" s="124"/>
      <c r="Y66" s="133"/>
    </row>
    <row r="67" spans="1:25" s="41" customFormat="1" ht="15.75" hidden="1">
      <c r="A67" s="24" t="s">
        <v>39</v>
      </c>
      <c r="B67" s="25">
        <v>11</v>
      </c>
      <c r="C67" s="26" t="s">
        <v>18</v>
      </c>
      <c r="D67" s="27">
        <v>323</v>
      </c>
      <c r="E67" s="20"/>
      <c r="F67" s="40"/>
      <c r="G67" s="21">
        <f>SUM(G68:G70)</f>
        <v>1360000</v>
      </c>
      <c r="H67" s="21">
        <f t="shared" ref="H67:U67" si="24">SUM(H68:H70)</f>
        <v>1360000</v>
      </c>
      <c r="I67" s="21">
        <f t="shared" si="24"/>
        <v>2360000</v>
      </c>
      <c r="J67" s="21">
        <f t="shared" si="24"/>
        <v>2360000</v>
      </c>
      <c r="K67" s="21">
        <f t="shared" si="24"/>
        <v>1112993.1499999999</v>
      </c>
      <c r="L67" s="22">
        <f t="shared" si="1"/>
        <v>47.160726694915247</v>
      </c>
      <c r="M67" s="21">
        <f t="shared" si="24"/>
        <v>1339600</v>
      </c>
      <c r="N67" s="21">
        <f t="shared" si="24"/>
        <v>1339600</v>
      </c>
      <c r="O67" s="21">
        <f t="shared" si="24"/>
        <v>1800000</v>
      </c>
      <c r="P67" s="21">
        <f t="shared" si="24"/>
        <v>1800000</v>
      </c>
      <c r="Q67" s="21">
        <f t="shared" si="24"/>
        <v>1359695</v>
      </c>
      <c r="R67" s="21">
        <f t="shared" si="24"/>
        <v>1900000</v>
      </c>
      <c r="S67" s="21">
        <f t="shared" si="24"/>
        <v>1900000</v>
      </c>
      <c r="T67" s="21">
        <f t="shared" si="24"/>
        <v>2200000</v>
      </c>
      <c r="U67" s="21">
        <f t="shared" si="24"/>
        <v>2200000</v>
      </c>
      <c r="V67" s="125"/>
      <c r="W67" s="125"/>
      <c r="X67" s="125"/>
      <c r="Y67" s="134"/>
    </row>
    <row r="68" spans="1:25" s="23" customFormat="1" ht="15.75" hidden="1">
      <c r="A68" s="28" t="s">
        <v>39</v>
      </c>
      <c r="B68" s="29">
        <v>11</v>
      </c>
      <c r="C68" s="30" t="s">
        <v>18</v>
      </c>
      <c r="D68" s="31">
        <v>3232</v>
      </c>
      <c r="E68" s="32" t="s">
        <v>118</v>
      </c>
      <c r="F68" s="32"/>
      <c r="G68" s="1">
        <v>680000</v>
      </c>
      <c r="H68" s="1">
        <v>680000</v>
      </c>
      <c r="I68" s="1">
        <v>680000</v>
      </c>
      <c r="J68" s="1">
        <v>680000</v>
      </c>
      <c r="K68" s="1">
        <v>416406.75</v>
      </c>
      <c r="L68" s="33">
        <f t="shared" si="1"/>
        <v>61.236286764705881</v>
      </c>
      <c r="M68" s="1">
        <v>669800</v>
      </c>
      <c r="N68" s="1">
        <v>669800</v>
      </c>
      <c r="O68" s="1">
        <v>600000</v>
      </c>
      <c r="P68" s="1">
        <f>O68</f>
        <v>600000</v>
      </c>
      <c r="Q68" s="1">
        <v>679847</v>
      </c>
      <c r="R68" s="1">
        <v>500000</v>
      </c>
      <c r="S68" s="1">
        <f>R68</f>
        <v>500000</v>
      </c>
      <c r="T68" s="1">
        <v>500000</v>
      </c>
      <c r="U68" s="1">
        <f>T68</f>
        <v>500000</v>
      </c>
      <c r="V68" s="57"/>
      <c r="W68" s="57"/>
      <c r="X68" s="57"/>
      <c r="Y68" s="12"/>
    </row>
    <row r="69" spans="1:25" s="23" customFormat="1" ht="15.75" hidden="1">
      <c r="A69" s="28" t="s">
        <v>39</v>
      </c>
      <c r="B69" s="29">
        <v>11</v>
      </c>
      <c r="C69" s="30" t="s">
        <v>18</v>
      </c>
      <c r="D69" s="31">
        <v>3235</v>
      </c>
      <c r="E69" s="32" t="s">
        <v>42</v>
      </c>
      <c r="F69" s="32"/>
      <c r="G69" s="1">
        <v>500000</v>
      </c>
      <c r="H69" s="1">
        <v>500000</v>
      </c>
      <c r="I69" s="1">
        <v>1500000</v>
      </c>
      <c r="J69" s="1">
        <v>1500000</v>
      </c>
      <c r="K69" s="1">
        <v>599764.25</v>
      </c>
      <c r="L69" s="33">
        <f t="shared" si="1"/>
        <v>39.98428333333333</v>
      </c>
      <c r="M69" s="1">
        <v>492500</v>
      </c>
      <c r="N69" s="1">
        <v>492500</v>
      </c>
      <c r="O69" s="1">
        <v>1000000</v>
      </c>
      <c r="P69" s="1">
        <f>O69</f>
        <v>1000000</v>
      </c>
      <c r="Q69" s="1">
        <v>499888</v>
      </c>
      <c r="R69" s="1">
        <v>1200000</v>
      </c>
      <c r="S69" s="1">
        <f>R69</f>
        <v>1200000</v>
      </c>
      <c r="T69" s="1">
        <v>1500000</v>
      </c>
      <c r="U69" s="1">
        <f>T69</f>
        <v>1500000</v>
      </c>
      <c r="V69" s="57"/>
      <c r="W69" s="57"/>
      <c r="X69" s="57"/>
      <c r="Y69" s="12"/>
    </row>
    <row r="70" spans="1:25" s="41" customFormat="1" ht="15.75" hidden="1">
      <c r="A70" s="28" t="s">
        <v>39</v>
      </c>
      <c r="B70" s="29">
        <v>11</v>
      </c>
      <c r="C70" s="30" t="s">
        <v>18</v>
      </c>
      <c r="D70" s="31">
        <v>3239</v>
      </c>
      <c r="E70" s="32" t="s">
        <v>41</v>
      </c>
      <c r="F70" s="38"/>
      <c r="G70" s="1">
        <v>180000</v>
      </c>
      <c r="H70" s="1">
        <v>180000</v>
      </c>
      <c r="I70" s="1">
        <v>180000</v>
      </c>
      <c r="J70" s="1">
        <v>180000</v>
      </c>
      <c r="K70" s="1">
        <v>96822.15</v>
      </c>
      <c r="L70" s="33">
        <f t="shared" si="1"/>
        <v>53.790083333333328</v>
      </c>
      <c r="M70" s="1">
        <v>177300</v>
      </c>
      <c r="N70" s="1">
        <v>177300</v>
      </c>
      <c r="O70" s="1">
        <v>200000</v>
      </c>
      <c r="P70" s="1">
        <f>O70</f>
        <v>200000</v>
      </c>
      <c r="Q70" s="1">
        <v>179960</v>
      </c>
      <c r="R70" s="1">
        <v>200000</v>
      </c>
      <c r="S70" s="1">
        <f>R70</f>
        <v>200000</v>
      </c>
      <c r="T70" s="1">
        <v>200000</v>
      </c>
      <c r="U70" s="1">
        <f>T70</f>
        <v>200000</v>
      </c>
      <c r="V70" s="125"/>
      <c r="W70" s="125"/>
      <c r="X70" s="125"/>
      <c r="Y70" s="134"/>
    </row>
    <row r="71" spans="1:25" s="41" customFormat="1" ht="15.75" hidden="1">
      <c r="A71" s="24" t="s">
        <v>39</v>
      </c>
      <c r="B71" s="25">
        <v>11</v>
      </c>
      <c r="C71" s="26" t="s">
        <v>18</v>
      </c>
      <c r="D71" s="27">
        <v>329</v>
      </c>
      <c r="E71" s="20"/>
      <c r="F71" s="40"/>
      <c r="G71" s="21">
        <f>SUM(G72)</f>
        <v>200000</v>
      </c>
      <c r="H71" s="21">
        <f t="shared" ref="H71:U71" si="25">SUM(H72)</f>
        <v>200000</v>
      </c>
      <c r="I71" s="21">
        <f t="shared" si="25"/>
        <v>200000</v>
      </c>
      <c r="J71" s="21">
        <f t="shared" si="25"/>
        <v>200000</v>
      </c>
      <c r="K71" s="21">
        <f t="shared" si="25"/>
        <v>196727.24</v>
      </c>
      <c r="L71" s="22">
        <f t="shared" si="1"/>
        <v>98.363619999999997</v>
      </c>
      <c r="M71" s="21">
        <f t="shared" si="25"/>
        <v>197000</v>
      </c>
      <c r="N71" s="21">
        <f t="shared" si="25"/>
        <v>197000</v>
      </c>
      <c r="O71" s="21">
        <f t="shared" si="25"/>
        <v>350000</v>
      </c>
      <c r="P71" s="21">
        <f t="shared" si="25"/>
        <v>350000</v>
      </c>
      <c r="Q71" s="21">
        <f t="shared" si="25"/>
        <v>199955</v>
      </c>
      <c r="R71" s="21">
        <f t="shared" si="25"/>
        <v>350000</v>
      </c>
      <c r="S71" s="21">
        <f t="shared" si="25"/>
        <v>350000</v>
      </c>
      <c r="T71" s="21">
        <f t="shared" si="25"/>
        <v>320000</v>
      </c>
      <c r="U71" s="21">
        <f t="shared" si="25"/>
        <v>320000</v>
      </c>
      <c r="V71" s="125"/>
      <c r="W71" s="125"/>
      <c r="X71" s="125"/>
      <c r="Y71" s="134"/>
    </row>
    <row r="72" spans="1:25" s="23" customFormat="1" ht="15.75" hidden="1">
      <c r="A72" s="28" t="s">
        <v>39</v>
      </c>
      <c r="B72" s="29">
        <v>11</v>
      </c>
      <c r="C72" s="30" t="s">
        <v>18</v>
      </c>
      <c r="D72" s="31">
        <v>3292</v>
      </c>
      <c r="E72" s="32" t="s">
        <v>123</v>
      </c>
      <c r="F72" s="32"/>
      <c r="G72" s="1">
        <v>200000</v>
      </c>
      <c r="H72" s="1">
        <v>200000</v>
      </c>
      <c r="I72" s="1">
        <v>200000</v>
      </c>
      <c r="J72" s="1">
        <v>200000</v>
      </c>
      <c r="K72" s="1">
        <v>196727.24</v>
      </c>
      <c r="L72" s="33">
        <f t="shared" si="1"/>
        <v>98.363619999999997</v>
      </c>
      <c r="M72" s="1">
        <v>197000</v>
      </c>
      <c r="N72" s="1">
        <v>197000</v>
      </c>
      <c r="O72" s="1">
        <v>350000</v>
      </c>
      <c r="P72" s="1">
        <f>O72</f>
        <v>350000</v>
      </c>
      <c r="Q72" s="1">
        <v>199955</v>
      </c>
      <c r="R72" s="1">
        <v>350000</v>
      </c>
      <c r="S72" s="1">
        <f>R72</f>
        <v>350000</v>
      </c>
      <c r="T72" s="1">
        <v>320000</v>
      </c>
      <c r="U72" s="1">
        <f>T72</f>
        <v>320000</v>
      </c>
      <c r="V72" s="57"/>
      <c r="W72" s="57"/>
      <c r="X72" s="57"/>
      <c r="Y72" s="12"/>
    </row>
    <row r="73" spans="1:25" s="36" customFormat="1" ht="78.75">
      <c r="A73" s="281" t="s">
        <v>563</v>
      </c>
      <c r="B73" s="281"/>
      <c r="C73" s="281"/>
      <c r="D73" s="281"/>
      <c r="E73" s="20" t="s">
        <v>242</v>
      </c>
      <c r="F73" s="20" t="s">
        <v>253</v>
      </c>
      <c r="G73" s="21">
        <f>G74+G76+G81+G84+G88</f>
        <v>10257603</v>
      </c>
      <c r="H73" s="21">
        <f t="shared" ref="H73:U73" si="26">H74+H76+H81+H84+H88</f>
        <v>10257603</v>
      </c>
      <c r="I73" s="21">
        <f t="shared" si="26"/>
        <v>10257603</v>
      </c>
      <c r="J73" s="21">
        <f t="shared" si="26"/>
        <v>10257603</v>
      </c>
      <c r="K73" s="21">
        <f t="shared" si="26"/>
        <v>6550421.8300000001</v>
      </c>
      <c r="L73" s="22">
        <f t="shared" si="1"/>
        <v>63.859186498054179</v>
      </c>
      <c r="M73" s="21">
        <f t="shared" si="26"/>
        <v>9035873</v>
      </c>
      <c r="N73" s="21">
        <f t="shared" si="26"/>
        <v>9035873</v>
      </c>
      <c r="O73" s="21">
        <f t="shared" si="26"/>
        <v>15610000</v>
      </c>
      <c r="P73" s="21">
        <f t="shared" si="26"/>
        <v>15610000</v>
      </c>
      <c r="Q73" s="21">
        <f t="shared" si="26"/>
        <v>9345822</v>
      </c>
      <c r="R73" s="21">
        <f t="shared" si="26"/>
        <v>16220000</v>
      </c>
      <c r="S73" s="21">
        <f t="shared" si="26"/>
        <v>16220000</v>
      </c>
      <c r="T73" s="21">
        <f t="shared" si="26"/>
        <v>16730000</v>
      </c>
      <c r="U73" s="21">
        <f t="shared" si="26"/>
        <v>16730000</v>
      </c>
      <c r="V73" s="21"/>
      <c r="W73" s="21"/>
      <c r="X73" s="21"/>
      <c r="Y73" s="132"/>
    </row>
    <row r="74" spans="1:25" s="36" customFormat="1" ht="15.75" hidden="1">
      <c r="A74" s="24" t="s">
        <v>40</v>
      </c>
      <c r="B74" s="25">
        <v>11</v>
      </c>
      <c r="C74" s="115" t="s">
        <v>18</v>
      </c>
      <c r="D74" s="27">
        <v>322</v>
      </c>
      <c r="E74" s="20"/>
      <c r="F74" s="20"/>
      <c r="G74" s="21">
        <f>SUM(G75)</f>
        <v>122000</v>
      </c>
      <c r="H74" s="21">
        <f t="shared" ref="H74:U74" si="27">SUM(H75)</f>
        <v>122000</v>
      </c>
      <c r="I74" s="21">
        <f t="shared" si="27"/>
        <v>122000</v>
      </c>
      <c r="J74" s="21">
        <f t="shared" si="27"/>
        <v>122000</v>
      </c>
      <c r="K74" s="21">
        <f t="shared" si="27"/>
        <v>12258.74</v>
      </c>
      <c r="L74" s="22">
        <f t="shared" si="1"/>
        <v>10.048147540983607</v>
      </c>
      <c r="M74" s="21">
        <f t="shared" si="27"/>
        <v>120170</v>
      </c>
      <c r="N74" s="21">
        <f t="shared" si="27"/>
        <v>120170</v>
      </c>
      <c r="O74" s="21">
        <f t="shared" si="27"/>
        <v>50000</v>
      </c>
      <c r="P74" s="21">
        <f t="shared" si="27"/>
        <v>50000</v>
      </c>
      <c r="Q74" s="21">
        <f t="shared" si="27"/>
        <v>121973</v>
      </c>
      <c r="R74" s="21">
        <f t="shared" si="27"/>
        <v>50000</v>
      </c>
      <c r="S74" s="21">
        <f t="shared" si="27"/>
        <v>50000</v>
      </c>
      <c r="T74" s="21">
        <f t="shared" si="27"/>
        <v>50000</v>
      </c>
      <c r="U74" s="21">
        <f t="shared" si="27"/>
        <v>50000</v>
      </c>
      <c r="V74" s="21"/>
      <c r="W74" s="21"/>
      <c r="X74" s="21"/>
      <c r="Y74" s="132"/>
    </row>
    <row r="75" spans="1:25" s="36" customFormat="1" ht="15.75" hidden="1">
      <c r="A75" s="28" t="s">
        <v>40</v>
      </c>
      <c r="B75" s="29">
        <v>11</v>
      </c>
      <c r="C75" s="116" t="s">
        <v>18</v>
      </c>
      <c r="D75" s="31">
        <v>3224</v>
      </c>
      <c r="E75" s="32" t="s">
        <v>116</v>
      </c>
      <c r="F75" s="32"/>
      <c r="G75" s="1">
        <v>122000</v>
      </c>
      <c r="H75" s="1">
        <v>122000</v>
      </c>
      <c r="I75" s="1">
        <v>122000</v>
      </c>
      <c r="J75" s="1">
        <v>122000</v>
      </c>
      <c r="K75" s="1">
        <v>12258.74</v>
      </c>
      <c r="L75" s="33">
        <f t="shared" si="1"/>
        <v>10.048147540983607</v>
      </c>
      <c r="M75" s="1">
        <v>120170</v>
      </c>
      <c r="N75" s="1">
        <v>120170</v>
      </c>
      <c r="O75" s="1">
        <v>50000</v>
      </c>
      <c r="P75" s="1">
        <f>O75</f>
        <v>50000</v>
      </c>
      <c r="Q75" s="1">
        <v>121973</v>
      </c>
      <c r="R75" s="1">
        <v>50000</v>
      </c>
      <c r="S75" s="1">
        <f>R75</f>
        <v>50000</v>
      </c>
      <c r="T75" s="1">
        <v>50000</v>
      </c>
      <c r="U75" s="1">
        <f>T75</f>
        <v>50000</v>
      </c>
      <c r="V75" s="21"/>
      <c r="W75" s="21"/>
      <c r="X75" s="21"/>
      <c r="Y75" s="132"/>
    </row>
    <row r="76" spans="1:25" s="36" customFormat="1" ht="15.75" hidden="1">
      <c r="A76" s="24" t="s">
        <v>40</v>
      </c>
      <c r="B76" s="25">
        <v>11</v>
      </c>
      <c r="C76" s="115" t="s">
        <v>18</v>
      </c>
      <c r="D76" s="27">
        <v>323</v>
      </c>
      <c r="E76" s="20"/>
      <c r="F76" s="20"/>
      <c r="G76" s="21">
        <f>SUM(G77:G80)</f>
        <v>5868000</v>
      </c>
      <c r="H76" s="21">
        <f t="shared" ref="H76:U76" si="28">SUM(H77:H80)</f>
        <v>5868000</v>
      </c>
      <c r="I76" s="21">
        <f t="shared" si="28"/>
        <v>5868000</v>
      </c>
      <c r="J76" s="21">
        <f t="shared" si="28"/>
        <v>5868000</v>
      </c>
      <c r="K76" s="21">
        <f t="shared" si="28"/>
        <v>4703463.3899999997</v>
      </c>
      <c r="L76" s="22">
        <f t="shared" si="1"/>
        <v>80.154454498977501</v>
      </c>
      <c r="M76" s="21">
        <f t="shared" si="28"/>
        <v>4575480</v>
      </c>
      <c r="N76" s="21">
        <f t="shared" si="28"/>
        <v>4575480</v>
      </c>
      <c r="O76" s="21">
        <f t="shared" si="28"/>
        <v>10950000</v>
      </c>
      <c r="P76" s="21">
        <f t="shared" si="28"/>
        <v>10950000</v>
      </c>
      <c r="Q76" s="21">
        <f t="shared" si="28"/>
        <v>4666613</v>
      </c>
      <c r="R76" s="21">
        <f t="shared" si="28"/>
        <v>12620000</v>
      </c>
      <c r="S76" s="21">
        <f t="shared" si="28"/>
        <v>12620000</v>
      </c>
      <c r="T76" s="21">
        <f t="shared" si="28"/>
        <v>12980000</v>
      </c>
      <c r="U76" s="21">
        <f t="shared" si="28"/>
        <v>12980000</v>
      </c>
      <c r="V76" s="21"/>
      <c r="W76" s="21"/>
      <c r="X76" s="21"/>
      <c r="Y76" s="132"/>
    </row>
    <row r="77" spans="1:25" s="36" customFormat="1" ht="15.75" hidden="1">
      <c r="A77" s="28" t="s">
        <v>40</v>
      </c>
      <c r="B77" s="29">
        <v>11</v>
      </c>
      <c r="C77" s="116" t="s">
        <v>18</v>
      </c>
      <c r="D77" s="31">
        <v>3232</v>
      </c>
      <c r="E77" s="32" t="s">
        <v>118</v>
      </c>
      <c r="F77" s="32"/>
      <c r="G77" s="1">
        <v>362000</v>
      </c>
      <c r="H77" s="1">
        <v>362000</v>
      </c>
      <c r="I77" s="1">
        <v>362000</v>
      </c>
      <c r="J77" s="1">
        <v>362000</v>
      </c>
      <c r="K77" s="1">
        <v>253139.62</v>
      </c>
      <c r="L77" s="33">
        <f t="shared" si="1"/>
        <v>69.928071823204419</v>
      </c>
      <c r="M77" s="1">
        <v>356570</v>
      </c>
      <c r="N77" s="1">
        <v>356570</v>
      </c>
      <c r="O77" s="1">
        <v>400000</v>
      </c>
      <c r="P77" s="1">
        <f t="shared" ref="P77:P89" si="29">O77</f>
        <v>400000</v>
      </c>
      <c r="Q77" s="1">
        <v>361919</v>
      </c>
      <c r="R77" s="1">
        <v>350000</v>
      </c>
      <c r="S77" s="1">
        <f t="shared" ref="S77:S89" si="30">R77</f>
        <v>350000</v>
      </c>
      <c r="T77" s="1">
        <v>350000</v>
      </c>
      <c r="U77" s="1">
        <f t="shared" ref="U77:U89" si="31">T77</f>
        <v>350000</v>
      </c>
      <c r="V77" s="21"/>
      <c r="W77" s="21"/>
      <c r="X77" s="21"/>
      <c r="Y77" s="132"/>
    </row>
    <row r="78" spans="1:25" s="36" customFormat="1" ht="15.75" hidden="1">
      <c r="A78" s="28" t="s">
        <v>40</v>
      </c>
      <c r="B78" s="29">
        <v>11</v>
      </c>
      <c r="C78" s="116" t="s">
        <v>18</v>
      </c>
      <c r="D78" s="31">
        <v>3235</v>
      </c>
      <c r="E78" s="32" t="s">
        <v>42</v>
      </c>
      <c r="F78" s="32"/>
      <c r="G78" s="1">
        <v>20000</v>
      </c>
      <c r="H78" s="1">
        <v>20000</v>
      </c>
      <c r="I78" s="1">
        <v>20000</v>
      </c>
      <c r="J78" s="1">
        <v>20000</v>
      </c>
      <c r="K78" s="1">
        <v>1950</v>
      </c>
      <c r="L78" s="33">
        <f t="shared" si="1"/>
        <v>9.75</v>
      </c>
      <c r="M78" s="1">
        <v>19700</v>
      </c>
      <c r="N78" s="1">
        <v>19700</v>
      </c>
      <c r="O78" s="1">
        <v>3000000</v>
      </c>
      <c r="P78" s="1">
        <f t="shared" si="29"/>
        <v>3000000</v>
      </c>
      <c r="Q78" s="1">
        <v>19996</v>
      </c>
      <c r="R78" s="1">
        <v>4400000</v>
      </c>
      <c r="S78" s="1">
        <f t="shared" si="30"/>
        <v>4400000</v>
      </c>
      <c r="T78" s="1">
        <v>4500000</v>
      </c>
      <c r="U78" s="1">
        <f t="shared" si="31"/>
        <v>4500000</v>
      </c>
      <c r="V78" s="21"/>
      <c r="W78" s="21"/>
      <c r="X78" s="21"/>
      <c r="Y78" s="132"/>
    </row>
    <row r="79" spans="1:25" s="36" customFormat="1" ht="15.75" hidden="1">
      <c r="A79" s="28" t="s">
        <v>40</v>
      </c>
      <c r="B79" s="29">
        <v>11</v>
      </c>
      <c r="C79" s="116" t="s">
        <v>18</v>
      </c>
      <c r="D79" s="31">
        <v>3237</v>
      </c>
      <c r="E79" s="32" t="s">
        <v>36</v>
      </c>
      <c r="F79" s="32"/>
      <c r="G79" s="1">
        <v>86000</v>
      </c>
      <c r="H79" s="1">
        <v>86000</v>
      </c>
      <c r="I79" s="1">
        <v>86000</v>
      </c>
      <c r="J79" s="1">
        <v>86000</v>
      </c>
      <c r="K79" s="1">
        <v>0</v>
      </c>
      <c r="L79" s="33">
        <f t="shared" si="1"/>
        <v>0</v>
      </c>
      <c r="M79" s="1">
        <v>84710</v>
      </c>
      <c r="N79" s="1">
        <v>84710</v>
      </c>
      <c r="O79" s="1">
        <v>50000</v>
      </c>
      <c r="P79" s="1">
        <f t="shared" si="29"/>
        <v>50000</v>
      </c>
      <c r="Q79" s="1">
        <v>85980</v>
      </c>
      <c r="R79" s="1">
        <v>70000</v>
      </c>
      <c r="S79" s="1">
        <f t="shared" si="30"/>
        <v>70000</v>
      </c>
      <c r="T79" s="1">
        <v>80000</v>
      </c>
      <c r="U79" s="1">
        <f t="shared" si="31"/>
        <v>80000</v>
      </c>
      <c r="V79" s="21"/>
      <c r="W79" s="21"/>
      <c r="X79" s="21"/>
      <c r="Y79" s="132"/>
    </row>
    <row r="80" spans="1:25" s="36" customFormat="1" ht="15.75" hidden="1">
      <c r="A80" s="28" t="s">
        <v>40</v>
      </c>
      <c r="B80" s="29">
        <v>11</v>
      </c>
      <c r="C80" s="116" t="s">
        <v>18</v>
      </c>
      <c r="D80" s="31">
        <v>3238</v>
      </c>
      <c r="E80" s="32" t="s">
        <v>122</v>
      </c>
      <c r="F80" s="32"/>
      <c r="G80" s="1">
        <v>5400000</v>
      </c>
      <c r="H80" s="1">
        <v>5400000</v>
      </c>
      <c r="I80" s="1">
        <v>5400000</v>
      </c>
      <c r="J80" s="1">
        <v>5400000</v>
      </c>
      <c r="K80" s="1">
        <v>4448373.7699999996</v>
      </c>
      <c r="L80" s="33">
        <f t="shared" si="1"/>
        <v>82.377292037037037</v>
      </c>
      <c r="M80" s="1">
        <v>4114500</v>
      </c>
      <c r="N80" s="1">
        <v>4114500</v>
      </c>
      <c r="O80" s="1">
        <v>7500000</v>
      </c>
      <c r="P80" s="1">
        <f t="shared" si="29"/>
        <v>7500000</v>
      </c>
      <c r="Q80" s="1">
        <v>4198718</v>
      </c>
      <c r="R80" s="1">
        <v>7800000</v>
      </c>
      <c r="S80" s="1">
        <f t="shared" si="30"/>
        <v>7800000</v>
      </c>
      <c r="T80" s="1">
        <v>8050000</v>
      </c>
      <c r="U80" s="1">
        <f t="shared" si="31"/>
        <v>8050000</v>
      </c>
      <c r="V80" s="21"/>
      <c r="W80" s="21"/>
      <c r="X80" s="21"/>
      <c r="Y80" s="132"/>
    </row>
    <row r="81" spans="1:25" s="36" customFormat="1" ht="15.75" hidden="1">
      <c r="A81" s="24" t="s">
        <v>40</v>
      </c>
      <c r="B81" s="25">
        <v>11</v>
      </c>
      <c r="C81" s="115" t="s">
        <v>18</v>
      </c>
      <c r="D81" s="27">
        <v>412</v>
      </c>
      <c r="E81" s="20"/>
      <c r="F81" s="20"/>
      <c r="G81" s="21">
        <f>SUM(G82:G83)</f>
        <v>1351000</v>
      </c>
      <c r="H81" s="21">
        <f t="shared" ref="H81:U81" si="32">SUM(H82:H83)</f>
        <v>1351000</v>
      </c>
      <c r="I81" s="21">
        <f t="shared" si="32"/>
        <v>1351000</v>
      </c>
      <c r="J81" s="21">
        <f t="shared" si="32"/>
        <v>1351000</v>
      </c>
      <c r="K81" s="21">
        <f t="shared" si="32"/>
        <v>877362.33000000007</v>
      </c>
      <c r="L81" s="22">
        <f t="shared" si="1"/>
        <v>64.941697261287942</v>
      </c>
      <c r="M81" s="21">
        <f t="shared" si="32"/>
        <v>1365861</v>
      </c>
      <c r="N81" s="21">
        <f t="shared" si="32"/>
        <v>1365861</v>
      </c>
      <c r="O81" s="21">
        <f t="shared" si="32"/>
        <v>1610000</v>
      </c>
      <c r="P81" s="21">
        <f t="shared" si="32"/>
        <v>1610000</v>
      </c>
      <c r="Q81" s="21">
        <f t="shared" si="32"/>
        <v>1434155</v>
      </c>
      <c r="R81" s="21">
        <f t="shared" si="32"/>
        <v>400000</v>
      </c>
      <c r="S81" s="21">
        <f t="shared" si="32"/>
        <v>400000</v>
      </c>
      <c r="T81" s="21">
        <f t="shared" si="32"/>
        <v>450000</v>
      </c>
      <c r="U81" s="21">
        <f t="shared" si="32"/>
        <v>450000</v>
      </c>
      <c r="V81" s="21"/>
      <c r="W81" s="21"/>
      <c r="X81" s="21"/>
      <c r="Y81" s="132"/>
    </row>
    <row r="82" spans="1:25" s="36" customFormat="1" ht="15.75" hidden="1">
      <c r="A82" s="28" t="s">
        <v>40</v>
      </c>
      <c r="B82" s="29">
        <v>11</v>
      </c>
      <c r="C82" s="116" t="s">
        <v>18</v>
      </c>
      <c r="D82" s="31">
        <v>4123</v>
      </c>
      <c r="E82" s="32" t="s">
        <v>133</v>
      </c>
      <c r="F82" s="32"/>
      <c r="G82" s="1">
        <v>1350000</v>
      </c>
      <c r="H82" s="1">
        <v>1350000</v>
      </c>
      <c r="I82" s="1">
        <v>1350000</v>
      </c>
      <c r="J82" s="1">
        <v>1350000</v>
      </c>
      <c r="K82" s="1">
        <v>877362.33000000007</v>
      </c>
      <c r="L82" s="33">
        <f t="shared" si="1"/>
        <v>64.989802222222224</v>
      </c>
      <c r="M82" s="1">
        <v>1364850</v>
      </c>
      <c r="N82" s="1">
        <v>1364850</v>
      </c>
      <c r="O82" s="1">
        <v>1610000</v>
      </c>
      <c r="P82" s="1">
        <f t="shared" si="29"/>
        <v>1610000</v>
      </c>
      <c r="Q82" s="1">
        <v>1433093</v>
      </c>
      <c r="R82" s="1">
        <v>400000</v>
      </c>
      <c r="S82" s="1">
        <f t="shared" si="30"/>
        <v>400000</v>
      </c>
      <c r="T82" s="1">
        <v>450000</v>
      </c>
      <c r="U82" s="1">
        <f t="shared" si="31"/>
        <v>450000</v>
      </c>
      <c r="V82" s="21"/>
      <c r="W82" s="21"/>
      <c r="X82" s="21"/>
      <c r="Y82" s="132"/>
    </row>
    <row r="83" spans="1:25" s="36" customFormat="1" ht="15.75" hidden="1">
      <c r="A83" s="28" t="s">
        <v>40</v>
      </c>
      <c r="B83" s="29">
        <v>11</v>
      </c>
      <c r="C83" s="116" t="s">
        <v>18</v>
      </c>
      <c r="D83" s="31">
        <v>4126</v>
      </c>
      <c r="E83" s="32" t="s">
        <v>4</v>
      </c>
      <c r="F83" s="32"/>
      <c r="G83" s="1">
        <v>1000</v>
      </c>
      <c r="H83" s="1">
        <v>1000</v>
      </c>
      <c r="I83" s="1">
        <v>1000</v>
      </c>
      <c r="J83" s="1">
        <v>1000</v>
      </c>
      <c r="K83" s="1">
        <v>0</v>
      </c>
      <c r="L83" s="33">
        <f t="shared" si="1"/>
        <v>0</v>
      </c>
      <c r="M83" s="1">
        <v>1011</v>
      </c>
      <c r="N83" s="1">
        <v>1011</v>
      </c>
      <c r="O83" s="1"/>
      <c r="P83" s="1">
        <f t="shared" si="29"/>
        <v>0</v>
      </c>
      <c r="Q83" s="1">
        <v>1062</v>
      </c>
      <c r="R83" s="1"/>
      <c r="S83" s="1">
        <f t="shared" si="30"/>
        <v>0</v>
      </c>
      <c r="T83" s="1"/>
      <c r="U83" s="1">
        <f t="shared" si="31"/>
        <v>0</v>
      </c>
      <c r="V83" s="21"/>
      <c r="W83" s="21"/>
      <c r="X83" s="21"/>
      <c r="Y83" s="132"/>
    </row>
    <row r="84" spans="1:25" s="36" customFormat="1" ht="15.75" hidden="1">
      <c r="A84" s="24" t="s">
        <v>40</v>
      </c>
      <c r="B84" s="25">
        <v>11</v>
      </c>
      <c r="C84" s="115" t="s">
        <v>18</v>
      </c>
      <c r="D84" s="27">
        <v>422</v>
      </c>
      <c r="E84" s="20"/>
      <c r="F84" s="20"/>
      <c r="G84" s="21">
        <f>SUM(G85:G87)</f>
        <v>2066603</v>
      </c>
      <c r="H84" s="21">
        <f t="shared" ref="H84:U84" si="33">SUM(H85:H87)</f>
        <v>2066603</v>
      </c>
      <c r="I84" s="21">
        <f t="shared" si="33"/>
        <v>2066603</v>
      </c>
      <c r="J84" s="21">
        <f t="shared" si="33"/>
        <v>2066603</v>
      </c>
      <c r="K84" s="21">
        <f t="shared" si="33"/>
        <v>895087.37000000011</v>
      </c>
      <c r="L84" s="22">
        <f t="shared" si="1"/>
        <v>43.312013482996015</v>
      </c>
      <c r="M84" s="21">
        <f t="shared" si="33"/>
        <v>2115012</v>
      </c>
      <c r="N84" s="21">
        <f t="shared" si="33"/>
        <v>2115012</v>
      </c>
      <c r="O84" s="21">
        <f t="shared" si="33"/>
        <v>2100000</v>
      </c>
      <c r="P84" s="21">
        <f t="shared" si="33"/>
        <v>2100000</v>
      </c>
      <c r="Q84" s="21">
        <f t="shared" si="33"/>
        <v>2220763</v>
      </c>
      <c r="R84" s="21">
        <f t="shared" si="33"/>
        <v>2200000</v>
      </c>
      <c r="S84" s="21">
        <f t="shared" si="33"/>
        <v>2200000</v>
      </c>
      <c r="T84" s="21">
        <f t="shared" si="33"/>
        <v>2250000</v>
      </c>
      <c r="U84" s="21">
        <f t="shared" si="33"/>
        <v>2250000</v>
      </c>
      <c r="V84" s="21"/>
      <c r="W84" s="21"/>
      <c r="X84" s="21"/>
      <c r="Y84" s="132"/>
    </row>
    <row r="85" spans="1:25" s="36" customFormat="1" ht="15.75" hidden="1">
      <c r="A85" s="28" t="s">
        <v>40</v>
      </c>
      <c r="B85" s="29">
        <v>11</v>
      </c>
      <c r="C85" s="116" t="s">
        <v>18</v>
      </c>
      <c r="D85" s="31">
        <v>4221</v>
      </c>
      <c r="E85" s="32" t="s">
        <v>129</v>
      </c>
      <c r="F85" s="32"/>
      <c r="G85" s="1">
        <v>1800000</v>
      </c>
      <c r="H85" s="1">
        <v>1800000</v>
      </c>
      <c r="I85" s="1">
        <v>1800000</v>
      </c>
      <c r="J85" s="1">
        <v>1800000</v>
      </c>
      <c r="K85" s="1">
        <v>811476.83000000007</v>
      </c>
      <c r="L85" s="33">
        <f t="shared" si="1"/>
        <v>45.082046111111111</v>
      </c>
      <c r="M85" s="1">
        <v>1819800</v>
      </c>
      <c r="N85" s="1">
        <v>1819800</v>
      </c>
      <c r="O85" s="1">
        <v>1850000</v>
      </c>
      <c r="P85" s="1">
        <f t="shared" si="29"/>
        <v>1850000</v>
      </c>
      <c r="Q85" s="1">
        <v>1910790</v>
      </c>
      <c r="R85" s="1">
        <v>2000000</v>
      </c>
      <c r="S85" s="1">
        <f t="shared" si="30"/>
        <v>2000000</v>
      </c>
      <c r="T85" s="1">
        <v>2000000</v>
      </c>
      <c r="U85" s="1">
        <f t="shared" si="31"/>
        <v>2000000</v>
      </c>
      <c r="V85" s="21"/>
      <c r="W85" s="21"/>
      <c r="X85" s="21"/>
      <c r="Y85" s="132"/>
    </row>
    <row r="86" spans="1:25" s="36" customFormat="1" ht="15.75" hidden="1">
      <c r="A86" s="28" t="s">
        <v>40</v>
      </c>
      <c r="B86" s="29">
        <v>11</v>
      </c>
      <c r="C86" s="116" t="s">
        <v>18</v>
      </c>
      <c r="D86" s="31">
        <v>4222</v>
      </c>
      <c r="E86" s="32" t="s">
        <v>130</v>
      </c>
      <c r="F86" s="32"/>
      <c r="G86" s="1">
        <v>252603</v>
      </c>
      <c r="H86" s="1">
        <v>252603</v>
      </c>
      <c r="I86" s="1">
        <v>252603</v>
      </c>
      <c r="J86" s="1">
        <v>252603</v>
      </c>
      <c r="K86" s="1">
        <v>83610.539999999994</v>
      </c>
      <c r="L86" s="33">
        <f t="shared" si="1"/>
        <v>33.099583140342745</v>
      </c>
      <c r="M86" s="1">
        <v>281058</v>
      </c>
      <c r="N86" s="1">
        <v>281058</v>
      </c>
      <c r="O86" s="1">
        <v>250000</v>
      </c>
      <c r="P86" s="1">
        <f t="shared" si="29"/>
        <v>250000</v>
      </c>
      <c r="Q86" s="1">
        <v>295111</v>
      </c>
      <c r="R86" s="1">
        <v>200000</v>
      </c>
      <c r="S86" s="1">
        <f t="shared" si="30"/>
        <v>200000</v>
      </c>
      <c r="T86" s="1">
        <v>250000</v>
      </c>
      <c r="U86" s="1">
        <f t="shared" si="31"/>
        <v>250000</v>
      </c>
      <c r="V86" s="21"/>
      <c r="W86" s="21"/>
      <c r="X86" s="21"/>
      <c r="Y86" s="132"/>
    </row>
    <row r="87" spans="1:25" s="36" customFormat="1" ht="15.75" hidden="1">
      <c r="A87" s="28" t="s">
        <v>40</v>
      </c>
      <c r="B87" s="29">
        <v>11</v>
      </c>
      <c r="C87" s="116" t="s">
        <v>18</v>
      </c>
      <c r="D87" s="31">
        <v>4225</v>
      </c>
      <c r="E87" s="32" t="s">
        <v>134</v>
      </c>
      <c r="F87" s="32"/>
      <c r="G87" s="1">
        <v>14000</v>
      </c>
      <c r="H87" s="1">
        <v>14000</v>
      </c>
      <c r="I87" s="1">
        <v>14000</v>
      </c>
      <c r="J87" s="1">
        <v>14000</v>
      </c>
      <c r="K87" s="1">
        <v>0</v>
      </c>
      <c r="L87" s="33">
        <f t="shared" si="1"/>
        <v>0</v>
      </c>
      <c r="M87" s="1">
        <v>14154</v>
      </c>
      <c r="N87" s="1">
        <v>14154</v>
      </c>
      <c r="O87" s="1"/>
      <c r="P87" s="1">
        <f t="shared" si="29"/>
        <v>0</v>
      </c>
      <c r="Q87" s="1">
        <v>14862</v>
      </c>
      <c r="R87" s="1"/>
      <c r="S87" s="1">
        <f t="shared" si="30"/>
        <v>0</v>
      </c>
      <c r="T87" s="1"/>
      <c r="U87" s="1">
        <f t="shared" si="31"/>
        <v>0</v>
      </c>
      <c r="V87" s="21"/>
      <c r="W87" s="21"/>
      <c r="X87" s="21"/>
      <c r="Y87" s="132"/>
    </row>
    <row r="88" spans="1:25" s="36" customFormat="1" ht="15.75" hidden="1">
      <c r="A88" s="24" t="s">
        <v>40</v>
      </c>
      <c r="B88" s="25">
        <v>11</v>
      </c>
      <c r="C88" s="115" t="s">
        <v>18</v>
      </c>
      <c r="D88" s="27">
        <v>426</v>
      </c>
      <c r="E88" s="20"/>
      <c r="F88" s="20"/>
      <c r="G88" s="21">
        <f>SUM(G89)</f>
        <v>850000</v>
      </c>
      <c r="H88" s="21">
        <f t="shared" ref="H88:U88" si="34">SUM(H89)</f>
        <v>850000</v>
      </c>
      <c r="I88" s="21">
        <f t="shared" si="34"/>
        <v>850000</v>
      </c>
      <c r="J88" s="21">
        <f t="shared" si="34"/>
        <v>850000</v>
      </c>
      <c r="K88" s="21">
        <f t="shared" si="34"/>
        <v>62250</v>
      </c>
      <c r="L88" s="22">
        <f t="shared" si="1"/>
        <v>7.3235294117647065</v>
      </c>
      <c r="M88" s="21">
        <f t="shared" si="34"/>
        <v>859350</v>
      </c>
      <c r="N88" s="21">
        <f t="shared" si="34"/>
        <v>859350</v>
      </c>
      <c r="O88" s="21">
        <f t="shared" si="34"/>
        <v>900000</v>
      </c>
      <c r="P88" s="21">
        <f t="shared" si="34"/>
        <v>900000</v>
      </c>
      <c r="Q88" s="21">
        <f t="shared" si="34"/>
        <v>902318</v>
      </c>
      <c r="R88" s="21">
        <f t="shared" si="34"/>
        <v>950000</v>
      </c>
      <c r="S88" s="21">
        <f t="shared" si="34"/>
        <v>950000</v>
      </c>
      <c r="T88" s="21">
        <f t="shared" si="34"/>
        <v>1000000</v>
      </c>
      <c r="U88" s="21">
        <f t="shared" si="34"/>
        <v>1000000</v>
      </c>
      <c r="V88" s="21"/>
      <c r="W88" s="21"/>
      <c r="X88" s="21"/>
      <c r="Y88" s="132"/>
    </row>
    <row r="89" spans="1:25" s="36" customFormat="1" ht="15.75" hidden="1">
      <c r="A89" s="28" t="s">
        <v>40</v>
      </c>
      <c r="B89" s="29">
        <v>11</v>
      </c>
      <c r="C89" s="116" t="s">
        <v>18</v>
      </c>
      <c r="D89" s="31">
        <v>4262</v>
      </c>
      <c r="E89" s="32" t="s">
        <v>135</v>
      </c>
      <c r="F89" s="32"/>
      <c r="G89" s="1">
        <v>850000</v>
      </c>
      <c r="H89" s="1">
        <v>850000</v>
      </c>
      <c r="I89" s="1">
        <v>850000</v>
      </c>
      <c r="J89" s="1">
        <v>850000</v>
      </c>
      <c r="K89" s="1">
        <v>62250</v>
      </c>
      <c r="L89" s="33">
        <f t="shared" si="1"/>
        <v>7.3235294117647065</v>
      </c>
      <c r="M89" s="1">
        <v>859350</v>
      </c>
      <c r="N89" s="1">
        <v>859350</v>
      </c>
      <c r="O89" s="1">
        <v>900000</v>
      </c>
      <c r="P89" s="1">
        <f t="shared" si="29"/>
        <v>900000</v>
      </c>
      <c r="Q89" s="1">
        <v>902318</v>
      </c>
      <c r="R89" s="1">
        <v>950000</v>
      </c>
      <c r="S89" s="1">
        <f t="shared" si="30"/>
        <v>950000</v>
      </c>
      <c r="T89" s="1">
        <v>1000000</v>
      </c>
      <c r="U89" s="1">
        <f t="shared" si="31"/>
        <v>1000000</v>
      </c>
      <c r="V89" s="21"/>
      <c r="W89" s="21"/>
      <c r="X89" s="21"/>
      <c r="Y89" s="132"/>
    </row>
    <row r="90" spans="1:25" s="35" customFormat="1" ht="78.75">
      <c r="A90" s="281" t="s">
        <v>81</v>
      </c>
      <c r="B90" s="281"/>
      <c r="C90" s="281"/>
      <c r="D90" s="281"/>
      <c r="E90" s="20" t="s">
        <v>79</v>
      </c>
      <c r="F90" s="20" t="s">
        <v>253</v>
      </c>
      <c r="G90" s="21">
        <f>G91+G93</f>
        <v>4400000</v>
      </c>
      <c r="H90" s="21">
        <f t="shared" ref="H90:U90" si="35">H91+H93</f>
        <v>4400000</v>
      </c>
      <c r="I90" s="21">
        <f t="shared" si="35"/>
        <v>4400000</v>
      </c>
      <c r="J90" s="21">
        <f t="shared" si="35"/>
        <v>4400000</v>
      </c>
      <c r="K90" s="21">
        <f t="shared" si="35"/>
        <v>32664.5</v>
      </c>
      <c r="L90" s="22">
        <f t="shared" si="1"/>
        <v>0.74237500000000001</v>
      </c>
      <c r="M90" s="21">
        <f t="shared" si="35"/>
        <v>2724800</v>
      </c>
      <c r="N90" s="21">
        <f t="shared" si="35"/>
        <v>2724800</v>
      </c>
      <c r="O90" s="21">
        <f t="shared" si="35"/>
        <v>3850000</v>
      </c>
      <c r="P90" s="21">
        <f t="shared" si="35"/>
        <v>3850000</v>
      </c>
      <c r="Q90" s="21">
        <f t="shared" si="35"/>
        <v>2749622</v>
      </c>
      <c r="R90" s="21">
        <f t="shared" si="35"/>
        <v>4070000</v>
      </c>
      <c r="S90" s="21">
        <f t="shared" si="35"/>
        <v>4070000</v>
      </c>
      <c r="T90" s="21">
        <f t="shared" si="35"/>
        <v>4000000</v>
      </c>
      <c r="U90" s="21">
        <f t="shared" si="35"/>
        <v>4000000</v>
      </c>
      <c r="V90" s="1"/>
      <c r="W90" s="1"/>
      <c r="X90" s="1"/>
      <c r="Y90" s="74"/>
    </row>
    <row r="91" spans="1:25" s="36" customFormat="1" ht="15.75" hidden="1">
      <c r="A91" s="24" t="s">
        <v>81</v>
      </c>
      <c r="B91" s="25">
        <v>11</v>
      </c>
      <c r="C91" s="26" t="s">
        <v>18</v>
      </c>
      <c r="D91" s="27">
        <v>329</v>
      </c>
      <c r="E91" s="20"/>
      <c r="F91" s="20"/>
      <c r="G91" s="21">
        <f>SUM(G92)</f>
        <v>2000000</v>
      </c>
      <c r="H91" s="21">
        <f t="shared" ref="H91:U91" si="36">SUM(H92)</f>
        <v>2000000</v>
      </c>
      <c r="I91" s="21">
        <f t="shared" si="36"/>
        <v>2000000</v>
      </c>
      <c r="J91" s="21">
        <f t="shared" si="36"/>
        <v>2000000</v>
      </c>
      <c r="K91" s="21">
        <f t="shared" si="36"/>
        <v>32664.5</v>
      </c>
      <c r="L91" s="22">
        <f t="shared" ref="L91:L156" si="37">IF(I91=0, "-", K91/I91*100)</f>
        <v>1.6332249999999999</v>
      </c>
      <c r="M91" s="21">
        <f t="shared" si="36"/>
        <v>654800</v>
      </c>
      <c r="N91" s="21">
        <f t="shared" si="36"/>
        <v>654800</v>
      </c>
      <c r="O91" s="21">
        <f t="shared" si="36"/>
        <v>1850000</v>
      </c>
      <c r="P91" s="21">
        <f t="shared" si="36"/>
        <v>1850000</v>
      </c>
      <c r="Q91" s="21">
        <f t="shared" si="36"/>
        <v>679622</v>
      </c>
      <c r="R91" s="21">
        <f t="shared" si="36"/>
        <v>2000000</v>
      </c>
      <c r="S91" s="21">
        <f t="shared" si="36"/>
        <v>2000000</v>
      </c>
      <c r="T91" s="21">
        <f t="shared" si="36"/>
        <v>2000000</v>
      </c>
      <c r="U91" s="21">
        <f t="shared" si="36"/>
        <v>2000000</v>
      </c>
      <c r="V91" s="21"/>
      <c r="W91" s="21"/>
      <c r="X91" s="21"/>
      <c r="Y91" s="132"/>
    </row>
    <row r="92" spans="1:25" s="35" customFormat="1" hidden="1">
      <c r="A92" s="28" t="s">
        <v>81</v>
      </c>
      <c r="B92" s="29">
        <v>11</v>
      </c>
      <c r="C92" s="30" t="s">
        <v>18</v>
      </c>
      <c r="D92" s="31">
        <v>3299</v>
      </c>
      <c r="E92" s="32" t="s">
        <v>125</v>
      </c>
      <c r="F92" s="32"/>
      <c r="G92" s="1">
        <v>2000000</v>
      </c>
      <c r="H92" s="1">
        <v>2000000</v>
      </c>
      <c r="I92" s="1">
        <v>2000000</v>
      </c>
      <c r="J92" s="1">
        <v>2000000</v>
      </c>
      <c r="K92" s="1">
        <v>32664.5</v>
      </c>
      <c r="L92" s="33">
        <f t="shared" si="37"/>
        <v>1.6332249999999999</v>
      </c>
      <c r="M92" s="1">
        <v>654800</v>
      </c>
      <c r="N92" s="1">
        <v>654800</v>
      </c>
      <c r="O92" s="1">
        <v>1850000</v>
      </c>
      <c r="P92" s="1">
        <f>O92</f>
        <v>1850000</v>
      </c>
      <c r="Q92" s="1">
        <v>679622</v>
      </c>
      <c r="R92" s="1">
        <v>2000000</v>
      </c>
      <c r="S92" s="1">
        <f>R92</f>
        <v>2000000</v>
      </c>
      <c r="T92" s="1">
        <v>2000000</v>
      </c>
      <c r="U92" s="1">
        <f>T92</f>
        <v>2000000</v>
      </c>
      <c r="V92" s="1"/>
      <c r="W92" s="1"/>
      <c r="X92" s="1"/>
      <c r="Y92" s="74"/>
    </row>
    <row r="93" spans="1:25" s="36" customFormat="1" ht="15.75" hidden="1">
      <c r="A93" s="24" t="s">
        <v>81</v>
      </c>
      <c r="B93" s="25">
        <v>11</v>
      </c>
      <c r="C93" s="26" t="s">
        <v>18</v>
      </c>
      <c r="D93" s="27">
        <v>343</v>
      </c>
      <c r="E93" s="20"/>
      <c r="F93" s="20"/>
      <c r="G93" s="21">
        <f>SUM(G94)</f>
        <v>2400000</v>
      </c>
      <c r="H93" s="21">
        <f t="shared" ref="H93:U93" si="38">SUM(H94)</f>
        <v>2400000</v>
      </c>
      <c r="I93" s="21">
        <f t="shared" si="38"/>
        <v>2400000</v>
      </c>
      <c r="J93" s="21">
        <f t="shared" si="38"/>
        <v>2400000</v>
      </c>
      <c r="K93" s="21">
        <f t="shared" si="38"/>
        <v>0</v>
      </c>
      <c r="L93" s="22">
        <f t="shared" si="37"/>
        <v>0</v>
      </c>
      <c r="M93" s="21">
        <f t="shared" si="38"/>
        <v>2070000</v>
      </c>
      <c r="N93" s="21">
        <f t="shared" si="38"/>
        <v>2070000</v>
      </c>
      <c r="O93" s="21">
        <f t="shared" si="38"/>
        <v>2000000</v>
      </c>
      <c r="P93" s="21">
        <f t="shared" si="38"/>
        <v>2000000</v>
      </c>
      <c r="Q93" s="21">
        <f t="shared" si="38"/>
        <v>2070000</v>
      </c>
      <c r="R93" s="21">
        <f t="shared" si="38"/>
        <v>2070000</v>
      </c>
      <c r="S93" s="21">
        <f t="shared" si="38"/>
        <v>2070000</v>
      </c>
      <c r="T93" s="21">
        <f t="shared" si="38"/>
        <v>2000000</v>
      </c>
      <c r="U93" s="21">
        <f t="shared" si="38"/>
        <v>2000000</v>
      </c>
      <c r="V93" s="21"/>
      <c r="W93" s="21"/>
      <c r="X93" s="21"/>
      <c r="Y93" s="132"/>
    </row>
    <row r="94" spans="1:25" s="35" customFormat="1" hidden="1">
      <c r="A94" s="28" t="s">
        <v>81</v>
      </c>
      <c r="B94" s="29">
        <v>11</v>
      </c>
      <c r="C94" s="30" t="s">
        <v>18</v>
      </c>
      <c r="D94" s="31">
        <v>3433</v>
      </c>
      <c r="E94" s="32" t="s">
        <v>126</v>
      </c>
      <c r="F94" s="32"/>
      <c r="G94" s="1">
        <v>2400000</v>
      </c>
      <c r="H94" s="1">
        <v>2400000</v>
      </c>
      <c r="I94" s="1">
        <v>2400000</v>
      </c>
      <c r="J94" s="1">
        <v>2400000</v>
      </c>
      <c r="K94" s="1">
        <v>0</v>
      </c>
      <c r="L94" s="33">
        <f t="shared" si="37"/>
        <v>0</v>
      </c>
      <c r="M94" s="1">
        <v>2070000</v>
      </c>
      <c r="N94" s="1">
        <v>2070000</v>
      </c>
      <c r="O94" s="1">
        <v>2000000</v>
      </c>
      <c r="P94" s="1">
        <f>O94</f>
        <v>2000000</v>
      </c>
      <c r="Q94" s="1">
        <v>2070000</v>
      </c>
      <c r="R94" s="1">
        <v>2070000</v>
      </c>
      <c r="S94" s="1">
        <f>R94</f>
        <v>2070000</v>
      </c>
      <c r="T94" s="1">
        <v>2000000</v>
      </c>
      <c r="U94" s="1">
        <f>T94</f>
        <v>2000000</v>
      </c>
      <c r="V94" s="1"/>
      <c r="W94" s="1"/>
      <c r="X94" s="1"/>
      <c r="Y94" s="74"/>
    </row>
    <row r="95" spans="1:25" s="36" customFormat="1" ht="78.75">
      <c r="A95" s="281" t="s">
        <v>274</v>
      </c>
      <c r="B95" s="282"/>
      <c r="C95" s="282"/>
      <c r="D95" s="282"/>
      <c r="E95" s="20" t="s">
        <v>231</v>
      </c>
      <c r="F95" s="20" t="s">
        <v>253</v>
      </c>
      <c r="G95" s="21">
        <f>G96+G99+G101+G103</f>
        <v>1566000</v>
      </c>
      <c r="H95" s="21">
        <f t="shared" ref="H95:U95" si="39">H96+H99+H101+H103</f>
        <v>1566000</v>
      </c>
      <c r="I95" s="21">
        <f t="shared" si="39"/>
        <v>1566000</v>
      </c>
      <c r="J95" s="21">
        <f t="shared" si="39"/>
        <v>1566000</v>
      </c>
      <c r="K95" s="21">
        <f t="shared" si="39"/>
        <v>1184767.29</v>
      </c>
      <c r="L95" s="22">
        <f t="shared" si="37"/>
        <v>75.655637931034477</v>
      </c>
      <c r="M95" s="21">
        <f t="shared" si="39"/>
        <v>1156154</v>
      </c>
      <c r="N95" s="21">
        <f t="shared" si="39"/>
        <v>1156154</v>
      </c>
      <c r="O95" s="21">
        <f t="shared" si="39"/>
        <v>18100000</v>
      </c>
      <c r="P95" s="21">
        <f t="shared" si="39"/>
        <v>18100000</v>
      </c>
      <c r="Q95" s="21">
        <f t="shared" si="39"/>
        <v>1183900</v>
      </c>
      <c r="R95" s="21">
        <f t="shared" si="39"/>
        <v>30000000</v>
      </c>
      <c r="S95" s="21">
        <f t="shared" si="39"/>
        <v>30000000</v>
      </c>
      <c r="T95" s="21">
        <f t="shared" si="39"/>
        <v>23650000</v>
      </c>
      <c r="U95" s="21">
        <f t="shared" si="39"/>
        <v>23650000</v>
      </c>
      <c r="V95" s="21"/>
      <c r="W95" s="21"/>
      <c r="X95" s="21"/>
      <c r="Y95" s="132"/>
    </row>
    <row r="96" spans="1:25" s="36" customFormat="1" ht="15.75" hidden="1">
      <c r="A96" s="24" t="s">
        <v>274</v>
      </c>
      <c r="B96" s="25">
        <v>11</v>
      </c>
      <c r="C96" s="26" t="s">
        <v>18</v>
      </c>
      <c r="D96" s="42">
        <v>323</v>
      </c>
      <c r="E96" s="20"/>
      <c r="F96" s="20"/>
      <c r="G96" s="21">
        <f>SUM(G97:G98)</f>
        <v>872000</v>
      </c>
      <c r="H96" s="21">
        <f t="shared" ref="H96:U96" si="40">SUM(H97:H98)</f>
        <v>872000</v>
      </c>
      <c r="I96" s="21">
        <f t="shared" si="40"/>
        <v>872000</v>
      </c>
      <c r="J96" s="21">
        <f t="shared" si="40"/>
        <v>872000</v>
      </c>
      <c r="K96" s="21">
        <f t="shared" si="40"/>
        <v>809983.26</v>
      </c>
      <c r="L96" s="22">
        <f t="shared" si="37"/>
        <v>92.887988532110086</v>
      </c>
      <c r="M96" s="21">
        <f t="shared" si="40"/>
        <v>858920</v>
      </c>
      <c r="N96" s="21">
        <f t="shared" si="40"/>
        <v>858920</v>
      </c>
      <c r="O96" s="21">
        <f t="shared" si="40"/>
        <v>4000000</v>
      </c>
      <c r="P96" s="21">
        <f t="shared" si="40"/>
        <v>4000000</v>
      </c>
      <c r="Q96" s="21">
        <f t="shared" si="40"/>
        <v>871804</v>
      </c>
      <c r="R96" s="21">
        <f t="shared" si="40"/>
        <v>4000000</v>
      </c>
      <c r="S96" s="21">
        <f t="shared" si="40"/>
        <v>4000000</v>
      </c>
      <c r="T96" s="21">
        <f t="shared" si="40"/>
        <v>3500000</v>
      </c>
      <c r="U96" s="21">
        <f t="shared" si="40"/>
        <v>3500000</v>
      </c>
      <c r="V96" s="21"/>
      <c r="W96" s="21"/>
      <c r="X96" s="21"/>
      <c r="Y96" s="132"/>
    </row>
    <row r="97" spans="1:25" s="35" customFormat="1" hidden="1">
      <c r="A97" s="28" t="s">
        <v>274</v>
      </c>
      <c r="B97" s="29">
        <v>11</v>
      </c>
      <c r="C97" s="30" t="s">
        <v>18</v>
      </c>
      <c r="D97" s="31">
        <v>3232</v>
      </c>
      <c r="E97" s="32" t="s">
        <v>118</v>
      </c>
      <c r="F97" s="32"/>
      <c r="G97" s="1">
        <v>855000</v>
      </c>
      <c r="H97" s="1">
        <v>855000</v>
      </c>
      <c r="I97" s="1">
        <v>855000</v>
      </c>
      <c r="J97" s="1">
        <v>855000</v>
      </c>
      <c r="K97" s="1">
        <v>807483.26</v>
      </c>
      <c r="L97" s="33">
        <f t="shared" si="37"/>
        <v>94.44248654970761</v>
      </c>
      <c r="M97" s="1">
        <v>842175</v>
      </c>
      <c r="N97" s="1">
        <v>842175</v>
      </c>
      <c r="O97" s="1">
        <v>2000000</v>
      </c>
      <c r="P97" s="1">
        <f>O97</f>
        <v>2000000</v>
      </c>
      <c r="Q97" s="1">
        <v>854808</v>
      </c>
      <c r="R97" s="1">
        <v>1000000</v>
      </c>
      <c r="S97" s="1">
        <f>R97</f>
        <v>1000000</v>
      </c>
      <c r="T97" s="1">
        <v>1000000</v>
      </c>
      <c r="U97" s="1">
        <f>T97</f>
        <v>1000000</v>
      </c>
      <c r="V97" s="1"/>
      <c r="W97" s="1"/>
      <c r="X97" s="1"/>
      <c r="Y97" s="74"/>
    </row>
    <row r="98" spans="1:25" s="35" customFormat="1" hidden="1">
      <c r="A98" s="28" t="s">
        <v>274</v>
      </c>
      <c r="B98" s="29">
        <v>11</v>
      </c>
      <c r="C98" s="30" t="s">
        <v>18</v>
      </c>
      <c r="D98" s="31">
        <v>3237</v>
      </c>
      <c r="E98" s="32" t="s">
        <v>36</v>
      </c>
      <c r="F98" s="32"/>
      <c r="G98" s="1">
        <v>17000</v>
      </c>
      <c r="H98" s="1">
        <v>17000</v>
      </c>
      <c r="I98" s="1">
        <v>17000</v>
      </c>
      <c r="J98" s="1">
        <v>17000</v>
      </c>
      <c r="K98" s="1">
        <v>2500</v>
      </c>
      <c r="L98" s="33">
        <f t="shared" si="37"/>
        <v>14.705882352941178</v>
      </c>
      <c r="M98" s="1">
        <v>16745</v>
      </c>
      <c r="N98" s="1">
        <v>16745</v>
      </c>
      <c r="O98" s="1">
        <v>2000000</v>
      </c>
      <c r="P98" s="1">
        <f>O98</f>
        <v>2000000</v>
      </c>
      <c r="Q98" s="1">
        <v>16996</v>
      </c>
      <c r="R98" s="1">
        <v>3000000</v>
      </c>
      <c r="S98" s="1">
        <f>R98</f>
        <v>3000000</v>
      </c>
      <c r="T98" s="1">
        <v>2500000</v>
      </c>
      <c r="U98" s="1">
        <f>T98</f>
        <v>2500000</v>
      </c>
      <c r="V98" s="1"/>
      <c r="W98" s="1"/>
      <c r="X98" s="1"/>
      <c r="Y98" s="74"/>
    </row>
    <row r="99" spans="1:25" s="36" customFormat="1" ht="15.75" hidden="1">
      <c r="A99" s="24" t="s">
        <v>274</v>
      </c>
      <c r="B99" s="25">
        <v>11</v>
      </c>
      <c r="C99" s="26" t="s">
        <v>18</v>
      </c>
      <c r="D99" s="27">
        <v>412</v>
      </c>
      <c r="E99" s="20"/>
      <c r="F99" s="20"/>
      <c r="G99" s="21">
        <f>SUM(G100)</f>
        <v>18000</v>
      </c>
      <c r="H99" s="21">
        <f t="shared" ref="H99:U99" si="41">SUM(H100)</f>
        <v>18000</v>
      </c>
      <c r="I99" s="21">
        <f t="shared" si="41"/>
        <v>18000</v>
      </c>
      <c r="J99" s="21">
        <f t="shared" si="41"/>
        <v>18000</v>
      </c>
      <c r="K99" s="21">
        <f t="shared" si="41"/>
        <v>0</v>
      </c>
      <c r="L99" s="22">
        <f t="shared" si="37"/>
        <v>0</v>
      </c>
      <c r="M99" s="21">
        <f t="shared" si="41"/>
        <v>18198</v>
      </c>
      <c r="N99" s="21">
        <f t="shared" si="41"/>
        <v>18198</v>
      </c>
      <c r="O99" s="21">
        <f t="shared" si="41"/>
        <v>2000000</v>
      </c>
      <c r="P99" s="21">
        <f t="shared" si="41"/>
        <v>2000000</v>
      </c>
      <c r="Q99" s="21">
        <f t="shared" si="41"/>
        <v>19108</v>
      </c>
      <c r="R99" s="21">
        <f t="shared" si="41"/>
        <v>3500000</v>
      </c>
      <c r="S99" s="21">
        <f t="shared" si="41"/>
        <v>3500000</v>
      </c>
      <c r="T99" s="21">
        <f t="shared" si="41"/>
        <v>50000</v>
      </c>
      <c r="U99" s="21">
        <f t="shared" si="41"/>
        <v>50000</v>
      </c>
      <c r="V99" s="21"/>
      <c r="W99" s="21"/>
      <c r="X99" s="21"/>
      <c r="Y99" s="132"/>
    </row>
    <row r="100" spans="1:25" s="35" customFormat="1" hidden="1">
      <c r="A100" s="28" t="s">
        <v>274</v>
      </c>
      <c r="B100" s="29">
        <v>11</v>
      </c>
      <c r="C100" s="30" t="s">
        <v>18</v>
      </c>
      <c r="D100" s="31">
        <v>4126</v>
      </c>
      <c r="E100" s="32" t="s">
        <v>4</v>
      </c>
      <c r="F100" s="32"/>
      <c r="G100" s="1">
        <v>18000</v>
      </c>
      <c r="H100" s="1">
        <v>18000</v>
      </c>
      <c r="I100" s="1">
        <v>18000</v>
      </c>
      <c r="J100" s="1">
        <v>18000</v>
      </c>
      <c r="K100" s="1"/>
      <c r="L100" s="33">
        <f t="shared" si="37"/>
        <v>0</v>
      </c>
      <c r="M100" s="1">
        <v>18198</v>
      </c>
      <c r="N100" s="1">
        <v>18198</v>
      </c>
      <c r="O100" s="1">
        <v>2000000</v>
      </c>
      <c r="P100" s="1">
        <f>O100</f>
        <v>2000000</v>
      </c>
      <c r="Q100" s="1">
        <v>19108</v>
      </c>
      <c r="R100" s="1">
        <v>3500000</v>
      </c>
      <c r="S100" s="1">
        <f>R100</f>
        <v>3500000</v>
      </c>
      <c r="T100" s="1">
        <v>50000</v>
      </c>
      <c r="U100" s="1">
        <f>T100</f>
        <v>50000</v>
      </c>
      <c r="V100" s="1"/>
      <c r="W100" s="1"/>
      <c r="X100" s="1"/>
      <c r="Y100" s="74"/>
    </row>
    <row r="101" spans="1:25" s="36" customFormat="1" ht="15.75" hidden="1">
      <c r="A101" s="24" t="s">
        <v>274</v>
      </c>
      <c r="B101" s="25">
        <v>11</v>
      </c>
      <c r="C101" s="26" t="s">
        <v>18</v>
      </c>
      <c r="D101" s="27">
        <v>451</v>
      </c>
      <c r="E101" s="20"/>
      <c r="F101" s="20"/>
      <c r="G101" s="21">
        <f>SUM(G102)</f>
        <v>484000</v>
      </c>
      <c r="H101" s="21">
        <f t="shared" ref="H101:U101" si="42">SUM(H102)</f>
        <v>484000</v>
      </c>
      <c r="I101" s="21">
        <f t="shared" si="42"/>
        <v>484000</v>
      </c>
      <c r="J101" s="21">
        <f t="shared" si="42"/>
        <v>484000</v>
      </c>
      <c r="K101" s="21">
        <f t="shared" si="42"/>
        <v>374784.03</v>
      </c>
      <c r="L101" s="22">
        <f t="shared" si="37"/>
        <v>77.434716942148768</v>
      </c>
      <c r="M101" s="21">
        <f t="shared" si="42"/>
        <v>186024</v>
      </c>
      <c r="N101" s="21">
        <f t="shared" si="42"/>
        <v>186024</v>
      </c>
      <c r="O101" s="21">
        <f t="shared" si="42"/>
        <v>12000000</v>
      </c>
      <c r="P101" s="21">
        <f t="shared" si="42"/>
        <v>12000000</v>
      </c>
      <c r="Q101" s="21">
        <f t="shared" si="42"/>
        <v>195325</v>
      </c>
      <c r="R101" s="21">
        <f t="shared" si="42"/>
        <v>22000000</v>
      </c>
      <c r="S101" s="21">
        <f t="shared" si="42"/>
        <v>22000000</v>
      </c>
      <c r="T101" s="21">
        <f t="shared" si="42"/>
        <v>20000000</v>
      </c>
      <c r="U101" s="21">
        <f t="shared" si="42"/>
        <v>20000000</v>
      </c>
      <c r="V101" s="21"/>
      <c r="W101" s="21"/>
      <c r="X101" s="21"/>
      <c r="Y101" s="132"/>
    </row>
    <row r="102" spans="1:25" s="35" customFormat="1" hidden="1">
      <c r="A102" s="28" t="s">
        <v>274</v>
      </c>
      <c r="B102" s="29">
        <v>11</v>
      </c>
      <c r="C102" s="30" t="s">
        <v>18</v>
      </c>
      <c r="D102" s="31">
        <v>4511</v>
      </c>
      <c r="E102" s="32" t="s">
        <v>136</v>
      </c>
      <c r="F102" s="32"/>
      <c r="G102" s="1">
        <v>484000</v>
      </c>
      <c r="H102" s="1">
        <v>484000</v>
      </c>
      <c r="I102" s="1">
        <v>484000</v>
      </c>
      <c r="J102" s="1">
        <v>484000</v>
      </c>
      <c r="K102" s="1">
        <v>374784.03</v>
      </c>
      <c r="L102" s="33">
        <f t="shared" si="37"/>
        <v>77.434716942148768</v>
      </c>
      <c r="M102" s="1">
        <v>186024</v>
      </c>
      <c r="N102" s="1">
        <v>186024</v>
      </c>
      <c r="O102" s="1">
        <v>12000000</v>
      </c>
      <c r="P102" s="1">
        <f>O102</f>
        <v>12000000</v>
      </c>
      <c r="Q102" s="1">
        <v>195325</v>
      </c>
      <c r="R102" s="1">
        <v>22000000</v>
      </c>
      <c r="S102" s="1">
        <f>R102</f>
        <v>22000000</v>
      </c>
      <c r="T102" s="1">
        <v>20000000</v>
      </c>
      <c r="U102" s="1">
        <f>T102</f>
        <v>20000000</v>
      </c>
      <c r="V102" s="1"/>
      <c r="W102" s="1"/>
      <c r="X102" s="1"/>
      <c r="Y102" s="74"/>
    </row>
    <row r="103" spans="1:25" s="36" customFormat="1" ht="15.75" hidden="1">
      <c r="A103" s="24" t="s">
        <v>274</v>
      </c>
      <c r="B103" s="25">
        <v>11</v>
      </c>
      <c r="C103" s="26" t="s">
        <v>18</v>
      </c>
      <c r="D103" s="27">
        <v>452</v>
      </c>
      <c r="E103" s="20"/>
      <c r="F103" s="20"/>
      <c r="G103" s="21">
        <f>SUM(G104)</f>
        <v>192000</v>
      </c>
      <c r="H103" s="21">
        <f t="shared" ref="H103:U103" si="43">SUM(H104)</f>
        <v>192000</v>
      </c>
      <c r="I103" s="21">
        <f t="shared" si="43"/>
        <v>192000</v>
      </c>
      <c r="J103" s="21">
        <f t="shared" si="43"/>
        <v>192000</v>
      </c>
      <c r="K103" s="21">
        <f t="shared" si="43"/>
        <v>0</v>
      </c>
      <c r="L103" s="22">
        <f t="shared" si="37"/>
        <v>0</v>
      </c>
      <c r="M103" s="21">
        <f t="shared" si="43"/>
        <v>93012</v>
      </c>
      <c r="N103" s="21">
        <f t="shared" si="43"/>
        <v>93012</v>
      </c>
      <c r="O103" s="21">
        <f t="shared" si="43"/>
        <v>100000</v>
      </c>
      <c r="P103" s="21">
        <f t="shared" si="43"/>
        <v>100000</v>
      </c>
      <c r="Q103" s="21">
        <f t="shared" si="43"/>
        <v>97663</v>
      </c>
      <c r="R103" s="21">
        <f t="shared" si="43"/>
        <v>500000</v>
      </c>
      <c r="S103" s="21">
        <f t="shared" si="43"/>
        <v>500000</v>
      </c>
      <c r="T103" s="21">
        <f t="shared" si="43"/>
        <v>100000</v>
      </c>
      <c r="U103" s="21">
        <f t="shared" si="43"/>
        <v>100000</v>
      </c>
      <c r="V103" s="21"/>
      <c r="W103" s="21"/>
      <c r="X103" s="21"/>
      <c r="Y103" s="132"/>
    </row>
    <row r="104" spans="1:25" s="35" customFormat="1" hidden="1">
      <c r="A104" s="28" t="s">
        <v>274</v>
      </c>
      <c r="B104" s="29">
        <v>11</v>
      </c>
      <c r="C104" s="30" t="s">
        <v>18</v>
      </c>
      <c r="D104" s="31">
        <v>4521</v>
      </c>
      <c r="E104" s="32" t="s">
        <v>137</v>
      </c>
      <c r="F104" s="32"/>
      <c r="G104" s="1">
        <v>192000</v>
      </c>
      <c r="H104" s="1">
        <v>192000</v>
      </c>
      <c r="I104" s="1">
        <v>192000</v>
      </c>
      <c r="J104" s="1">
        <v>192000</v>
      </c>
      <c r="K104" s="1"/>
      <c r="L104" s="33">
        <f t="shared" si="37"/>
        <v>0</v>
      </c>
      <c r="M104" s="1">
        <v>93012</v>
      </c>
      <c r="N104" s="1">
        <v>93012</v>
      </c>
      <c r="O104" s="1">
        <v>100000</v>
      </c>
      <c r="P104" s="1">
        <f>O104</f>
        <v>100000</v>
      </c>
      <c r="Q104" s="1">
        <v>97663</v>
      </c>
      <c r="R104" s="1">
        <v>500000</v>
      </c>
      <c r="S104" s="1">
        <f>R104</f>
        <v>500000</v>
      </c>
      <c r="T104" s="1">
        <v>100000</v>
      </c>
      <c r="U104" s="1">
        <f>T104</f>
        <v>100000</v>
      </c>
      <c r="V104" s="1"/>
      <c r="W104" s="1"/>
      <c r="X104" s="1"/>
      <c r="Y104" s="74"/>
    </row>
    <row r="105" spans="1:25" s="36" customFormat="1" ht="78.75">
      <c r="A105" s="298" t="s">
        <v>415</v>
      </c>
      <c r="B105" s="298"/>
      <c r="C105" s="298"/>
      <c r="D105" s="298"/>
      <c r="E105" s="40" t="s">
        <v>428</v>
      </c>
      <c r="F105" s="20" t="s">
        <v>253</v>
      </c>
      <c r="G105" s="21">
        <f>SUM(G108)</f>
        <v>0</v>
      </c>
      <c r="H105" s="21">
        <f>SUM(H108)</f>
        <v>0</v>
      </c>
      <c r="I105" s="21">
        <f>SUM(I108+I106)</f>
        <v>0</v>
      </c>
      <c r="J105" s="21">
        <f t="shared" ref="J105:U105" si="44">SUM(J108+J106)</f>
        <v>0</v>
      </c>
      <c r="K105" s="21">
        <f t="shared" si="44"/>
        <v>0</v>
      </c>
      <c r="L105" s="22" t="str">
        <f t="shared" si="37"/>
        <v>-</v>
      </c>
      <c r="M105" s="21">
        <f t="shared" si="44"/>
        <v>0</v>
      </c>
      <c r="N105" s="21">
        <f t="shared" si="44"/>
        <v>0</v>
      </c>
      <c r="O105" s="21">
        <f t="shared" si="44"/>
        <v>250000</v>
      </c>
      <c r="P105" s="21">
        <f t="shared" si="44"/>
        <v>250000</v>
      </c>
      <c r="Q105" s="21">
        <f t="shared" si="44"/>
        <v>0</v>
      </c>
      <c r="R105" s="21">
        <f t="shared" si="44"/>
        <v>700000</v>
      </c>
      <c r="S105" s="21">
        <f t="shared" si="44"/>
        <v>700000</v>
      </c>
      <c r="T105" s="21">
        <f t="shared" si="44"/>
        <v>500000</v>
      </c>
      <c r="U105" s="21">
        <f t="shared" si="44"/>
        <v>500000</v>
      </c>
      <c r="V105" s="21"/>
      <c r="W105" s="21"/>
      <c r="X105" s="21"/>
      <c r="Y105" s="132"/>
    </row>
    <row r="106" spans="1:25" s="36" customFormat="1" ht="15.75" hidden="1">
      <c r="A106" s="143"/>
      <c r="B106" s="24">
        <v>11</v>
      </c>
      <c r="C106" s="26" t="s">
        <v>18</v>
      </c>
      <c r="D106" s="42">
        <v>323</v>
      </c>
      <c r="E106" s="40"/>
      <c r="F106" s="20"/>
      <c r="G106" s="21"/>
      <c r="H106" s="21"/>
      <c r="I106" s="21">
        <f>I107</f>
        <v>0</v>
      </c>
      <c r="J106" s="21">
        <f t="shared" ref="J106:U106" si="45">J107</f>
        <v>0</v>
      </c>
      <c r="K106" s="21">
        <f t="shared" si="45"/>
        <v>0</v>
      </c>
      <c r="L106" s="22" t="str">
        <f t="shared" si="37"/>
        <v>-</v>
      </c>
      <c r="M106" s="21">
        <f t="shared" si="45"/>
        <v>0</v>
      </c>
      <c r="N106" s="21">
        <f t="shared" si="45"/>
        <v>0</v>
      </c>
      <c r="O106" s="21">
        <f t="shared" si="45"/>
        <v>100000</v>
      </c>
      <c r="P106" s="21">
        <f t="shared" si="45"/>
        <v>100000</v>
      </c>
      <c r="Q106" s="21">
        <f t="shared" si="45"/>
        <v>0</v>
      </c>
      <c r="R106" s="21">
        <f t="shared" si="45"/>
        <v>200000</v>
      </c>
      <c r="S106" s="21">
        <f t="shared" si="45"/>
        <v>200000</v>
      </c>
      <c r="T106" s="21">
        <f t="shared" si="45"/>
        <v>200000</v>
      </c>
      <c r="U106" s="21">
        <f t="shared" si="45"/>
        <v>200000</v>
      </c>
      <c r="V106" s="21"/>
      <c r="W106" s="21"/>
      <c r="X106" s="21"/>
      <c r="Y106" s="132"/>
    </row>
    <row r="107" spans="1:25" s="35" customFormat="1" ht="15.75" hidden="1">
      <c r="A107" s="123"/>
      <c r="B107" s="29">
        <v>11</v>
      </c>
      <c r="C107" s="30" t="s">
        <v>18</v>
      </c>
      <c r="D107" s="31">
        <v>3238</v>
      </c>
      <c r="E107" s="32" t="s">
        <v>122</v>
      </c>
      <c r="F107" s="32"/>
      <c r="G107" s="1"/>
      <c r="H107" s="1"/>
      <c r="I107" s="1"/>
      <c r="J107" s="1"/>
      <c r="K107" s="1"/>
      <c r="L107" s="22" t="str">
        <f t="shared" si="37"/>
        <v>-</v>
      </c>
      <c r="M107" s="1"/>
      <c r="N107" s="1"/>
      <c r="O107" s="1">
        <v>100000</v>
      </c>
      <c r="P107" s="1">
        <f>O107</f>
        <v>100000</v>
      </c>
      <c r="Q107" s="1"/>
      <c r="R107" s="1">
        <v>200000</v>
      </c>
      <c r="S107" s="1">
        <f>R107</f>
        <v>200000</v>
      </c>
      <c r="T107" s="1">
        <v>200000</v>
      </c>
      <c r="U107" s="1">
        <f>T107</f>
        <v>200000</v>
      </c>
      <c r="V107" s="1"/>
      <c r="W107" s="1"/>
      <c r="X107" s="1"/>
      <c r="Y107" s="74"/>
    </row>
    <row r="108" spans="1:25" s="36" customFormat="1" ht="15.75" hidden="1">
      <c r="A108" s="24"/>
      <c r="B108" s="24">
        <v>11</v>
      </c>
      <c r="C108" s="26" t="s">
        <v>18</v>
      </c>
      <c r="D108" s="42">
        <v>426</v>
      </c>
      <c r="E108" s="20"/>
      <c r="F108" s="20"/>
      <c r="G108" s="21">
        <f>SUM(G109)</f>
        <v>0</v>
      </c>
      <c r="H108" s="21">
        <f t="shared" ref="H108:U108" si="46">SUM(H109)</f>
        <v>0</v>
      </c>
      <c r="I108" s="21">
        <f t="shared" si="46"/>
        <v>0</v>
      </c>
      <c r="J108" s="21">
        <f t="shared" si="46"/>
        <v>0</v>
      </c>
      <c r="K108" s="21">
        <f t="shared" si="46"/>
        <v>0</v>
      </c>
      <c r="L108" s="22" t="str">
        <f t="shared" si="37"/>
        <v>-</v>
      </c>
      <c r="M108" s="21">
        <f t="shared" si="46"/>
        <v>0</v>
      </c>
      <c r="N108" s="21">
        <f t="shared" si="46"/>
        <v>0</v>
      </c>
      <c r="O108" s="21">
        <f t="shared" si="46"/>
        <v>150000</v>
      </c>
      <c r="P108" s="21">
        <f t="shared" si="46"/>
        <v>150000</v>
      </c>
      <c r="Q108" s="21">
        <f t="shared" si="46"/>
        <v>0</v>
      </c>
      <c r="R108" s="21">
        <f t="shared" si="46"/>
        <v>500000</v>
      </c>
      <c r="S108" s="21">
        <f t="shared" si="46"/>
        <v>500000</v>
      </c>
      <c r="T108" s="21">
        <f t="shared" si="46"/>
        <v>300000</v>
      </c>
      <c r="U108" s="21">
        <f t="shared" si="46"/>
        <v>300000</v>
      </c>
      <c r="V108" s="21"/>
      <c r="W108" s="21"/>
      <c r="X108" s="21"/>
      <c r="Y108" s="132"/>
    </row>
    <row r="109" spans="1:25" s="35" customFormat="1" hidden="1">
      <c r="A109" s="28"/>
      <c r="B109" s="29">
        <v>11</v>
      </c>
      <c r="C109" s="30" t="s">
        <v>18</v>
      </c>
      <c r="D109" s="31">
        <v>4262</v>
      </c>
      <c r="E109" s="38" t="s">
        <v>135</v>
      </c>
      <c r="F109" s="32"/>
      <c r="G109" s="1"/>
      <c r="H109" s="1"/>
      <c r="I109" s="1"/>
      <c r="J109" s="1"/>
      <c r="K109" s="1"/>
      <c r="L109" s="33" t="str">
        <f t="shared" si="37"/>
        <v>-</v>
      </c>
      <c r="M109" s="1"/>
      <c r="N109" s="1"/>
      <c r="O109" s="1">
        <v>150000</v>
      </c>
      <c r="P109" s="1">
        <f>O109</f>
        <v>150000</v>
      </c>
      <c r="Q109" s="1"/>
      <c r="R109" s="1">
        <v>500000</v>
      </c>
      <c r="S109" s="1">
        <f>R109</f>
        <v>500000</v>
      </c>
      <c r="T109" s="1">
        <v>300000</v>
      </c>
      <c r="U109" s="1">
        <f>T109</f>
        <v>300000</v>
      </c>
      <c r="V109" s="1"/>
      <c r="W109" s="1"/>
      <c r="X109" s="1"/>
      <c r="Y109" s="74"/>
    </row>
    <row r="110" spans="1:25" s="49" customFormat="1" ht="15.75">
      <c r="A110" s="300" t="s">
        <v>318</v>
      </c>
      <c r="B110" s="300"/>
      <c r="C110" s="300"/>
      <c r="D110" s="300"/>
      <c r="E110" s="300"/>
      <c r="F110" s="300"/>
      <c r="G110" s="47">
        <f>G111+G355</f>
        <v>326771633</v>
      </c>
      <c r="H110" s="47">
        <f>H111+H355</f>
        <v>320019633</v>
      </c>
      <c r="I110" s="47">
        <f>I111+I355</f>
        <v>510057895</v>
      </c>
      <c r="J110" s="47">
        <f>J111+J355</f>
        <v>503305895</v>
      </c>
      <c r="K110" s="47">
        <f>K111+K355</f>
        <v>450658077.79999989</v>
      </c>
      <c r="L110" s="48">
        <f t="shared" si="37"/>
        <v>88.354299035014421</v>
      </c>
      <c r="M110" s="47">
        <f t="shared" ref="M110:U110" si="47">M111+M355</f>
        <v>294503132</v>
      </c>
      <c r="N110" s="47">
        <f t="shared" si="47"/>
        <v>290273132</v>
      </c>
      <c r="O110" s="47">
        <f t="shared" si="47"/>
        <v>615538763</v>
      </c>
      <c r="P110" s="47">
        <f t="shared" si="47"/>
        <v>612411263</v>
      </c>
      <c r="Q110" s="47">
        <f t="shared" si="47"/>
        <v>288672766</v>
      </c>
      <c r="R110" s="47">
        <f t="shared" si="47"/>
        <v>538737182</v>
      </c>
      <c r="S110" s="47">
        <f t="shared" si="47"/>
        <v>535737182</v>
      </c>
      <c r="T110" s="47">
        <f t="shared" si="47"/>
        <v>508683395</v>
      </c>
      <c r="U110" s="47">
        <f t="shared" si="47"/>
        <v>505683395</v>
      </c>
      <c r="V110" s="126"/>
      <c r="W110" s="126"/>
      <c r="X110" s="126"/>
      <c r="Y110" s="135"/>
    </row>
    <row r="111" spans="1:25" ht="15.75">
      <c r="A111" s="286" t="s">
        <v>387</v>
      </c>
      <c r="B111" s="286"/>
      <c r="C111" s="286"/>
      <c r="D111" s="286"/>
      <c r="E111" s="286"/>
      <c r="F111" s="286"/>
      <c r="G111" s="18">
        <f>G112+G115+G118+G121+G126+G129+G134+G137+G142+G145+G154+G157+G160+G168+G171+G175+G181+G186+G189+G194+G202+G236+G240+G248+G251+G266+G276+G290+G296+G309+G312+G317+G332+G339+G342+G349+G352+G207+G210+G233</f>
        <v>236063709</v>
      </c>
      <c r="H111" s="18">
        <f>H112+H115+H118+H121+H126+H129+H134+H137+H142+H145+H154+H157+H160+H168+H171+H175+H181+H186+H189+H194+H202+H236+H240+H248+H251+H266+H276+H290+H296+H309+H312+H317+H332+H339+H342+H349+H352+H207+H210+H233</f>
        <v>232311709</v>
      </c>
      <c r="I111" s="18">
        <f t="shared" ref="I111:N111" si="48">I112+I115+I118+I121+I126+I129+I134+I137+I142+I145+I154+I157+I160+I168+I171+I175+I181+I186+I189+I194+I202+I236+I240+I248+I251+I266+I276+I290+I296+I309+I312+I317+I332+I339+I342+I349+I352+I207+I210+I233+I245</f>
        <v>420089473</v>
      </c>
      <c r="J111" s="18">
        <f t="shared" si="48"/>
        <v>416337473</v>
      </c>
      <c r="K111" s="18">
        <f t="shared" si="48"/>
        <v>389121511.21999991</v>
      </c>
      <c r="L111" s="50">
        <f t="shared" si="37"/>
        <v>92.62824617840397</v>
      </c>
      <c r="M111" s="18">
        <f t="shared" si="48"/>
        <v>202795559</v>
      </c>
      <c r="N111" s="18">
        <f t="shared" si="48"/>
        <v>201565559</v>
      </c>
      <c r="O111" s="18">
        <f>O112+O115+O118+O121+O126+O129+O134+O137+O142+O145+O154+O157+O160+O168+O171+O175+O181+O186+O189+O194+O202+O236+O240+O248+O251+O266+O276+O290+O296+O309+O312+O317+O332+O339+O342+O349+O352+O207+O210+O233+O245</f>
        <v>519592183</v>
      </c>
      <c r="P111" s="18">
        <f t="shared" ref="P111:U111" si="49">P112+P115+P118+P121+P126+P129+P134+P137+P142+P145+P154+P157+P160+P168+P171+P175+P181+P186+P189+P194+P202+P236+P240+P248+P251+P266+P276+P290+P296+P309+P312+P317+P332+P339+P342+P349+P352+P207+P210+P233+P245</f>
        <v>519464683</v>
      </c>
      <c r="Q111" s="18">
        <f t="shared" si="49"/>
        <v>194402220</v>
      </c>
      <c r="R111" s="18">
        <f t="shared" si="49"/>
        <v>440491773</v>
      </c>
      <c r="S111" s="18">
        <f t="shared" si="49"/>
        <v>440491773</v>
      </c>
      <c r="T111" s="18">
        <f t="shared" si="49"/>
        <v>409400409</v>
      </c>
      <c r="U111" s="18">
        <f t="shared" si="49"/>
        <v>409400409</v>
      </c>
    </row>
    <row r="112" spans="1:25" s="23" customFormat="1" ht="141.75">
      <c r="A112" s="281" t="s">
        <v>446</v>
      </c>
      <c r="B112" s="281"/>
      <c r="C112" s="281"/>
      <c r="D112" s="281"/>
      <c r="E112" s="20" t="s">
        <v>313</v>
      </c>
      <c r="F112" s="51" t="s">
        <v>447</v>
      </c>
      <c r="G112" s="21">
        <f>SUM(G113)</f>
        <v>1000000</v>
      </c>
      <c r="H112" s="21">
        <f t="shared" ref="H112:U113" si="50">SUM(H113)</f>
        <v>1000000</v>
      </c>
      <c r="I112" s="21">
        <f t="shared" si="50"/>
        <v>31000000</v>
      </c>
      <c r="J112" s="21">
        <f t="shared" si="50"/>
        <v>31000000</v>
      </c>
      <c r="K112" s="21">
        <f t="shared" si="50"/>
        <v>31000000</v>
      </c>
      <c r="L112" s="22">
        <f t="shared" si="37"/>
        <v>100</v>
      </c>
      <c r="M112" s="21">
        <f t="shared" si="50"/>
        <v>1972000</v>
      </c>
      <c r="N112" s="21">
        <f t="shared" si="50"/>
        <v>1972000</v>
      </c>
      <c r="O112" s="21">
        <f t="shared" si="50"/>
        <v>44392500</v>
      </c>
      <c r="P112" s="21">
        <f t="shared" si="50"/>
        <v>44392500</v>
      </c>
      <c r="Q112" s="21">
        <f t="shared" si="50"/>
        <v>0</v>
      </c>
      <c r="R112" s="21">
        <f t="shared" si="50"/>
        <v>6000000</v>
      </c>
      <c r="S112" s="21">
        <f t="shared" si="50"/>
        <v>6000000</v>
      </c>
      <c r="T112" s="21">
        <f t="shared" si="50"/>
        <v>0</v>
      </c>
      <c r="U112" s="21">
        <f t="shared" si="50"/>
        <v>0</v>
      </c>
      <c r="V112" s="57"/>
      <c r="W112" s="57"/>
      <c r="X112" s="57"/>
      <c r="Y112" s="12"/>
    </row>
    <row r="113" spans="1:25" s="23" customFormat="1" ht="15.75" hidden="1">
      <c r="A113" s="24" t="s">
        <v>64</v>
      </c>
      <c r="B113" s="25">
        <v>11</v>
      </c>
      <c r="C113" s="26" t="s">
        <v>25</v>
      </c>
      <c r="D113" s="27">
        <v>382</v>
      </c>
      <c r="E113" s="20"/>
      <c r="F113" s="20"/>
      <c r="G113" s="21">
        <f>SUM(G114)</f>
        <v>1000000</v>
      </c>
      <c r="H113" s="21">
        <f t="shared" si="50"/>
        <v>1000000</v>
      </c>
      <c r="I113" s="21">
        <f t="shared" si="50"/>
        <v>31000000</v>
      </c>
      <c r="J113" s="21">
        <f t="shared" si="50"/>
        <v>31000000</v>
      </c>
      <c r="K113" s="21">
        <f t="shared" si="50"/>
        <v>31000000</v>
      </c>
      <c r="L113" s="22">
        <f t="shared" si="37"/>
        <v>100</v>
      </c>
      <c r="M113" s="21">
        <f t="shared" si="50"/>
        <v>1972000</v>
      </c>
      <c r="N113" s="21">
        <f t="shared" si="50"/>
        <v>1972000</v>
      </c>
      <c r="O113" s="21">
        <f t="shared" si="50"/>
        <v>44392500</v>
      </c>
      <c r="P113" s="21">
        <f t="shared" si="50"/>
        <v>44392500</v>
      </c>
      <c r="Q113" s="21">
        <f t="shared" si="50"/>
        <v>0</v>
      </c>
      <c r="R113" s="21">
        <f t="shared" si="50"/>
        <v>6000000</v>
      </c>
      <c r="S113" s="21">
        <f t="shared" si="50"/>
        <v>6000000</v>
      </c>
      <c r="T113" s="21">
        <f t="shared" si="50"/>
        <v>0</v>
      </c>
      <c r="U113" s="21">
        <f t="shared" si="50"/>
        <v>0</v>
      </c>
      <c r="V113" s="57"/>
      <c r="W113" s="57"/>
      <c r="X113" s="57"/>
      <c r="Y113" s="12"/>
    </row>
    <row r="114" spans="1:25" s="35" customFormat="1" ht="30" hidden="1" customHeight="1">
      <c r="A114" s="28" t="s">
        <v>64</v>
      </c>
      <c r="B114" s="29">
        <v>11</v>
      </c>
      <c r="C114" s="30" t="s">
        <v>25</v>
      </c>
      <c r="D114" s="31">
        <v>3821</v>
      </c>
      <c r="E114" s="32" t="s">
        <v>38</v>
      </c>
      <c r="F114" s="32"/>
      <c r="G114" s="1">
        <v>1000000</v>
      </c>
      <c r="H114" s="1">
        <v>1000000</v>
      </c>
      <c r="I114" s="1">
        <v>31000000</v>
      </c>
      <c r="J114" s="1">
        <v>31000000</v>
      </c>
      <c r="K114" s="1">
        <v>31000000</v>
      </c>
      <c r="L114" s="33">
        <f t="shared" si="37"/>
        <v>100</v>
      </c>
      <c r="M114" s="1">
        <v>1972000</v>
      </c>
      <c r="N114" s="1">
        <v>1972000</v>
      </c>
      <c r="O114" s="1">
        <v>44392500</v>
      </c>
      <c r="P114" s="1">
        <f>O114</f>
        <v>44392500</v>
      </c>
      <c r="Q114" s="1">
        <v>0</v>
      </c>
      <c r="R114" s="1">
        <v>6000000</v>
      </c>
      <c r="S114" s="1">
        <f>R114</f>
        <v>6000000</v>
      </c>
      <c r="T114" s="1">
        <v>0</v>
      </c>
      <c r="U114" s="1">
        <f>T114</f>
        <v>0</v>
      </c>
      <c r="V114" s="1"/>
      <c r="W114" s="1"/>
      <c r="X114" s="1"/>
      <c r="Y114" s="74"/>
    </row>
    <row r="115" spans="1:25" s="36" customFormat="1" ht="141.75">
      <c r="A115" s="281" t="s">
        <v>448</v>
      </c>
      <c r="B115" s="281"/>
      <c r="C115" s="281"/>
      <c r="D115" s="281"/>
      <c r="E115" s="20" t="s">
        <v>294</v>
      </c>
      <c r="F115" s="51" t="s">
        <v>447</v>
      </c>
      <c r="G115" s="21">
        <f>SUM(G116)</f>
        <v>20000000</v>
      </c>
      <c r="H115" s="21">
        <f t="shared" ref="H115:U116" si="51">SUM(H116)</f>
        <v>20000000</v>
      </c>
      <c r="I115" s="21">
        <f t="shared" si="51"/>
        <v>20000000</v>
      </c>
      <c r="J115" s="21">
        <f t="shared" si="51"/>
        <v>20000000</v>
      </c>
      <c r="K115" s="21">
        <f t="shared" si="51"/>
        <v>20000000</v>
      </c>
      <c r="L115" s="22">
        <f t="shared" si="37"/>
        <v>100</v>
      </c>
      <c r="M115" s="21">
        <f t="shared" si="51"/>
        <v>22000000</v>
      </c>
      <c r="N115" s="21">
        <f t="shared" si="51"/>
        <v>22000000</v>
      </c>
      <c r="O115" s="21">
        <f t="shared" si="51"/>
        <v>35000000</v>
      </c>
      <c r="P115" s="21">
        <f t="shared" si="51"/>
        <v>35000000</v>
      </c>
      <c r="Q115" s="21">
        <f t="shared" si="51"/>
        <v>21650000</v>
      </c>
      <c r="R115" s="21">
        <f t="shared" si="51"/>
        <v>43000000</v>
      </c>
      <c r="S115" s="21">
        <f t="shared" si="51"/>
        <v>43000000</v>
      </c>
      <c r="T115" s="21">
        <f t="shared" si="51"/>
        <v>51000000</v>
      </c>
      <c r="U115" s="21">
        <f t="shared" si="51"/>
        <v>51000000</v>
      </c>
      <c r="V115" s="21"/>
      <c r="W115" s="21"/>
      <c r="X115" s="21"/>
      <c r="Y115" s="132"/>
    </row>
    <row r="116" spans="1:25" s="36" customFormat="1" ht="15.75" hidden="1">
      <c r="A116" s="24" t="s">
        <v>293</v>
      </c>
      <c r="B116" s="25">
        <v>11</v>
      </c>
      <c r="C116" s="26" t="s">
        <v>25</v>
      </c>
      <c r="D116" s="27">
        <v>381</v>
      </c>
      <c r="E116" s="20"/>
      <c r="F116" s="20"/>
      <c r="G116" s="21">
        <f>SUM(G117)</f>
        <v>20000000</v>
      </c>
      <c r="H116" s="21">
        <f t="shared" si="51"/>
        <v>20000000</v>
      </c>
      <c r="I116" s="21">
        <f t="shared" si="51"/>
        <v>20000000</v>
      </c>
      <c r="J116" s="21">
        <f t="shared" si="51"/>
        <v>20000000</v>
      </c>
      <c r="K116" s="21">
        <f t="shared" si="51"/>
        <v>20000000</v>
      </c>
      <c r="L116" s="22">
        <f t="shared" si="37"/>
        <v>100</v>
      </c>
      <c r="M116" s="21">
        <f t="shared" si="51"/>
        <v>22000000</v>
      </c>
      <c r="N116" s="21">
        <f t="shared" si="51"/>
        <v>22000000</v>
      </c>
      <c r="O116" s="21">
        <f t="shared" si="51"/>
        <v>35000000</v>
      </c>
      <c r="P116" s="21">
        <f t="shared" si="51"/>
        <v>35000000</v>
      </c>
      <c r="Q116" s="21">
        <f t="shared" si="51"/>
        <v>21650000</v>
      </c>
      <c r="R116" s="21">
        <f t="shared" si="51"/>
        <v>43000000</v>
      </c>
      <c r="S116" s="21">
        <f t="shared" si="51"/>
        <v>43000000</v>
      </c>
      <c r="T116" s="21">
        <f t="shared" si="51"/>
        <v>51000000</v>
      </c>
      <c r="U116" s="21">
        <f t="shared" si="51"/>
        <v>51000000</v>
      </c>
      <c r="V116" s="21"/>
      <c r="W116" s="21"/>
      <c r="X116" s="21"/>
      <c r="Y116" s="132"/>
    </row>
    <row r="117" spans="1:25" s="35" customFormat="1" hidden="1">
      <c r="A117" s="28" t="s">
        <v>293</v>
      </c>
      <c r="B117" s="29">
        <v>11</v>
      </c>
      <c r="C117" s="30" t="s">
        <v>25</v>
      </c>
      <c r="D117" s="31">
        <v>3811</v>
      </c>
      <c r="E117" s="32" t="s">
        <v>141</v>
      </c>
      <c r="F117" s="32"/>
      <c r="G117" s="1">
        <v>20000000</v>
      </c>
      <c r="H117" s="1">
        <v>20000000</v>
      </c>
      <c r="I117" s="1">
        <v>20000000</v>
      </c>
      <c r="J117" s="1">
        <v>20000000</v>
      </c>
      <c r="K117" s="1">
        <v>20000000</v>
      </c>
      <c r="L117" s="33">
        <f t="shared" si="37"/>
        <v>100</v>
      </c>
      <c r="M117" s="1">
        <v>22000000</v>
      </c>
      <c r="N117" s="1">
        <v>22000000</v>
      </c>
      <c r="O117" s="1">
        <v>35000000</v>
      </c>
      <c r="P117" s="1">
        <f>O117</f>
        <v>35000000</v>
      </c>
      <c r="Q117" s="1">
        <v>21650000</v>
      </c>
      <c r="R117" s="1">
        <v>43000000</v>
      </c>
      <c r="S117" s="1">
        <f>R117</f>
        <v>43000000</v>
      </c>
      <c r="T117" s="1">
        <v>51000000</v>
      </c>
      <c r="U117" s="1">
        <f>T117</f>
        <v>51000000</v>
      </c>
      <c r="V117" s="1"/>
      <c r="W117" s="1"/>
      <c r="X117" s="1"/>
      <c r="Y117" s="74"/>
    </row>
    <row r="118" spans="1:25" s="23" customFormat="1" ht="141.75">
      <c r="A118" s="281" t="s">
        <v>555</v>
      </c>
      <c r="B118" s="281"/>
      <c r="C118" s="281"/>
      <c r="D118" s="281"/>
      <c r="E118" s="20" t="s">
        <v>356</v>
      </c>
      <c r="F118" s="51" t="s">
        <v>447</v>
      </c>
      <c r="G118" s="21">
        <f>SUM(G119)</f>
        <v>9500000</v>
      </c>
      <c r="H118" s="21">
        <f t="shared" ref="H118:U119" si="52">SUM(H119)</f>
        <v>9500000</v>
      </c>
      <c r="I118" s="21">
        <f t="shared" si="52"/>
        <v>136095764</v>
      </c>
      <c r="J118" s="21">
        <f t="shared" si="52"/>
        <v>136095764</v>
      </c>
      <c r="K118" s="21">
        <f t="shared" si="52"/>
        <v>136095764</v>
      </c>
      <c r="L118" s="22">
        <f t="shared" si="37"/>
        <v>100</v>
      </c>
      <c r="M118" s="21">
        <f t="shared" si="52"/>
        <v>0</v>
      </c>
      <c r="N118" s="21">
        <f t="shared" si="52"/>
        <v>0</v>
      </c>
      <c r="O118" s="21">
        <f t="shared" si="52"/>
        <v>0</v>
      </c>
      <c r="P118" s="21">
        <f t="shared" si="52"/>
        <v>0</v>
      </c>
      <c r="Q118" s="21">
        <f t="shared" si="52"/>
        <v>0</v>
      </c>
      <c r="R118" s="21">
        <f t="shared" si="52"/>
        <v>0</v>
      </c>
      <c r="S118" s="21">
        <f t="shared" si="52"/>
        <v>0</v>
      </c>
      <c r="T118" s="21">
        <f t="shared" si="52"/>
        <v>0</v>
      </c>
      <c r="U118" s="21">
        <f t="shared" si="52"/>
        <v>0</v>
      </c>
      <c r="V118" s="57"/>
      <c r="W118" s="57"/>
      <c r="X118" s="57"/>
      <c r="Y118" s="12"/>
    </row>
    <row r="119" spans="1:25" s="23" customFormat="1" ht="15.75" hidden="1">
      <c r="A119" s="25" t="s">
        <v>160</v>
      </c>
      <c r="B119" s="25">
        <v>11</v>
      </c>
      <c r="C119" s="52" t="s">
        <v>25</v>
      </c>
      <c r="D119" s="27">
        <v>386</v>
      </c>
      <c r="E119" s="20"/>
      <c r="F119" s="20"/>
      <c r="G119" s="21">
        <f>SUM(G120)</f>
        <v>9500000</v>
      </c>
      <c r="H119" s="21">
        <f t="shared" si="52"/>
        <v>9500000</v>
      </c>
      <c r="I119" s="21">
        <f t="shared" si="52"/>
        <v>136095764</v>
      </c>
      <c r="J119" s="21">
        <f t="shared" si="52"/>
        <v>136095764</v>
      </c>
      <c r="K119" s="21">
        <f t="shared" si="52"/>
        <v>136095764</v>
      </c>
      <c r="L119" s="22">
        <f t="shared" si="37"/>
        <v>100</v>
      </c>
      <c r="M119" s="21">
        <f t="shared" si="52"/>
        <v>0</v>
      </c>
      <c r="N119" s="21">
        <f t="shared" si="52"/>
        <v>0</v>
      </c>
      <c r="O119" s="21">
        <f t="shared" si="52"/>
        <v>0</v>
      </c>
      <c r="P119" s="21">
        <f t="shared" si="52"/>
        <v>0</v>
      </c>
      <c r="Q119" s="21">
        <f t="shared" si="52"/>
        <v>0</v>
      </c>
      <c r="R119" s="21">
        <f t="shared" si="52"/>
        <v>0</v>
      </c>
      <c r="S119" s="21">
        <f t="shared" si="52"/>
        <v>0</v>
      </c>
      <c r="T119" s="21">
        <f t="shared" si="52"/>
        <v>0</v>
      </c>
      <c r="U119" s="21">
        <f t="shared" si="52"/>
        <v>0</v>
      </c>
      <c r="V119" s="57"/>
      <c r="W119" s="57"/>
      <c r="X119" s="57"/>
      <c r="Y119" s="12"/>
    </row>
    <row r="120" spans="1:25" ht="45" hidden="1">
      <c r="A120" s="29" t="s">
        <v>160</v>
      </c>
      <c r="B120" s="29">
        <v>11</v>
      </c>
      <c r="C120" s="53" t="s">
        <v>25</v>
      </c>
      <c r="D120" s="31">
        <v>3862</v>
      </c>
      <c r="E120" s="32" t="s">
        <v>286</v>
      </c>
      <c r="F120" s="32"/>
      <c r="G120" s="1">
        <v>9500000</v>
      </c>
      <c r="H120" s="1">
        <v>9500000</v>
      </c>
      <c r="I120" s="1">
        <v>136095764</v>
      </c>
      <c r="J120" s="1">
        <v>136095764</v>
      </c>
      <c r="K120" s="1">
        <v>136095764</v>
      </c>
      <c r="L120" s="33">
        <f t="shared" si="37"/>
        <v>100</v>
      </c>
      <c r="M120" s="1">
        <v>0</v>
      </c>
      <c r="N120" s="1">
        <v>0</v>
      </c>
      <c r="O120" s="1"/>
      <c r="P120" s="1">
        <f>O120</f>
        <v>0</v>
      </c>
      <c r="Q120" s="1">
        <v>0</v>
      </c>
      <c r="R120" s="1"/>
      <c r="S120" s="1">
        <f>R120</f>
        <v>0</v>
      </c>
      <c r="T120" s="1"/>
      <c r="U120" s="1">
        <f>T120</f>
        <v>0</v>
      </c>
    </row>
    <row r="121" spans="1:25" s="23" customFormat="1" ht="141.75">
      <c r="A121" s="281" t="s">
        <v>477</v>
      </c>
      <c r="B121" s="281"/>
      <c r="C121" s="281"/>
      <c r="D121" s="281"/>
      <c r="E121" s="20" t="s">
        <v>322</v>
      </c>
      <c r="F121" s="51" t="s">
        <v>447</v>
      </c>
      <c r="G121" s="21">
        <f>G122+G124</f>
        <v>120000</v>
      </c>
      <c r="H121" s="21">
        <f t="shared" ref="H121:U121" si="53">H122+H124</f>
        <v>120000</v>
      </c>
      <c r="I121" s="21">
        <f t="shared" si="53"/>
        <v>120000</v>
      </c>
      <c r="J121" s="21">
        <f t="shared" si="53"/>
        <v>120000</v>
      </c>
      <c r="K121" s="21">
        <f t="shared" si="53"/>
        <v>0</v>
      </c>
      <c r="L121" s="22">
        <f t="shared" si="37"/>
        <v>0</v>
      </c>
      <c r="M121" s="21">
        <f t="shared" si="53"/>
        <v>0</v>
      </c>
      <c r="N121" s="21">
        <f t="shared" si="53"/>
        <v>0</v>
      </c>
      <c r="O121" s="21">
        <f t="shared" si="53"/>
        <v>50000</v>
      </c>
      <c r="P121" s="21">
        <f t="shared" si="53"/>
        <v>50000</v>
      </c>
      <c r="Q121" s="21">
        <f t="shared" si="53"/>
        <v>0</v>
      </c>
      <c r="R121" s="21">
        <f t="shared" si="53"/>
        <v>50000</v>
      </c>
      <c r="S121" s="21">
        <f t="shared" si="53"/>
        <v>50000</v>
      </c>
      <c r="T121" s="21">
        <f t="shared" si="53"/>
        <v>50000</v>
      </c>
      <c r="U121" s="21">
        <f t="shared" si="53"/>
        <v>50000</v>
      </c>
      <c r="V121" s="57"/>
      <c r="W121" s="57"/>
      <c r="X121" s="57"/>
      <c r="Y121" s="12"/>
    </row>
    <row r="122" spans="1:25" s="23" customFormat="1" ht="15.75" hidden="1">
      <c r="A122" s="24" t="s">
        <v>161</v>
      </c>
      <c r="B122" s="25">
        <v>11</v>
      </c>
      <c r="C122" s="52" t="s">
        <v>25</v>
      </c>
      <c r="D122" s="27">
        <v>323</v>
      </c>
      <c r="E122" s="20"/>
      <c r="F122" s="20"/>
      <c r="G122" s="21">
        <f>SUM(G123)</f>
        <v>60000</v>
      </c>
      <c r="H122" s="21">
        <f t="shared" ref="H122:U122" si="54">SUM(H123)</f>
        <v>60000</v>
      </c>
      <c r="I122" s="21">
        <f t="shared" si="54"/>
        <v>60000</v>
      </c>
      <c r="J122" s="21">
        <f t="shared" si="54"/>
        <v>60000</v>
      </c>
      <c r="K122" s="21">
        <f t="shared" si="54"/>
        <v>0</v>
      </c>
      <c r="L122" s="22">
        <f t="shared" si="37"/>
        <v>0</v>
      </c>
      <c r="M122" s="21">
        <f t="shared" si="54"/>
        <v>0</v>
      </c>
      <c r="N122" s="21">
        <f t="shared" si="54"/>
        <v>0</v>
      </c>
      <c r="O122" s="21">
        <f t="shared" si="54"/>
        <v>50000</v>
      </c>
      <c r="P122" s="21">
        <f t="shared" si="54"/>
        <v>50000</v>
      </c>
      <c r="Q122" s="21">
        <f t="shared" si="54"/>
        <v>0</v>
      </c>
      <c r="R122" s="21">
        <f t="shared" si="54"/>
        <v>50000</v>
      </c>
      <c r="S122" s="21">
        <f t="shared" si="54"/>
        <v>50000</v>
      </c>
      <c r="T122" s="21">
        <f t="shared" si="54"/>
        <v>50000</v>
      </c>
      <c r="U122" s="21">
        <f t="shared" si="54"/>
        <v>50000</v>
      </c>
      <c r="V122" s="57"/>
      <c r="W122" s="57"/>
      <c r="X122" s="57"/>
      <c r="Y122" s="12"/>
    </row>
    <row r="123" spans="1:25" hidden="1">
      <c r="A123" s="28" t="s">
        <v>161</v>
      </c>
      <c r="B123" s="29">
        <v>11</v>
      </c>
      <c r="C123" s="53" t="s">
        <v>25</v>
      </c>
      <c r="D123" s="31">
        <v>3233</v>
      </c>
      <c r="E123" s="32" t="s">
        <v>119</v>
      </c>
      <c r="F123" s="32"/>
      <c r="G123" s="1">
        <v>60000</v>
      </c>
      <c r="H123" s="1">
        <v>60000</v>
      </c>
      <c r="I123" s="1">
        <v>60000</v>
      </c>
      <c r="J123" s="1">
        <v>60000</v>
      </c>
      <c r="K123" s="1">
        <v>0</v>
      </c>
      <c r="L123" s="33">
        <f t="shared" si="37"/>
        <v>0</v>
      </c>
      <c r="M123" s="1">
        <v>0</v>
      </c>
      <c r="N123" s="1">
        <v>0</v>
      </c>
      <c r="O123" s="1">
        <v>50000</v>
      </c>
      <c r="P123" s="1">
        <f>O123</f>
        <v>50000</v>
      </c>
      <c r="Q123" s="1">
        <v>0</v>
      </c>
      <c r="R123" s="1">
        <v>50000</v>
      </c>
      <c r="S123" s="1">
        <v>50000</v>
      </c>
      <c r="T123" s="1">
        <v>50000</v>
      </c>
      <c r="U123" s="1">
        <f>T123</f>
        <v>50000</v>
      </c>
    </row>
    <row r="124" spans="1:25" s="23" customFormat="1" ht="15.75" hidden="1">
      <c r="A124" s="24" t="s">
        <v>161</v>
      </c>
      <c r="B124" s="25">
        <v>11</v>
      </c>
      <c r="C124" s="52" t="s">
        <v>25</v>
      </c>
      <c r="D124" s="27">
        <v>363</v>
      </c>
      <c r="E124" s="20"/>
      <c r="F124" s="20"/>
      <c r="G124" s="21">
        <f>SUM(G125)</f>
        <v>60000</v>
      </c>
      <c r="H124" s="21">
        <f t="shared" ref="H124:U124" si="55">SUM(H125)</f>
        <v>60000</v>
      </c>
      <c r="I124" s="21">
        <f t="shared" si="55"/>
        <v>60000</v>
      </c>
      <c r="J124" s="21">
        <f t="shared" si="55"/>
        <v>60000</v>
      </c>
      <c r="K124" s="21">
        <f t="shared" si="55"/>
        <v>0</v>
      </c>
      <c r="L124" s="22">
        <f t="shared" si="37"/>
        <v>0</v>
      </c>
      <c r="M124" s="21">
        <f t="shared" si="55"/>
        <v>0</v>
      </c>
      <c r="N124" s="21">
        <f t="shared" si="55"/>
        <v>0</v>
      </c>
      <c r="O124" s="21">
        <f t="shared" si="55"/>
        <v>0</v>
      </c>
      <c r="P124" s="21">
        <f t="shared" si="55"/>
        <v>0</v>
      </c>
      <c r="Q124" s="21">
        <f t="shared" si="55"/>
        <v>0</v>
      </c>
      <c r="R124" s="21">
        <f t="shared" si="55"/>
        <v>0</v>
      </c>
      <c r="S124" s="21">
        <f t="shared" si="55"/>
        <v>0</v>
      </c>
      <c r="T124" s="21">
        <f t="shared" si="55"/>
        <v>0</v>
      </c>
      <c r="U124" s="21">
        <f t="shared" si="55"/>
        <v>0</v>
      </c>
      <c r="V124" s="57"/>
      <c r="W124" s="57"/>
      <c r="X124" s="57"/>
      <c r="Y124" s="12"/>
    </row>
    <row r="125" spans="1:25" hidden="1">
      <c r="A125" s="28" t="s">
        <v>161</v>
      </c>
      <c r="B125" s="29">
        <v>11</v>
      </c>
      <c r="C125" s="53" t="s">
        <v>25</v>
      </c>
      <c r="D125" s="31">
        <v>3631</v>
      </c>
      <c r="E125" s="32" t="s">
        <v>233</v>
      </c>
      <c r="F125" s="32"/>
      <c r="G125" s="1">
        <v>60000</v>
      </c>
      <c r="H125" s="1">
        <v>60000</v>
      </c>
      <c r="I125" s="1">
        <v>60000</v>
      </c>
      <c r="J125" s="1">
        <v>60000</v>
      </c>
      <c r="K125" s="1">
        <v>0</v>
      </c>
      <c r="L125" s="33">
        <f t="shared" si="37"/>
        <v>0</v>
      </c>
      <c r="M125" s="1">
        <v>0</v>
      </c>
      <c r="N125" s="1">
        <v>0</v>
      </c>
      <c r="O125" s="1"/>
      <c r="P125" s="1">
        <f>O125</f>
        <v>0</v>
      </c>
      <c r="Q125" s="1">
        <v>0</v>
      </c>
      <c r="R125" s="1"/>
      <c r="S125" s="1">
        <f>R125</f>
        <v>0</v>
      </c>
      <c r="T125" s="1"/>
      <c r="U125" s="1">
        <f>T125</f>
        <v>0</v>
      </c>
    </row>
    <row r="126" spans="1:25" s="23" customFormat="1" ht="141.75">
      <c r="A126" s="281" t="s">
        <v>476</v>
      </c>
      <c r="B126" s="281"/>
      <c r="C126" s="281"/>
      <c r="D126" s="281"/>
      <c r="E126" s="20" t="s">
        <v>84</v>
      </c>
      <c r="F126" s="51" t="s">
        <v>447</v>
      </c>
      <c r="G126" s="21">
        <f>SUM(G127)</f>
        <v>3000000</v>
      </c>
      <c r="H126" s="21">
        <f t="shared" ref="H126:U127" si="56">SUM(H127)</f>
        <v>3000000</v>
      </c>
      <c r="I126" s="21">
        <f t="shared" si="56"/>
        <v>3000000</v>
      </c>
      <c r="J126" s="21">
        <f t="shared" si="56"/>
        <v>3000000</v>
      </c>
      <c r="K126" s="21">
        <f t="shared" si="56"/>
        <v>3000000</v>
      </c>
      <c r="L126" s="22">
        <f t="shared" si="37"/>
        <v>100</v>
      </c>
      <c r="M126" s="21">
        <f t="shared" si="56"/>
        <v>5000000</v>
      </c>
      <c r="N126" s="21">
        <f t="shared" si="56"/>
        <v>5000000</v>
      </c>
      <c r="O126" s="21">
        <f t="shared" si="56"/>
        <v>4000000</v>
      </c>
      <c r="P126" s="21">
        <f t="shared" si="56"/>
        <v>4000000</v>
      </c>
      <c r="Q126" s="21">
        <f t="shared" si="56"/>
        <v>5000000</v>
      </c>
      <c r="R126" s="21">
        <f t="shared" si="56"/>
        <v>4000000</v>
      </c>
      <c r="S126" s="21">
        <f t="shared" si="56"/>
        <v>4000000</v>
      </c>
      <c r="T126" s="21">
        <f t="shared" si="56"/>
        <v>4000000</v>
      </c>
      <c r="U126" s="21">
        <f t="shared" si="56"/>
        <v>4000000</v>
      </c>
      <c r="V126" s="57"/>
      <c r="W126" s="57"/>
      <c r="X126" s="57"/>
      <c r="Y126" s="12"/>
    </row>
    <row r="127" spans="1:25" s="23" customFormat="1" ht="15.75" hidden="1">
      <c r="A127" s="24" t="s">
        <v>162</v>
      </c>
      <c r="B127" s="25">
        <v>11</v>
      </c>
      <c r="C127" s="52" t="s">
        <v>25</v>
      </c>
      <c r="D127" s="27">
        <v>381</v>
      </c>
      <c r="E127" s="20"/>
      <c r="F127" s="20"/>
      <c r="G127" s="21">
        <f>SUM(G128)</f>
        <v>3000000</v>
      </c>
      <c r="H127" s="21">
        <f t="shared" si="56"/>
        <v>3000000</v>
      </c>
      <c r="I127" s="21">
        <f t="shared" si="56"/>
        <v>3000000</v>
      </c>
      <c r="J127" s="21">
        <f t="shared" si="56"/>
        <v>3000000</v>
      </c>
      <c r="K127" s="21">
        <f t="shared" si="56"/>
        <v>3000000</v>
      </c>
      <c r="L127" s="22">
        <f t="shared" si="37"/>
        <v>100</v>
      </c>
      <c r="M127" s="21">
        <f t="shared" si="56"/>
        <v>5000000</v>
      </c>
      <c r="N127" s="21">
        <f t="shared" si="56"/>
        <v>5000000</v>
      </c>
      <c r="O127" s="21">
        <f t="shared" si="56"/>
        <v>4000000</v>
      </c>
      <c r="P127" s="21">
        <f t="shared" si="56"/>
        <v>4000000</v>
      </c>
      <c r="Q127" s="21">
        <f t="shared" si="56"/>
        <v>5000000</v>
      </c>
      <c r="R127" s="21">
        <f t="shared" si="56"/>
        <v>4000000</v>
      </c>
      <c r="S127" s="21">
        <f t="shared" si="56"/>
        <v>4000000</v>
      </c>
      <c r="T127" s="21">
        <f t="shared" si="56"/>
        <v>4000000</v>
      </c>
      <c r="U127" s="21">
        <f t="shared" si="56"/>
        <v>4000000</v>
      </c>
      <c r="V127" s="57"/>
      <c r="W127" s="57"/>
      <c r="X127" s="57"/>
      <c r="Y127" s="12"/>
    </row>
    <row r="128" spans="1:25" hidden="1">
      <c r="A128" s="28" t="s">
        <v>162</v>
      </c>
      <c r="B128" s="29">
        <v>11</v>
      </c>
      <c r="C128" s="53" t="s">
        <v>25</v>
      </c>
      <c r="D128" s="31">
        <v>3811</v>
      </c>
      <c r="E128" s="32" t="s">
        <v>141</v>
      </c>
      <c r="F128" s="32"/>
      <c r="G128" s="1">
        <v>3000000</v>
      </c>
      <c r="H128" s="1">
        <v>3000000</v>
      </c>
      <c r="I128" s="1">
        <v>3000000</v>
      </c>
      <c r="J128" s="1">
        <v>3000000</v>
      </c>
      <c r="K128" s="1">
        <v>3000000</v>
      </c>
      <c r="L128" s="33">
        <f t="shared" si="37"/>
        <v>100</v>
      </c>
      <c r="M128" s="1">
        <v>5000000</v>
      </c>
      <c r="N128" s="1">
        <v>5000000</v>
      </c>
      <c r="O128" s="1">
        <v>4000000</v>
      </c>
      <c r="P128" s="1">
        <f>O128</f>
        <v>4000000</v>
      </c>
      <c r="Q128" s="1">
        <v>5000000</v>
      </c>
      <c r="R128" s="1">
        <v>4000000</v>
      </c>
      <c r="S128" s="1">
        <f>R128</f>
        <v>4000000</v>
      </c>
      <c r="T128" s="1">
        <v>4000000</v>
      </c>
      <c r="U128" s="1">
        <f>T128</f>
        <v>4000000</v>
      </c>
    </row>
    <row r="129" spans="1:25" s="23" customFormat="1" ht="141.75">
      <c r="A129" s="281" t="s">
        <v>475</v>
      </c>
      <c r="B129" s="281"/>
      <c r="C129" s="281"/>
      <c r="D129" s="281"/>
      <c r="E129" s="20" t="s">
        <v>254</v>
      </c>
      <c r="F129" s="51" t="s">
        <v>447</v>
      </c>
      <c r="G129" s="21">
        <f>G130+G132</f>
        <v>52900000</v>
      </c>
      <c r="H129" s="21">
        <f t="shared" ref="H129:U129" si="57">H130+H132</f>
        <v>52900000</v>
      </c>
      <c r="I129" s="21">
        <f t="shared" si="57"/>
        <v>53900000</v>
      </c>
      <c r="J129" s="21">
        <f t="shared" si="57"/>
        <v>53900000</v>
      </c>
      <c r="K129" s="21">
        <f t="shared" si="57"/>
        <v>52900000</v>
      </c>
      <c r="L129" s="22">
        <f t="shared" si="37"/>
        <v>98.144712430426722</v>
      </c>
      <c r="M129" s="21">
        <f t="shared" si="57"/>
        <v>51400000</v>
      </c>
      <c r="N129" s="21">
        <f t="shared" si="57"/>
        <v>51400000</v>
      </c>
      <c r="O129" s="21">
        <f t="shared" si="57"/>
        <v>105900000</v>
      </c>
      <c r="P129" s="21">
        <f t="shared" si="57"/>
        <v>105900000</v>
      </c>
      <c r="Q129" s="21">
        <f t="shared" si="57"/>
        <v>48000000</v>
      </c>
      <c r="R129" s="21">
        <f t="shared" si="57"/>
        <v>108900000</v>
      </c>
      <c r="S129" s="21">
        <f t="shared" si="57"/>
        <v>108900000</v>
      </c>
      <c r="T129" s="21">
        <f t="shared" si="57"/>
        <v>105900000</v>
      </c>
      <c r="U129" s="21">
        <f t="shared" si="57"/>
        <v>105900000</v>
      </c>
      <c r="V129" s="57"/>
      <c r="W129" s="57"/>
      <c r="X129" s="57"/>
      <c r="Y129" s="12"/>
    </row>
    <row r="130" spans="1:25" s="23" customFormat="1" ht="15.75" hidden="1">
      <c r="A130" s="24" t="s">
        <v>163</v>
      </c>
      <c r="B130" s="25">
        <v>11</v>
      </c>
      <c r="C130" s="52" t="s">
        <v>25</v>
      </c>
      <c r="D130" s="27">
        <v>381</v>
      </c>
      <c r="E130" s="20"/>
      <c r="F130" s="20"/>
      <c r="G130" s="21">
        <f>SUM(G131)</f>
        <v>35900000</v>
      </c>
      <c r="H130" s="21">
        <f t="shared" ref="H130:U130" si="58">SUM(H131)</f>
        <v>35900000</v>
      </c>
      <c r="I130" s="21">
        <f t="shared" si="58"/>
        <v>35900000</v>
      </c>
      <c r="J130" s="21">
        <f t="shared" si="58"/>
        <v>35900000</v>
      </c>
      <c r="K130" s="21">
        <f t="shared" si="58"/>
        <v>35900000</v>
      </c>
      <c r="L130" s="22">
        <f t="shared" si="37"/>
        <v>100</v>
      </c>
      <c r="M130" s="21">
        <f t="shared" si="58"/>
        <v>34400000</v>
      </c>
      <c r="N130" s="21">
        <f t="shared" si="58"/>
        <v>34400000</v>
      </c>
      <c r="O130" s="21">
        <f t="shared" si="58"/>
        <v>45900000</v>
      </c>
      <c r="P130" s="21">
        <f t="shared" si="58"/>
        <v>45900000</v>
      </c>
      <c r="Q130" s="21">
        <f t="shared" si="58"/>
        <v>31000000</v>
      </c>
      <c r="R130" s="21">
        <f t="shared" si="58"/>
        <v>45400000</v>
      </c>
      <c r="S130" s="21">
        <f t="shared" si="58"/>
        <v>45400000</v>
      </c>
      <c r="T130" s="21">
        <f t="shared" si="58"/>
        <v>43900000</v>
      </c>
      <c r="U130" s="21">
        <f t="shared" si="58"/>
        <v>43900000</v>
      </c>
      <c r="V130" s="57"/>
      <c r="W130" s="57"/>
      <c r="X130" s="57"/>
      <c r="Y130" s="12"/>
    </row>
    <row r="131" spans="1:25" hidden="1">
      <c r="A131" s="28" t="s">
        <v>163</v>
      </c>
      <c r="B131" s="29">
        <v>11</v>
      </c>
      <c r="C131" s="53" t="s">
        <v>25</v>
      </c>
      <c r="D131" s="31">
        <v>3811</v>
      </c>
      <c r="E131" s="32" t="s">
        <v>141</v>
      </c>
      <c r="F131" s="32"/>
      <c r="G131" s="54">
        <v>35900000</v>
      </c>
      <c r="H131" s="54">
        <v>35900000</v>
      </c>
      <c r="I131" s="54">
        <v>35900000</v>
      </c>
      <c r="J131" s="54">
        <v>35900000</v>
      </c>
      <c r="K131" s="54">
        <v>35900000</v>
      </c>
      <c r="L131" s="33">
        <f t="shared" si="37"/>
        <v>100</v>
      </c>
      <c r="M131" s="54">
        <v>34400000</v>
      </c>
      <c r="N131" s="54">
        <v>34400000</v>
      </c>
      <c r="O131" s="54">
        <v>45900000</v>
      </c>
      <c r="P131" s="54">
        <f>O131</f>
        <v>45900000</v>
      </c>
      <c r="Q131" s="54">
        <v>31000000</v>
      </c>
      <c r="R131" s="54">
        <v>45400000</v>
      </c>
      <c r="S131" s="54">
        <f>R131</f>
        <v>45400000</v>
      </c>
      <c r="T131" s="54">
        <v>43900000</v>
      </c>
      <c r="U131" s="54">
        <f>T131</f>
        <v>43900000</v>
      </c>
    </row>
    <row r="132" spans="1:25" s="23" customFormat="1" ht="15.75" hidden="1">
      <c r="A132" s="24" t="s">
        <v>163</v>
      </c>
      <c r="B132" s="25">
        <v>11</v>
      </c>
      <c r="C132" s="52" t="s">
        <v>25</v>
      </c>
      <c r="D132" s="27">
        <v>382</v>
      </c>
      <c r="E132" s="20"/>
      <c r="F132" s="20"/>
      <c r="G132" s="55">
        <f>SUM(G133)</f>
        <v>17000000</v>
      </c>
      <c r="H132" s="55">
        <f t="shared" ref="H132:U132" si="59">SUM(H133)</f>
        <v>17000000</v>
      </c>
      <c r="I132" s="55">
        <f t="shared" si="59"/>
        <v>18000000</v>
      </c>
      <c r="J132" s="55">
        <f t="shared" si="59"/>
        <v>18000000</v>
      </c>
      <c r="K132" s="55">
        <f t="shared" si="59"/>
        <v>17000000</v>
      </c>
      <c r="L132" s="22">
        <f t="shared" si="37"/>
        <v>94.444444444444443</v>
      </c>
      <c r="M132" s="55">
        <f t="shared" si="59"/>
        <v>17000000</v>
      </c>
      <c r="N132" s="55">
        <f t="shared" si="59"/>
        <v>17000000</v>
      </c>
      <c r="O132" s="55">
        <f t="shared" si="59"/>
        <v>60000000</v>
      </c>
      <c r="P132" s="55">
        <f t="shared" si="59"/>
        <v>60000000</v>
      </c>
      <c r="Q132" s="55">
        <f t="shared" si="59"/>
        <v>17000000</v>
      </c>
      <c r="R132" s="55">
        <f t="shared" si="59"/>
        <v>63500000</v>
      </c>
      <c r="S132" s="55">
        <f t="shared" si="59"/>
        <v>63500000</v>
      </c>
      <c r="T132" s="55">
        <f t="shared" si="59"/>
        <v>62000000</v>
      </c>
      <c r="U132" s="55">
        <f t="shared" si="59"/>
        <v>62000000</v>
      </c>
      <c r="V132" s="57"/>
      <c r="W132" s="57"/>
      <c r="X132" s="57"/>
      <c r="Y132" s="12"/>
    </row>
    <row r="133" spans="1:25" ht="32.25" hidden="1" customHeight="1">
      <c r="A133" s="28" t="s">
        <v>163</v>
      </c>
      <c r="B133" s="29">
        <v>11</v>
      </c>
      <c r="C133" s="53" t="s">
        <v>25</v>
      </c>
      <c r="D133" s="31">
        <v>3821</v>
      </c>
      <c r="E133" s="32" t="s">
        <v>38</v>
      </c>
      <c r="F133" s="32"/>
      <c r="G133" s="54">
        <v>17000000</v>
      </c>
      <c r="H133" s="54">
        <v>17000000</v>
      </c>
      <c r="I133" s="54">
        <v>18000000</v>
      </c>
      <c r="J133" s="54">
        <v>18000000</v>
      </c>
      <c r="K133" s="54">
        <v>17000000</v>
      </c>
      <c r="L133" s="33">
        <f t="shared" si="37"/>
        <v>94.444444444444443</v>
      </c>
      <c r="M133" s="54">
        <v>17000000</v>
      </c>
      <c r="N133" s="54">
        <v>17000000</v>
      </c>
      <c r="O133" s="54">
        <v>60000000</v>
      </c>
      <c r="P133" s="54">
        <f>O133</f>
        <v>60000000</v>
      </c>
      <c r="Q133" s="54">
        <v>17000000</v>
      </c>
      <c r="R133" s="54">
        <v>63500000</v>
      </c>
      <c r="S133" s="54">
        <f>R133</f>
        <v>63500000</v>
      </c>
      <c r="T133" s="54">
        <v>62000000</v>
      </c>
      <c r="U133" s="54">
        <f>T133</f>
        <v>62000000</v>
      </c>
    </row>
    <row r="134" spans="1:25" s="23" customFormat="1" ht="141.75">
      <c r="A134" s="281" t="s">
        <v>474</v>
      </c>
      <c r="B134" s="281"/>
      <c r="C134" s="281"/>
      <c r="D134" s="281"/>
      <c r="E134" s="20" t="s">
        <v>314</v>
      </c>
      <c r="F134" s="51" t="s">
        <v>447</v>
      </c>
      <c r="G134" s="21">
        <f>SUM(G135)</f>
        <v>26500000</v>
      </c>
      <c r="H134" s="21">
        <f t="shared" ref="H134:U135" si="60">SUM(H135)</f>
        <v>26500000</v>
      </c>
      <c r="I134" s="21">
        <f t="shared" si="60"/>
        <v>26500000</v>
      </c>
      <c r="J134" s="21">
        <f t="shared" si="60"/>
        <v>26500000</v>
      </c>
      <c r="K134" s="21">
        <f t="shared" si="60"/>
        <v>17430000</v>
      </c>
      <c r="L134" s="22">
        <f t="shared" si="37"/>
        <v>65.773584905660371</v>
      </c>
      <c r="M134" s="21">
        <f t="shared" si="60"/>
        <v>26500000</v>
      </c>
      <c r="N134" s="21">
        <f t="shared" si="60"/>
        <v>26500000</v>
      </c>
      <c r="O134" s="21">
        <f t="shared" si="60"/>
        <v>27000000</v>
      </c>
      <c r="P134" s="21">
        <f t="shared" si="60"/>
        <v>27000000</v>
      </c>
      <c r="Q134" s="21">
        <f t="shared" si="60"/>
        <v>26500000</v>
      </c>
      <c r="R134" s="21">
        <f t="shared" si="60"/>
        <v>27000000</v>
      </c>
      <c r="S134" s="21">
        <f t="shared" si="60"/>
        <v>27000000</v>
      </c>
      <c r="T134" s="21">
        <f t="shared" si="60"/>
        <v>27000000</v>
      </c>
      <c r="U134" s="21">
        <f t="shared" si="60"/>
        <v>27000000</v>
      </c>
      <c r="V134" s="57"/>
      <c r="W134" s="57"/>
      <c r="X134" s="57"/>
      <c r="Y134" s="12"/>
    </row>
    <row r="135" spans="1:25" s="23" customFormat="1" ht="15.75" hidden="1">
      <c r="A135" s="24" t="s">
        <v>167</v>
      </c>
      <c r="B135" s="25">
        <v>11</v>
      </c>
      <c r="C135" s="52" t="s">
        <v>25</v>
      </c>
      <c r="D135" s="27">
        <v>382</v>
      </c>
      <c r="E135" s="20"/>
      <c r="F135" s="20"/>
      <c r="G135" s="21">
        <f>SUM(G136)</f>
        <v>26500000</v>
      </c>
      <c r="H135" s="21">
        <f t="shared" si="60"/>
        <v>26500000</v>
      </c>
      <c r="I135" s="21">
        <f t="shared" si="60"/>
        <v>26500000</v>
      </c>
      <c r="J135" s="21">
        <f t="shared" si="60"/>
        <v>26500000</v>
      </c>
      <c r="K135" s="21">
        <f t="shared" si="60"/>
        <v>17430000</v>
      </c>
      <c r="L135" s="22">
        <f t="shared" si="37"/>
        <v>65.773584905660371</v>
      </c>
      <c r="M135" s="21">
        <f t="shared" si="60"/>
        <v>26500000</v>
      </c>
      <c r="N135" s="21">
        <f t="shared" si="60"/>
        <v>26500000</v>
      </c>
      <c r="O135" s="21">
        <f t="shared" si="60"/>
        <v>27000000</v>
      </c>
      <c r="P135" s="21">
        <f t="shared" si="60"/>
        <v>27000000</v>
      </c>
      <c r="Q135" s="21">
        <f t="shared" si="60"/>
        <v>26500000</v>
      </c>
      <c r="R135" s="21">
        <f t="shared" si="60"/>
        <v>27000000</v>
      </c>
      <c r="S135" s="21">
        <f t="shared" si="60"/>
        <v>27000000</v>
      </c>
      <c r="T135" s="21">
        <f t="shared" si="60"/>
        <v>27000000</v>
      </c>
      <c r="U135" s="21">
        <f t="shared" si="60"/>
        <v>27000000</v>
      </c>
      <c r="V135" s="57"/>
      <c r="W135" s="57"/>
      <c r="X135" s="57"/>
      <c r="Y135" s="12"/>
    </row>
    <row r="136" spans="1:25" ht="33" hidden="1" customHeight="1">
      <c r="A136" s="28" t="s">
        <v>167</v>
      </c>
      <c r="B136" s="29">
        <v>11</v>
      </c>
      <c r="C136" s="53" t="s">
        <v>25</v>
      </c>
      <c r="D136" s="31">
        <v>3821</v>
      </c>
      <c r="E136" s="32" t="s">
        <v>38</v>
      </c>
      <c r="F136" s="32"/>
      <c r="G136" s="1">
        <v>26500000</v>
      </c>
      <c r="H136" s="1">
        <v>26500000</v>
      </c>
      <c r="I136" s="1">
        <v>26500000</v>
      </c>
      <c r="J136" s="1">
        <v>26500000</v>
      </c>
      <c r="K136" s="1">
        <v>17430000</v>
      </c>
      <c r="L136" s="33">
        <f t="shared" si="37"/>
        <v>65.773584905660371</v>
      </c>
      <c r="M136" s="1">
        <v>26500000</v>
      </c>
      <c r="N136" s="1">
        <v>26500000</v>
      </c>
      <c r="O136" s="1">
        <v>27000000</v>
      </c>
      <c r="P136" s="1">
        <f>O136</f>
        <v>27000000</v>
      </c>
      <c r="Q136" s="1">
        <v>26500000</v>
      </c>
      <c r="R136" s="1">
        <v>27000000</v>
      </c>
      <c r="S136" s="1">
        <f>R136</f>
        <v>27000000</v>
      </c>
      <c r="T136" s="1">
        <v>27000000</v>
      </c>
      <c r="U136" s="1">
        <f>T136</f>
        <v>27000000</v>
      </c>
    </row>
    <row r="137" spans="1:25" s="36" customFormat="1" ht="141.75">
      <c r="A137" s="281" t="s">
        <v>473</v>
      </c>
      <c r="B137" s="281"/>
      <c r="C137" s="281"/>
      <c r="D137" s="281"/>
      <c r="E137" s="20" t="s">
        <v>59</v>
      </c>
      <c r="F137" s="51" t="s">
        <v>447</v>
      </c>
      <c r="G137" s="21">
        <f>G138+G140</f>
        <v>48257709</v>
      </c>
      <c r="H137" s="21">
        <f t="shared" ref="H137:U137" si="61">H138+H140</f>
        <v>48257709</v>
      </c>
      <c r="I137" s="21">
        <f t="shared" si="61"/>
        <v>73257709</v>
      </c>
      <c r="J137" s="21">
        <f t="shared" si="61"/>
        <v>73257709</v>
      </c>
      <c r="K137" s="21">
        <f t="shared" si="61"/>
        <v>73257709</v>
      </c>
      <c r="L137" s="22">
        <f t="shared" si="37"/>
        <v>100</v>
      </c>
      <c r="M137" s="21">
        <f t="shared" si="61"/>
        <v>25980000</v>
      </c>
      <c r="N137" s="21">
        <f t="shared" si="61"/>
        <v>25980000</v>
      </c>
      <c r="O137" s="21">
        <f t="shared" si="61"/>
        <v>223060000</v>
      </c>
      <c r="P137" s="21">
        <f t="shared" si="61"/>
        <v>223060000</v>
      </c>
      <c r="Q137" s="21">
        <f t="shared" si="61"/>
        <v>28680000</v>
      </c>
      <c r="R137" s="21">
        <f t="shared" si="61"/>
        <v>176000000</v>
      </c>
      <c r="S137" s="21">
        <f t="shared" si="61"/>
        <v>176000000</v>
      </c>
      <c r="T137" s="21">
        <f t="shared" si="61"/>
        <v>152000000</v>
      </c>
      <c r="U137" s="21">
        <f t="shared" si="61"/>
        <v>152000000</v>
      </c>
      <c r="V137" s="21"/>
      <c r="W137" s="21"/>
      <c r="X137" s="21"/>
      <c r="Y137" s="132"/>
    </row>
    <row r="138" spans="1:25" s="36" customFormat="1" ht="15.75" hidden="1">
      <c r="A138" s="24" t="s">
        <v>73</v>
      </c>
      <c r="B138" s="25">
        <v>11</v>
      </c>
      <c r="C138" s="52" t="s">
        <v>25</v>
      </c>
      <c r="D138" s="27">
        <v>381</v>
      </c>
      <c r="E138" s="20"/>
      <c r="F138" s="20"/>
      <c r="G138" s="21">
        <f>SUM(G139)</f>
        <v>33250000</v>
      </c>
      <c r="H138" s="21">
        <f t="shared" ref="H138:U138" si="62">SUM(H139)</f>
        <v>33250000</v>
      </c>
      <c r="I138" s="21">
        <f t="shared" si="62"/>
        <v>33250000</v>
      </c>
      <c r="J138" s="21">
        <f t="shared" si="62"/>
        <v>33250000</v>
      </c>
      <c r="K138" s="21">
        <f t="shared" si="62"/>
        <v>33250000</v>
      </c>
      <c r="L138" s="22">
        <f t="shared" si="37"/>
        <v>100</v>
      </c>
      <c r="M138" s="21">
        <f t="shared" si="62"/>
        <v>25980000</v>
      </c>
      <c r="N138" s="21">
        <f t="shared" si="62"/>
        <v>25980000</v>
      </c>
      <c r="O138" s="21">
        <f t="shared" si="62"/>
        <v>161500000</v>
      </c>
      <c r="P138" s="21">
        <f t="shared" si="62"/>
        <v>161500000</v>
      </c>
      <c r="Q138" s="21">
        <f t="shared" si="62"/>
        <v>28680000</v>
      </c>
      <c r="R138" s="21">
        <f t="shared" si="62"/>
        <v>175000000</v>
      </c>
      <c r="S138" s="21">
        <f t="shared" si="62"/>
        <v>175000000</v>
      </c>
      <c r="T138" s="21">
        <f t="shared" si="62"/>
        <v>151000000</v>
      </c>
      <c r="U138" s="21">
        <f t="shared" si="62"/>
        <v>151000000</v>
      </c>
      <c r="V138" s="21"/>
      <c r="W138" s="21"/>
      <c r="X138" s="21"/>
      <c r="Y138" s="132"/>
    </row>
    <row r="139" spans="1:25" s="35" customFormat="1" hidden="1">
      <c r="A139" s="28" t="s">
        <v>73</v>
      </c>
      <c r="B139" s="29">
        <v>11</v>
      </c>
      <c r="C139" s="53" t="s">
        <v>25</v>
      </c>
      <c r="D139" s="31">
        <v>3811</v>
      </c>
      <c r="E139" s="32" t="s">
        <v>141</v>
      </c>
      <c r="F139" s="32"/>
      <c r="G139" s="1">
        <v>33250000</v>
      </c>
      <c r="H139" s="1">
        <v>33250000</v>
      </c>
      <c r="I139" s="1">
        <v>33250000</v>
      </c>
      <c r="J139" s="1">
        <v>33250000</v>
      </c>
      <c r="K139" s="1">
        <v>33250000</v>
      </c>
      <c r="L139" s="33">
        <f t="shared" si="37"/>
        <v>100</v>
      </c>
      <c r="M139" s="1">
        <v>25980000</v>
      </c>
      <c r="N139" s="1">
        <v>25980000</v>
      </c>
      <c r="O139" s="1">
        <v>161500000</v>
      </c>
      <c r="P139" s="1">
        <f>O139</f>
        <v>161500000</v>
      </c>
      <c r="Q139" s="1">
        <v>28680000</v>
      </c>
      <c r="R139" s="1">
        <v>175000000</v>
      </c>
      <c r="S139" s="1">
        <f>R139</f>
        <v>175000000</v>
      </c>
      <c r="T139" s="1">
        <v>151000000</v>
      </c>
      <c r="U139" s="1">
        <f>T139</f>
        <v>151000000</v>
      </c>
      <c r="V139" s="1"/>
      <c r="W139" s="1"/>
      <c r="X139" s="1"/>
      <c r="Y139" s="74"/>
    </row>
    <row r="140" spans="1:25" s="36" customFormat="1" ht="15.75" hidden="1">
      <c r="A140" s="24" t="s">
        <v>73</v>
      </c>
      <c r="B140" s="25">
        <v>11</v>
      </c>
      <c r="C140" s="52" t="s">
        <v>25</v>
      </c>
      <c r="D140" s="27">
        <v>382</v>
      </c>
      <c r="E140" s="20"/>
      <c r="F140" s="20"/>
      <c r="G140" s="21">
        <f>SUM(G141)</f>
        <v>15007709</v>
      </c>
      <c r="H140" s="21">
        <f t="shared" ref="H140:U140" si="63">SUM(H141)</f>
        <v>15007709</v>
      </c>
      <c r="I140" s="21">
        <f t="shared" si="63"/>
        <v>40007709</v>
      </c>
      <c r="J140" s="21">
        <f t="shared" si="63"/>
        <v>40007709</v>
      </c>
      <c r="K140" s="21">
        <f t="shared" si="63"/>
        <v>40007709</v>
      </c>
      <c r="L140" s="22">
        <f t="shared" si="37"/>
        <v>100</v>
      </c>
      <c r="M140" s="21">
        <f t="shared" si="63"/>
        <v>0</v>
      </c>
      <c r="N140" s="21">
        <f t="shared" si="63"/>
        <v>0</v>
      </c>
      <c r="O140" s="21">
        <f t="shared" si="63"/>
        <v>61560000</v>
      </c>
      <c r="P140" s="21">
        <f t="shared" si="63"/>
        <v>61560000</v>
      </c>
      <c r="Q140" s="21">
        <f t="shared" si="63"/>
        <v>0</v>
      </c>
      <c r="R140" s="21">
        <f t="shared" si="63"/>
        <v>1000000</v>
      </c>
      <c r="S140" s="21">
        <f t="shared" si="63"/>
        <v>1000000</v>
      </c>
      <c r="T140" s="21">
        <f t="shared" si="63"/>
        <v>1000000</v>
      </c>
      <c r="U140" s="21">
        <f t="shared" si="63"/>
        <v>1000000</v>
      </c>
      <c r="V140" s="21"/>
      <c r="W140" s="21"/>
      <c r="X140" s="21"/>
      <c r="Y140" s="132"/>
    </row>
    <row r="141" spans="1:25" s="35" customFormat="1" ht="33" hidden="1" customHeight="1">
      <c r="A141" s="28" t="s">
        <v>73</v>
      </c>
      <c r="B141" s="29">
        <v>11</v>
      </c>
      <c r="C141" s="53" t="s">
        <v>25</v>
      </c>
      <c r="D141" s="56">
        <v>3821</v>
      </c>
      <c r="E141" s="32" t="s">
        <v>38</v>
      </c>
      <c r="F141" s="32"/>
      <c r="G141" s="1">
        <v>15007709</v>
      </c>
      <c r="H141" s="1">
        <v>15007709</v>
      </c>
      <c r="I141" s="1">
        <v>40007709</v>
      </c>
      <c r="J141" s="1">
        <v>40007709</v>
      </c>
      <c r="K141" s="1">
        <v>40007709</v>
      </c>
      <c r="L141" s="33">
        <f t="shared" si="37"/>
        <v>100</v>
      </c>
      <c r="M141" s="1">
        <v>0</v>
      </c>
      <c r="N141" s="1">
        <v>0</v>
      </c>
      <c r="O141" s="1">
        <v>61560000</v>
      </c>
      <c r="P141" s="1">
        <f>O141</f>
        <v>61560000</v>
      </c>
      <c r="Q141" s="1">
        <v>0</v>
      </c>
      <c r="R141" s="1">
        <v>1000000</v>
      </c>
      <c r="S141" s="1">
        <f>R141</f>
        <v>1000000</v>
      </c>
      <c r="T141" s="1">
        <v>1000000</v>
      </c>
      <c r="U141" s="1">
        <f>T141</f>
        <v>1000000</v>
      </c>
      <c r="V141" s="1"/>
      <c r="W141" s="1"/>
      <c r="X141" s="1"/>
      <c r="Y141" s="74"/>
    </row>
    <row r="142" spans="1:25" ht="141.75">
      <c r="A142" s="281" t="s">
        <v>472</v>
      </c>
      <c r="B142" s="281"/>
      <c r="C142" s="281"/>
      <c r="D142" s="281"/>
      <c r="E142" s="20" t="s">
        <v>343</v>
      </c>
      <c r="F142" s="51" t="s">
        <v>447</v>
      </c>
      <c r="G142" s="21">
        <f>SUM(G143)</f>
        <v>12000000</v>
      </c>
      <c r="H142" s="21">
        <f t="shared" ref="H142:U143" si="64">SUM(H143)</f>
        <v>12000000</v>
      </c>
      <c r="I142" s="21">
        <f t="shared" si="64"/>
        <v>12000000</v>
      </c>
      <c r="J142" s="21">
        <f t="shared" si="64"/>
        <v>12000000</v>
      </c>
      <c r="K142" s="21">
        <f t="shared" si="64"/>
        <v>12000000</v>
      </c>
      <c r="L142" s="22">
        <f t="shared" si="37"/>
        <v>100</v>
      </c>
      <c r="M142" s="21">
        <f t="shared" si="64"/>
        <v>12000000</v>
      </c>
      <c r="N142" s="21">
        <f t="shared" si="64"/>
        <v>12000000</v>
      </c>
      <c r="O142" s="21">
        <f t="shared" si="64"/>
        <v>15000000</v>
      </c>
      <c r="P142" s="21">
        <f t="shared" si="64"/>
        <v>15000000</v>
      </c>
      <c r="Q142" s="21">
        <f t="shared" si="64"/>
        <v>12000000</v>
      </c>
      <c r="R142" s="21">
        <f t="shared" si="64"/>
        <v>22000000</v>
      </c>
      <c r="S142" s="21">
        <f t="shared" si="64"/>
        <v>22000000</v>
      </c>
      <c r="T142" s="21">
        <f t="shared" si="64"/>
        <v>22000000</v>
      </c>
      <c r="U142" s="21">
        <f t="shared" si="64"/>
        <v>22000000</v>
      </c>
    </row>
    <row r="143" spans="1:25" s="23" customFormat="1" ht="15.75" hidden="1">
      <c r="A143" s="24" t="s">
        <v>164</v>
      </c>
      <c r="B143" s="25">
        <v>11</v>
      </c>
      <c r="C143" s="52" t="s">
        <v>25</v>
      </c>
      <c r="D143" s="27">
        <v>381</v>
      </c>
      <c r="E143" s="20"/>
      <c r="F143" s="20"/>
      <c r="G143" s="21">
        <f>SUM(G144)</f>
        <v>12000000</v>
      </c>
      <c r="H143" s="21">
        <f t="shared" si="64"/>
        <v>12000000</v>
      </c>
      <c r="I143" s="21">
        <f t="shared" si="64"/>
        <v>12000000</v>
      </c>
      <c r="J143" s="21">
        <f t="shared" si="64"/>
        <v>12000000</v>
      </c>
      <c r="K143" s="21">
        <f t="shared" si="64"/>
        <v>12000000</v>
      </c>
      <c r="L143" s="22">
        <f t="shared" si="37"/>
        <v>100</v>
      </c>
      <c r="M143" s="21">
        <f t="shared" si="64"/>
        <v>12000000</v>
      </c>
      <c r="N143" s="21">
        <f t="shared" si="64"/>
        <v>12000000</v>
      </c>
      <c r="O143" s="21">
        <f t="shared" si="64"/>
        <v>15000000</v>
      </c>
      <c r="P143" s="21">
        <f t="shared" si="64"/>
        <v>15000000</v>
      </c>
      <c r="Q143" s="21">
        <f t="shared" si="64"/>
        <v>12000000</v>
      </c>
      <c r="R143" s="21">
        <f t="shared" si="64"/>
        <v>22000000</v>
      </c>
      <c r="S143" s="21">
        <f t="shared" si="64"/>
        <v>22000000</v>
      </c>
      <c r="T143" s="21">
        <f t="shared" si="64"/>
        <v>22000000</v>
      </c>
      <c r="U143" s="21">
        <f t="shared" si="64"/>
        <v>22000000</v>
      </c>
      <c r="V143" s="57"/>
      <c r="W143" s="57"/>
      <c r="X143" s="57"/>
      <c r="Y143" s="12"/>
    </row>
    <row r="144" spans="1:25" hidden="1">
      <c r="A144" s="28" t="s">
        <v>164</v>
      </c>
      <c r="B144" s="29">
        <v>11</v>
      </c>
      <c r="C144" s="53" t="s">
        <v>25</v>
      </c>
      <c r="D144" s="56">
        <v>3811</v>
      </c>
      <c r="E144" s="32" t="s">
        <v>141</v>
      </c>
      <c r="F144" s="32"/>
      <c r="G144" s="1">
        <v>12000000</v>
      </c>
      <c r="H144" s="1">
        <v>12000000</v>
      </c>
      <c r="I144" s="1">
        <v>12000000</v>
      </c>
      <c r="J144" s="1">
        <v>12000000</v>
      </c>
      <c r="K144" s="1">
        <v>12000000</v>
      </c>
      <c r="L144" s="33">
        <f t="shared" si="37"/>
        <v>100</v>
      </c>
      <c r="M144" s="1">
        <v>12000000</v>
      </c>
      <c r="N144" s="1">
        <v>12000000</v>
      </c>
      <c r="O144" s="1">
        <v>15000000</v>
      </c>
      <c r="P144" s="1">
        <f>O144</f>
        <v>15000000</v>
      </c>
      <c r="Q144" s="1">
        <v>12000000</v>
      </c>
      <c r="R144" s="1">
        <v>22000000</v>
      </c>
      <c r="S144" s="1">
        <f>R144</f>
        <v>22000000</v>
      </c>
      <c r="T144" s="1">
        <v>22000000</v>
      </c>
      <c r="U144" s="1">
        <f>T144</f>
        <v>22000000</v>
      </c>
    </row>
    <row r="145" spans="1:25" s="57" customFormat="1" ht="141.75">
      <c r="A145" s="281" t="s">
        <v>471</v>
      </c>
      <c r="B145" s="281"/>
      <c r="C145" s="281"/>
      <c r="D145" s="281"/>
      <c r="E145" s="20" t="s">
        <v>255</v>
      </c>
      <c r="F145" s="51" t="s">
        <v>447</v>
      </c>
      <c r="G145" s="21">
        <f>G146+G148+G150+G152</f>
        <v>2500000</v>
      </c>
      <c r="H145" s="21">
        <f t="shared" ref="H145:U145" si="65">H146+H148+H150+H152</f>
        <v>2500000</v>
      </c>
      <c r="I145" s="21">
        <f t="shared" si="65"/>
        <v>2500000</v>
      </c>
      <c r="J145" s="21">
        <f t="shared" si="65"/>
        <v>2500000</v>
      </c>
      <c r="K145" s="21">
        <f t="shared" si="65"/>
        <v>160283.95000000001</v>
      </c>
      <c r="L145" s="22">
        <f t="shared" si="37"/>
        <v>6.4113579999999999</v>
      </c>
      <c r="M145" s="21">
        <f t="shared" si="65"/>
        <v>4000000</v>
      </c>
      <c r="N145" s="21">
        <f t="shared" si="65"/>
        <v>4000000</v>
      </c>
      <c r="O145" s="21">
        <f t="shared" si="65"/>
        <v>1500000</v>
      </c>
      <c r="P145" s="21">
        <f t="shared" si="65"/>
        <v>1500000</v>
      </c>
      <c r="Q145" s="21">
        <f t="shared" si="65"/>
        <v>4000000</v>
      </c>
      <c r="R145" s="21">
        <f t="shared" si="65"/>
        <v>1500000</v>
      </c>
      <c r="S145" s="21">
        <f t="shared" si="65"/>
        <v>1500000</v>
      </c>
      <c r="T145" s="21">
        <f t="shared" si="65"/>
        <v>1500000</v>
      </c>
      <c r="U145" s="21">
        <f t="shared" si="65"/>
        <v>1500000</v>
      </c>
      <c r="Y145" s="12"/>
    </row>
    <row r="146" spans="1:25" s="57" customFormat="1" ht="15.75" hidden="1">
      <c r="A146" s="25" t="s">
        <v>65</v>
      </c>
      <c r="B146" s="25">
        <v>11</v>
      </c>
      <c r="C146" s="52" t="s">
        <v>25</v>
      </c>
      <c r="D146" s="27">
        <v>323</v>
      </c>
      <c r="E146" s="20"/>
      <c r="F146" s="20"/>
      <c r="G146" s="21">
        <f>SUM(G147)</f>
        <v>200000</v>
      </c>
      <c r="H146" s="21">
        <f t="shared" ref="H146:U146" si="66">SUM(H147)</f>
        <v>200000</v>
      </c>
      <c r="I146" s="21">
        <f t="shared" si="66"/>
        <v>200000</v>
      </c>
      <c r="J146" s="21">
        <f t="shared" si="66"/>
        <v>200000</v>
      </c>
      <c r="K146" s="21">
        <f t="shared" si="66"/>
        <v>160283.95000000001</v>
      </c>
      <c r="L146" s="22">
        <f t="shared" si="37"/>
        <v>80.141975000000016</v>
      </c>
      <c r="M146" s="21">
        <f t="shared" si="66"/>
        <v>200000</v>
      </c>
      <c r="N146" s="21">
        <f t="shared" si="66"/>
        <v>200000</v>
      </c>
      <c r="O146" s="21">
        <f t="shared" si="66"/>
        <v>800000</v>
      </c>
      <c r="P146" s="21">
        <f t="shared" si="66"/>
        <v>800000</v>
      </c>
      <c r="Q146" s="21">
        <f t="shared" si="66"/>
        <v>200000</v>
      </c>
      <c r="R146" s="21">
        <f t="shared" si="66"/>
        <v>800000</v>
      </c>
      <c r="S146" s="21">
        <f t="shared" si="66"/>
        <v>800000</v>
      </c>
      <c r="T146" s="21">
        <f t="shared" si="66"/>
        <v>800000</v>
      </c>
      <c r="U146" s="21">
        <f t="shared" si="66"/>
        <v>800000</v>
      </c>
      <c r="Y146" s="12"/>
    </row>
    <row r="147" spans="1:25" hidden="1">
      <c r="A147" s="29" t="s">
        <v>65</v>
      </c>
      <c r="B147" s="29">
        <v>11</v>
      </c>
      <c r="C147" s="53" t="s">
        <v>25</v>
      </c>
      <c r="D147" s="31">
        <v>3237</v>
      </c>
      <c r="E147" s="32" t="s">
        <v>36</v>
      </c>
      <c r="F147" s="32"/>
      <c r="G147" s="1">
        <v>200000</v>
      </c>
      <c r="H147" s="1">
        <v>200000</v>
      </c>
      <c r="I147" s="1">
        <v>200000</v>
      </c>
      <c r="J147" s="1">
        <v>200000</v>
      </c>
      <c r="K147" s="1">
        <v>160283.95000000001</v>
      </c>
      <c r="L147" s="33">
        <f t="shared" si="37"/>
        <v>80.141975000000016</v>
      </c>
      <c r="M147" s="1">
        <v>200000</v>
      </c>
      <c r="N147" s="1">
        <v>200000</v>
      </c>
      <c r="O147" s="1">
        <v>800000</v>
      </c>
      <c r="P147" s="1">
        <f>O147</f>
        <v>800000</v>
      </c>
      <c r="Q147" s="1">
        <v>200000</v>
      </c>
      <c r="R147" s="1">
        <v>800000</v>
      </c>
      <c r="S147" s="1">
        <f>R147</f>
        <v>800000</v>
      </c>
      <c r="T147" s="1">
        <v>800000</v>
      </c>
      <c r="U147" s="1">
        <f>T147</f>
        <v>800000</v>
      </c>
    </row>
    <row r="148" spans="1:25" s="23" customFormat="1" ht="15.75" hidden="1">
      <c r="A148" s="25" t="s">
        <v>65</v>
      </c>
      <c r="B148" s="25">
        <v>11</v>
      </c>
      <c r="C148" s="52" t="s">
        <v>25</v>
      </c>
      <c r="D148" s="27">
        <v>363</v>
      </c>
      <c r="E148" s="20"/>
      <c r="F148" s="20"/>
      <c r="G148" s="21">
        <f>SUM(G149)</f>
        <v>1000000</v>
      </c>
      <c r="H148" s="21">
        <f t="shared" ref="H148:U148" si="67">SUM(H149)</f>
        <v>1000000</v>
      </c>
      <c r="I148" s="21">
        <f t="shared" si="67"/>
        <v>1000000</v>
      </c>
      <c r="J148" s="21">
        <f t="shared" si="67"/>
        <v>1000000</v>
      </c>
      <c r="K148" s="21">
        <f t="shared" si="67"/>
        <v>0</v>
      </c>
      <c r="L148" s="22">
        <f t="shared" si="37"/>
        <v>0</v>
      </c>
      <c r="M148" s="21">
        <f t="shared" si="67"/>
        <v>1000000</v>
      </c>
      <c r="N148" s="21">
        <f t="shared" si="67"/>
        <v>1000000</v>
      </c>
      <c r="O148" s="21">
        <f t="shared" si="67"/>
        <v>200000</v>
      </c>
      <c r="P148" s="21">
        <f t="shared" si="67"/>
        <v>200000</v>
      </c>
      <c r="Q148" s="21">
        <f t="shared" si="67"/>
        <v>1000000</v>
      </c>
      <c r="R148" s="21">
        <f t="shared" si="67"/>
        <v>200000</v>
      </c>
      <c r="S148" s="21">
        <f t="shared" si="67"/>
        <v>200000</v>
      </c>
      <c r="T148" s="21">
        <f t="shared" si="67"/>
        <v>200000</v>
      </c>
      <c r="U148" s="21">
        <f t="shared" si="67"/>
        <v>200000</v>
      </c>
      <c r="V148" s="57"/>
      <c r="W148" s="57"/>
      <c r="X148" s="57"/>
      <c r="Y148" s="12"/>
    </row>
    <row r="149" spans="1:25" hidden="1">
      <c r="A149" s="29" t="s">
        <v>65</v>
      </c>
      <c r="B149" s="29">
        <v>11</v>
      </c>
      <c r="C149" s="53" t="s">
        <v>25</v>
      </c>
      <c r="D149" s="31">
        <v>3631</v>
      </c>
      <c r="E149" s="32" t="s">
        <v>233</v>
      </c>
      <c r="F149" s="32"/>
      <c r="G149" s="1">
        <v>1000000</v>
      </c>
      <c r="H149" s="1">
        <v>1000000</v>
      </c>
      <c r="I149" s="1">
        <v>1000000</v>
      </c>
      <c r="J149" s="1">
        <v>1000000</v>
      </c>
      <c r="K149" s="1">
        <v>0</v>
      </c>
      <c r="L149" s="33">
        <f t="shared" si="37"/>
        <v>0</v>
      </c>
      <c r="M149" s="1">
        <v>1000000</v>
      </c>
      <c r="N149" s="1">
        <v>1000000</v>
      </c>
      <c r="O149" s="1">
        <v>200000</v>
      </c>
      <c r="P149" s="1">
        <f>O149</f>
        <v>200000</v>
      </c>
      <c r="Q149" s="1">
        <v>1000000</v>
      </c>
      <c r="R149" s="1">
        <v>200000</v>
      </c>
      <c r="S149" s="1">
        <f>R149</f>
        <v>200000</v>
      </c>
      <c r="T149" s="1">
        <v>200000</v>
      </c>
      <c r="U149" s="1">
        <f>T149</f>
        <v>200000</v>
      </c>
    </row>
    <row r="150" spans="1:25" s="23" customFormat="1" ht="15.75" hidden="1">
      <c r="A150" s="25" t="s">
        <v>65</v>
      </c>
      <c r="B150" s="25">
        <v>11</v>
      </c>
      <c r="C150" s="52" t="s">
        <v>25</v>
      </c>
      <c r="D150" s="27">
        <v>383</v>
      </c>
      <c r="E150" s="20"/>
      <c r="F150" s="20"/>
      <c r="G150" s="21">
        <f>SUM(G151)</f>
        <v>1000000</v>
      </c>
      <c r="H150" s="21">
        <f t="shared" ref="H150:U150" si="68">SUM(H151)</f>
        <v>1000000</v>
      </c>
      <c r="I150" s="21">
        <f t="shared" si="68"/>
        <v>1000000</v>
      </c>
      <c r="J150" s="21">
        <f t="shared" si="68"/>
        <v>1000000</v>
      </c>
      <c r="K150" s="21">
        <f t="shared" si="68"/>
        <v>0</v>
      </c>
      <c r="L150" s="22">
        <f t="shared" si="37"/>
        <v>0</v>
      </c>
      <c r="M150" s="21">
        <f t="shared" si="68"/>
        <v>2500000</v>
      </c>
      <c r="N150" s="21">
        <f t="shared" si="68"/>
        <v>2500000</v>
      </c>
      <c r="O150" s="21">
        <f t="shared" si="68"/>
        <v>200000</v>
      </c>
      <c r="P150" s="21">
        <f t="shared" si="68"/>
        <v>200000</v>
      </c>
      <c r="Q150" s="21">
        <f t="shared" si="68"/>
        <v>2500000</v>
      </c>
      <c r="R150" s="21">
        <f t="shared" si="68"/>
        <v>200000</v>
      </c>
      <c r="S150" s="21">
        <f t="shared" si="68"/>
        <v>200000</v>
      </c>
      <c r="T150" s="21">
        <f t="shared" si="68"/>
        <v>200000</v>
      </c>
      <c r="U150" s="21">
        <f t="shared" si="68"/>
        <v>200000</v>
      </c>
      <c r="V150" s="57"/>
      <c r="W150" s="57"/>
      <c r="X150" s="57"/>
      <c r="Y150" s="12"/>
    </row>
    <row r="151" spans="1:25" hidden="1">
      <c r="A151" s="29" t="s">
        <v>65</v>
      </c>
      <c r="B151" s="29">
        <v>11</v>
      </c>
      <c r="C151" s="53" t="s">
        <v>25</v>
      </c>
      <c r="D151" s="31">
        <v>3831</v>
      </c>
      <c r="E151" s="32" t="s">
        <v>295</v>
      </c>
      <c r="F151" s="32"/>
      <c r="G151" s="1">
        <v>1000000</v>
      </c>
      <c r="H151" s="1">
        <v>1000000</v>
      </c>
      <c r="I151" s="1">
        <v>1000000</v>
      </c>
      <c r="J151" s="1">
        <v>1000000</v>
      </c>
      <c r="K151" s="1">
        <v>0</v>
      </c>
      <c r="L151" s="33">
        <f t="shared" si="37"/>
        <v>0</v>
      </c>
      <c r="M151" s="1">
        <v>2500000</v>
      </c>
      <c r="N151" s="1">
        <v>2500000</v>
      </c>
      <c r="O151" s="1">
        <v>200000</v>
      </c>
      <c r="P151" s="1">
        <f>O151</f>
        <v>200000</v>
      </c>
      <c r="Q151" s="1">
        <v>2500000</v>
      </c>
      <c r="R151" s="1">
        <v>200000</v>
      </c>
      <c r="S151" s="1">
        <f>R151</f>
        <v>200000</v>
      </c>
      <c r="T151" s="1">
        <v>200000</v>
      </c>
      <c r="U151" s="1">
        <f>T151</f>
        <v>200000</v>
      </c>
    </row>
    <row r="152" spans="1:25" s="23" customFormat="1" ht="15.75" hidden="1">
      <c r="A152" s="25" t="s">
        <v>65</v>
      </c>
      <c r="B152" s="25">
        <v>11</v>
      </c>
      <c r="C152" s="52" t="s">
        <v>25</v>
      </c>
      <c r="D152" s="27">
        <v>412</v>
      </c>
      <c r="E152" s="20"/>
      <c r="F152" s="20"/>
      <c r="G152" s="21">
        <f>SUM(G153)</f>
        <v>300000</v>
      </c>
      <c r="H152" s="21">
        <f t="shared" ref="H152:U152" si="69">SUM(H153)</f>
        <v>300000</v>
      </c>
      <c r="I152" s="21">
        <f t="shared" si="69"/>
        <v>300000</v>
      </c>
      <c r="J152" s="21">
        <f t="shared" si="69"/>
        <v>300000</v>
      </c>
      <c r="K152" s="21">
        <f t="shared" si="69"/>
        <v>0</v>
      </c>
      <c r="L152" s="22">
        <f t="shared" si="37"/>
        <v>0</v>
      </c>
      <c r="M152" s="21">
        <f t="shared" si="69"/>
        <v>300000</v>
      </c>
      <c r="N152" s="21">
        <f t="shared" si="69"/>
        <v>300000</v>
      </c>
      <c r="O152" s="21">
        <f t="shared" si="69"/>
        <v>300000</v>
      </c>
      <c r="P152" s="21">
        <f t="shared" si="69"/>
        <v>300000</v>
      </c>
      <c r="Q152" s="21">
        <f t="shared" si="69"/>
        <v>300000</v>
      </c>
      <c r="R152" s="21">
        <f t="shared" si="69"/>
        <v>300000</v>
      </c>
      <c r="S152" s="21">
        <f t="shared" si="69"/>
        <v>300000</v>
      </c>
      <c r="T152" s="21">
        <f t="shared" si="69"/>
        <v>300000</v>
      </c>
      <c r="U152" s="21">
        <f t="shared" si="69"/>
        <v>300000</v>
      </c>
      <c r="V152" s="57"/>
      <c r="W152" s="57"/>
      <c r="X152" s="57"/>
      <c r="Y152" s="12"/>
    </row>
    <row r="153" spans="1:25" hidden="1">
      <c r="A153" s="29" t="s">
        <v>65</v>
      </c>
      <c r="B153" s="29">
        <v>11</v>
      </c>
      <c r="C153" s="53" t="s">
        <v>25</v>
      </c>
      <c r="D153" s="31">
        <v>4126</v>
      </c>
      <c r="E153" s="58" t="s">
        <v>4</v>
      </c>
      <c r="F153" s="32"/>
      <c r="G153" s="1">
        <v>300000</v>
      </c>
      <c r="H153" s="1">
        <v>300000</v>
      </c>
      <c r="I153" s="1">
        <v>300000</v>
      </c>
      <c r="J153" s="1">
        <v>300000</v>
      </c>
      <c r="K153" s="1">
        <v>0</v>
      </c>
      <c r="L153" s="33">
        <f t="shared" si="37"/>
        <v>0</v>
      </c>
      <c r="M153" s="1">
        <v>300000</v>
      </c>
      <c r="N153" s="1">
        <v>300000</v>
      </c>
      <c r="O153" s="1">
        <v>300000</v>
      </c>
      <c r="P153" s="1">
        <f>O153</f>
        <v>300000</v>
      </c>
      <c r="Q153" s="1">
        <v>300000</v>
      </c>
      <c r="R153" s="1">
        <v>300000</v>
      </c>
      <c r="S153" s="1">
        <f>R153</f>
        <v>300000</v>
      </c>
      <c r="T153" s="1">
        <v>300000</v>
      </c>
      <c r="U153" s="1">
        <f>T153</f>
        <v>300000</v>
      </c>
    </row>
    <row r="154" spans="1:25" s="23" customFormat="1" ht="141.75">
      <c r="A154" s="281" t="s">
        <v>470</v>
      </c>
      <c r="B154" s="281"/>
      <c r="C154" s="281"/>
      <c r="D154" s="281"/>
      <c r="E154" s="20" t="s">
        <v>31</v>
      </c>
      <c r="F154" s="51" t="s">
        <v>447</v>
      </c>
      <c r="G154" s="21">
        <f>SUM(G155)</f>
        <v>65000</v>
      </c>
      <c r="H154" s="21">
        <f t="shared" ref="H154:U155" si="70">SUM(H155)</f>
        <v>65000</v>
      </c>
      <c r="I154" s="21">
        <f t="shared" si="70"/>
        <v>65000</v>
      </c>
      <c r="J154" s="21">
        <f t="shared" si="70"/>
        <v>65000</v>
      </c>
      <c r="K154" s="21">
        <f t="shared" si="70"/>
        <v>2000</v>
      </c>
      <c r="L154" s="22">
        <f t="shared" si="37"/>
        <v>3.0769230769230771</v>
      </c>
      <c r="M154" s="21">
        <f t="shared" si="70"/>
        <v>65000</v>
      </c>
      <c r="N154" s="21">
        <f t="shared" si="70"/>
        <v>65000</v>
      </c>
      <c r="O154" s="21">
        <f t="shared" si="70"/>
        <v>65000</v>
      </c>
      <c r="P154" s="21">
        <f t="shared" si="70"/>
        <v>65000</v>
      </c>
      <c r="Q154" s="21">
        <f t="shared" si="70"/>
        <v>65000</v>
      </c>
      <c r="R154" s="21">
        <f t="shared" si="70"/>
        <v>65000</v>
      </c>
      <c r="S154" s="21">
        <f t="shared" si="70"/>
        <v>65000</v>
      </c>
      <c r="T154" s="21">
        <f t="shared" si="70"/>
        <v>65000</v>
      </c>
      <c r="U154" s="21">
        <f t="shared" si="70"/>
        <v>65000</v>
      </c>
      <c r="V154" s="57"/>
      <c r="W154" s="57"/>
      <c r="X154" s="57"/>
      <c r="Y154" s="12"/>
    </row>
    <row r="155" spans="1:25" s="23" customFormat="1" ht="15.75" hidden="1">
      <c r="A155" s="24" t="s">
        <v>33</v>
      </c>
      <c r="B155" s="25">
        <v>11</v>
      </c>
      <c r="C155" s="52" t="s">
        <v>25</v>
      </c>
      <c r="D155" s="27">
        <v>323</v>
      </c>
      <c r="E155" s="20"/>
      <c r="F155" s="20"/>
      <c r="G155" s="21">
        <f>SUM(G156)</f>
        <v>65000</v>
      </c>
      <c r="H155" s="21">
        <f t="shared" si="70"/>
        <v>65000</v>
      </c>
      <c r="I155" s="21">
        <f t="shared" si="70"/>
        <v>65000</v>
      </c>
      <c r="J155" s="21">
        <f t="shared" si="70"/>
        <v>65000</v>
      </c>
      <c r="K155" s="21">
        <f t="shared" si="70"/>
        <v>2000</v>
      </c>
      <c r="L155" s="22">
        <f t="shared" si="37"/>
        <v>3.0769230769230771</v>
      </c>
      <c r="M155" s="21">
        <f t="shared" si="70"/>
        <v>65000</v>
      </c>
      <c r="N155" s="21">
        <f t="shared" si="70"/>
        <v>65000</v>
      </c>
      <c r="O155" s="21">
        <f t="shared" si="70"/>
        <v>65000</v>
      </c>
      <c r="P155" s="21">
        <f t="shared" si="70"/>
        <v>65000</v>
      </c>
      <c r="Q155" s="21">
        <f t="shared" si="70"/>
        <v>65000</v>
      </c>
      <c r="R155" s="21">
        <f t="shared" si="70"/>
        <v>65000</v>
      </c>
      <c r="S155" s="21">
        <f t="shared" si="70"/>
        <v>65000</v>
      </c>
      <c r="T155" s="21">
        <f t="shared" si="70"/>
        <v>65000</v>
      </c>
      <c r="U155" s="21">
        <f t="shared" si="70"/>
        <v>65000</v>
      </c>
      <c r="V155" s="57"/>
      <c r="W155" s="57"/>
      <c r="X155" s="57"/>
      <c r="Y155" s="12"/>
    </row>
    <row r="156" spans="1:25" hidden="1">
      <c r="A156" s="28" t="s">
        <v>33</v>
      </c>
      <c r="B156" s="29">
        <v>11</v>
      </c>
      <c r="C156" s="53" t="s">
        <v>25</v>
      </c>
      <c r="D156" s="31">
        <v>3237</v>
      </c>
      <c r="E156" s="32" t="s">
        <v>36</v>
      </c>
      <c r="F156" s="32"/>
      <c r="G156" s="1">
        <v>65000</v>
      </c>
      <c r="H156" s="1">
        <v>65000</v>
      </c>
      <c r="I156" s="1">
        <v>65000</v>
      </c>
      <c r="J156" s="1">
        <v>65000</v>
      </c>
      <c r="K156" s="1">
        <v>2000</v>
      </c>
      <c r="L156" s="33">
        <f t="shared" si="37"/>
        <v>3.0769230769230771</v>
      </c>
      <c r="M156" s="1">
        <v>65000</v>
      </c>
      <c r="N156" s="1">
        <v>65000</v>
      </c>
      <c r="O156" s="1">
        <v>65000</v>
      </c>
      <c r="P156" s="1">
        <f>O156</f>
        <v>65000</v>
      </c>
      <c r="Q156" s="1">
        <v>65000</v>
      </c>
      <c r="R156" s="1">
        <v>65000</v>
      </c>
      <c r="S156" s="1">
        <f>R156</f>
        <v>65000</v>
      </c>
      <c r="T156" s="1">
        <v>65000</v>
      </c>
      <c r="U156" s="1">
        <f>T156</f>
        <v>65000</v>
      </c>
    </row>
    <row r="157" spans="1:25" s="36" customFormat="1" ht="141.75">
      <c r="A157" s="281" t="s">
        <v>469</v>
      </c>
      <c r="B157" s="281"/>
      <c r="C157" s="281"/>
      <c r="D157" s="281"/>
      <c r="E157" s="20" t="s">
        <v>43</v>
      </c>
      <c r="F157" s="51" t="s">
        <v>447</v>
      </c>
      <c r="G157" s="21">
        <f>SUM(G158)</f>
        <v>5000000</v>
      </c>
      <c r="H157" s="21">
        <f t="shared" ref="H157:U158" si="71">SUM(H158)</f>
        <v>5000000</v>
      </c>
      <c r="I157" s="21">
        <f t="shared" si="71"/>
        <v>5000000</v>
      </c>
      <c r="J157" s="21">
        <f t="shared" si="71"/>
        <v>5000000</v>
      </c>
      <c r="K157" s="21">
        <f t="shared" si="71"/>
        <v>3468000</v>
      </c>
      <c r="L157" s="22">
        <f t="shared" ref="L157:L227" si="72">IF(I157=0, "-", K157/I157*100)</f>
        <v>69.36</v>
      </c>
      <c r="M157" s="21">
        <f t="shared" si="71"/>
        <v>5000000</v>
      </c>
      <c r="N157" s="21">
        <f t="shared" si="71"/>
        <v>5000000</v>
      </c>
      <c r="O157" s="21">
        <f t="shared" si="71"/>
        <v>6254559</v>
      </c>
      <c r="P157" s="21">
        <f t="shared" si="71"/>
        <v>6254559</v>
      </c>
      <c r="Q157" s="21">
        <f t="shared" si="71"/>
        <v>5000000</v>
      </c>
      <c r="R157" s="21">
        <f t="shared" si="71"/>
        <v>6233220</v>
      </c>
      <c r="S157" s="21">
        <f t="shared" si="71"/>
        <v>6233220</v>
      </c>
      <c r="T157" s="21">
        <f t="shared" si="71"/>
        <v>6233220</v>
      </c>
      <c r="U157" s="21">
        <f t="shared" si="71"/>
        <v>6233220</v>
      </c>
      <c r="V157" s="21"/>
      <c r="W157" s="21"/>
      <c r="X157" s="21"/>
      <c r="Y157" s="132"/>
    </row>
    <row r="158" spans="1:25" s="36" customFormat="1" ht="15.75" hidden="1">
      <c r="A158" s="24" t="s">
        <v>49</v>
      </c>
      <c r="B158" s="25">
        <v>11</v>
      </c>
      <c r="C158" s="52" t="s">
        <v>25</v>
      </c>
      <c r="D158" s="27">
        <v>372</v>
      </c>
      <c r="E158" s="20"/>
      <c r="F158" s="20"/>
      <c r="G158" s="21">
        <f>SUM(G159)</f>
        <v>5000000</v>
      </c>
      <c r="H158" s="21">
        <f t="shared" si="71"/>
        <v>5000000</v>
      </c>
      <c r="I158" s="21">
        <f t="shared" si="71"/>
        <v>5000000</v>
      </c>
      <c r="J158" s="21">
        <f t="shared" si="71"/>
        <v>5000000</v>
      </c>
      <c r="K158" s="21">
        <f t="shared" si="71"/>
        <v>3468000</v>
      </c>
      <c r="L158" s="22">
        <f t="shared" si="72"/>
        <v>69.36</v>
      </c>
      <c r="M158" s="21">
        <f t="shared" si="71"/>
        <v>5000000</v>
      </c>
      <c r="N158" s="21">
        <f t="shared" si="71"/>
        <v>5000000</v>
      </c>
      <c r="O158" s="21">
        <f t="shared" si="71"/>
        <v>6254559</v>
      </c>
      <c r="P158" s="21">
        <f t="shared" si="71"/>
        <v>6254559</v>
      </c>
      <c r="Q158" s="21">
        <f t="shared" si="71"/>
        <v>5000000</v>
      </c>
      <c r="R158" s="21">
        <f t="shared" si="71"/>
        <v>6233220</v>
      </c>
      <c r="S158" s="21">
        <f t="shared" si="71"/>
        <v>6233220</v>
      </c>
      <c r="T158" s="21">
        <f t="shared" si="71"/>
        <v>6233220</v>
      </c>
      <c r="U158" s="21">
        <f t="shared" si="71"/>
        <v>6233220</v>
      </c>
      <c r="V158" s="21"/>
      <c r="W158" s="21"/>
      <c r="X158" s="21"/>
      <c r="Y158" s="132"/>
    </row>
    <row r="159" spans="1:25" hidden="1">
      <c r="A159" s="28" t="s">
        <v>49</v>
      </c>
      <c r="B159" s="29">
        <v>11</v>
      </c>
      <c r="C159" s="53" t="s">
        <v>25</v>
      </c>
      <c r="D159" s="31">
        <v>3721</v>
      </c>
      <c r="E159" s="32" t="s">
        <v>149</v>
      </c>
      <c r="F159" s="32"/>
      <c r="G159" s="1">
        <v>5000000</v>
      </c>
      <c r="H159" s="1">
        <v>5000000</v>
      </c>
      <c r="I159" s="1">
        <v>5000000</v>
      </c>
      <c r="J159" s="1">
        <v>5000000</v>
      </c>
      <c r="K159" s="1">
        <v>3468000</v>
      </c>
      <c r="L159" s="33">
        <f t="shared" si="72"/>
        <v>69.36</v>
      </c>
      <c r="M159" s="1">
        <v>5000000</v>
      </c>
      <c r="N159" s="1">
        <v>5000000</v>
      </c>
      <c r="O159" s="1">
        <v>6254559</v>
      </c>
      <c r="P159" s="1">
        <f>O159</f>
        <v>6254559</v>
      </c>
      <c r="Q159" s="1">
        <v>5000000</v>
      </c>
      <c r="R159" s="1">
        <v>6233220</v>
      </c>
      <c r="S159" s="1">
        <f>R159</f>
        <v>6233220</v>
      </c>
      <c r="T159" s="1">
        <v>6233220</v>
      </c>
      <c r="U159" s="1">
        <f>T159</f>
        <v>6233220</v>
      </c>
    </row>
    <row r="160" spans="1:25" ht="141.75">
      <c r="A160" s="281" t="s">
        <v>556</v>
      </c>
      <c r="B160" s="281"/>
      <c r="C160" s="281"/>
      <c r="D160" s="281"/>
      <c r="E160" s="20" t="s">
        <v>257</v>
      </c>
      <c r="F160" s="51" t="s">
        <v>447</v>
      </c>
      <c r="G160" s="21">
        <f>G161+G164+G166</f>
        <v>1770000</v>
      </c>
      <c r="H160" s="21">
        <f t="shared" ref="H160:U160" si="73">H161+H164+H166</f>
        <v>900000</v>
      </c>
      <c r="I160" s="21">
        <f t="shared" si="73"/>
        <v>1770000</v>
      </c>
      <c r="J160" s="21">
        <f t="shared" si="73"/>
        <v>900000</v>
      </c>
      <c r="K160" s="21">
        <f t="shared" si="73"/>
        <v>815836.14</v>
      </c>
      <c r="L160" s="22">
        <f t="shared" si="72"/>
        <v>46.092437288135599</v>
      </c>
      <c r="M160" s="21">
        <f t="shared" si="73"/>
        <v>0</v>
      </c>
      <c r="N160" s="21">
        <f t="shared" si="73"/>
        <v>0</v>
      </c>
      <c r="O160" s="21">
        <f t="shared" si="73"/>
        <v>0</v>
      </c>
      <c r="P160" s="21">
        <f t="shared" si="73"/>
        <v>0</v>
      </c>
      <c r="Q160" s="21">
        <f t="shared" si="73"/>
        <v>0</v>
      </c>
      <c r="R160" s="21">
        <f t="shared" si="73"/>
        <v>0</v>
      </c>
      <c r="S160" s="21">
        <f t="shared" si="73"/>
        <v>0</v>
      </c>
      <c r="T160" s="21">
        <f t="shared" si="73"/>
        <v>0</v>
      </c>
      <c r="U160" s="21">
        <f t="shared" si="73"/>
        <v>0</v>
      </c>
    </row>
    <row r="161" spans="1:25" s="36" customFormat="1" ht="15.75" hidden="1">
      <c r="A161" s="24" t="s">
        <v>66</v>
      </c>
      <c r="B161" s="25">
        <v>11</v>
      </c>
      <c r="C161" s="52" t="s">
        <v>28</v>
      </c>
      <c r="D161" s="27">
        <v>323</v>
      </c>
      <c r="E161" s="20"/>
      <c r="F161" s="20"/>
      <c r="G161" s="21">
        <f>SUM(G162:G163)</f>
        <v>120000</v>
      </c>
      <c r="H161" s="21">
        <f t="shared" ref="H161:U161" si="74">SUM(H162:H163)</f>
        <v>120000</v>
      </c>
      <c r="I161" s="21">
        <f t="shared" si="74"/>
        <v>120000</v>
      </c>
      <c r="J161" s="21">
        <f t="shared" si="74"/>
        <v>120000</v>
      </c>
      <c r="K161" s="21">
        <f t="shared" si="74"/>
        <v>0</v>
      </c>
      <c r="L161" s="22">
        <f t="shared" si="72"/>
        <v>0</v>
      </c>
      <c r="M161" s="21">
        <f t="shared" si="74"/>
        <v>0</v>
      </c>
      <c r="N161" s="21">
        <f t="shared" si="74"/>
        <v>0</v>
      </c>
      <c r="O161" s="21">
        <f t="shared" si="74"/>
        <v>0</v>
      </c>
      <c r="P161" s="21">
        <f t="shared" si="74"/>
        <v>0</v>
      </c>
      <c r="Q161" s="21">
        <f t="shared" si="74"/>
        <v>0</v>
      </c>
      <c r="R161" s="21">
        <f t="shared" si="74"/>
        <v>0</v>
      </c>
      <c r="S161" s="21">
        <f t="shared" si="74"/>
        <v>0</v>
      </c>
      <c r="T161" s="21">
        <f t="shared" si="74"/>
        <v>0</v>
      </c>
      <c r="U161" s="21">
        <f t="shared" si="74"/>
        <v>0</v>
      </c>
      <c r="V161" s="21"/>
      <c r="W161" s="21"/>
      <c r="X161" s="21"/>
      <c r="Y161" s="132"/>
    </row>
    <row r="162" spans="1:25" s="35" customFormat="1" hidden="1">
      <c r="A162" s="28" t="s">
        <v>66</v>
      </c>
      <c r="B162" s="29">
        <v>11</v>
      </c>
      <c r="C162" s="53" t="s">
        <v>28</v>
      </c>
      <c r="D162" s="31">
        <v>3233</v>
      </c>
      <c r="E162" s="32" t="s">
        <v>119</v>
      </c>
      <c r="F162" s="32"/>
      <c r="G162" s="1">
        <v>50000</v>
      </c>
      <c r="H162" s="1">
        <v>50000</v>
      </c>
      <c r="I162" s="1">
        <v>50000</v>
      </c>
      <c r="J162" s="1">
        <v>50000</v>
      </c>
      <c r="K162" s="1">
        <v>0</v>
      </c>
      <c r="L162" s="33">
        <f t="shared" si="72"/>
        <v>0</v>
      </c>
      <c r="M162" s="1">
        <v>0</v>
      </c>
      <c r="N162" s="1">
        <v>0</v>
      </c>
      <c r="O162" s="1"/>
      <c r="P162" s="1">
        <f>O162</f>
        <v>0</v>
      </c>
      <c r="Q162" s="1">
        <v>0</v>
      </c>
      <c r="R162" s="1"/>
      <c r="S162" s="1">
        <f>R162</f>
        <v>0</v>
      </c>
      <c r="T162" s="1"/>
      <c r="U162" s="1">
        <f>T162</f>
        <v>0</v>
      </c>
      <c r="V162" s="1"/>
      <c r="W162" s="1"/>
      <c r="X162" s="1"/>
      <c r="Y162" s="74"/>
    </row>
    <row r="163" spans="1:25" s="35" customFormat="1" hidden="1">
      <c r="A163" s="28" t="s">
        <v>66</v>
      </c>
      <c r="B163" s="29">
        <v>11</v>
      </c>
      <c r="C163" s="53" t="s">
        <v>28</v>
      </c>
      <c r="D163" s="31">
        <v>3237</v>
      </c>
      <c r="E163" s="32" t="s">
        <v>36</v>
      </c>
      <c r="F163" s="32"/>
      <c r="G163" s="1">
        <v>70000</v>
      </c>
      <c r="H163" s="1">
        <v>70000</v>
      </c>
      <c r="I163" s="1">
        <v>70000</v>
      </c>
      <c r="J163" s="1">
        <v>70000</v>
      </c>
      <c r="K163" s="1">
        <v>0</v>
      </c>
      <c r="L163" s="33">
        <f t="shared" si="72"/>
        <v>0</v>
      </c>
      <c r="M163" s="1">
        <v>0</v>
      </c>
      <c r="N163" s="1">
        <v>0</v>
      </c>
      <c r="O163" s="1"/>
      <c r="P163" s="1">
        <f>O163</f>
        <v>0</v>
      </c>
      <c r="Q163" s="1">
        <v>0</v>
      </c>
      <c r="R163" s="1"/>
      <c r="S163" s="1">
        <f>R163</f>
        <v>0</v>
      </c>
      <c r="T163" s="1"/>
      <c r="U163" s="1">
        <f>T163</f>
        <v>0</v>
      </c>
      <c r="V163" s="1"/>
      <c r="W163" s="1"/>
      <c r="X163" s="1"/>
      <c r="Y163" s="74"/>
    </row>
    <row r="164" spans="1:25" s="36" customFormat="1" ht="15.75" hidden="1">
      <c r="A164" s="24" t="s">
        <v>66</v>
      </c>
      <c r="B164" s="25">
        <v>12</v>
      </c>
      <c r="C164" s="52" t="s">
        <v>28</v>
      </c>
      <c r="D164" s="27">
        <v>329</v>
      </c>
      <c r="E164" s="20"/>
      <c r="F164" s="20"/>
      <c r="G164" s="21">
        <f>SUM(G165)</f>
        <v>780000</v>
      </c>
      <c r="H164" s="21">
        <f t="shared" ref="H164:U164" si="75">SUM(H165)</f>
        <v>780000</v>
      </c>
      <c r="I164" s="21">
        <f t="shared" si="75"/>
        <v>780000</v>
      </c>
      <c r="J164" s="21">
        <f t="shared" si="75"/>
        <v>780000</v>
      </c>
      <c r="K164" s="21">
        <f t="shared" si="75"/>
        <v>366162.13</v>
      </c>
      <c r="L164" s="22">
        <f t="shared" si="72"/>
        <v>46.94386282051282</v>
      </c>
      <c r="M164" s="21">
        <f t="shared" si="75"/>
        <v>0</v>
      </c>
      <c r="N164" s="21">
        <f t="shared" si="75"/>
        <v>0</v>
      </c>
      <c r="O164" s="21">
        <f t="shared" si="75"/>
        <v>0</v>
      </c>
      <c r="P164" s="21">
        <f t="shared" si="75"/>
        <v>0</v>
      </c>
      <c r="Q164" s="21">
        <f t="shared" si="75"/>
        <v>0</v>
      </c>
      <c r="R164" s="21">
        <f t="shared" si="75"/>
        <v>0</v>
      </c>
      <c r="S164" s="21">
        <f t="shared" si="75"/>
        <v>0</v>
      </c>
      <c r="T164" s="21">
        <f t="shared" si="75"/>
        <v>0</v>
      </c>
      <c r="U164" s="21">
        <f t="shared" si="75"/>
        <v>0</v>
      </c>
      <c r="V164" s="21"/>
      <c r="W164" s="21"/>
      <c r="X164" s="21"/>
      <c r="Y164" s="132"/>
    </row>
    <row r="165" spans="1:25" s="35" customFormat="1" hidden="1">
      <c r="A165" s="28" t="s">
        <v>66</v>
      </c>
      <c r="B165" s="29">
        <v>12</v>
      </c>
      <c r="C165" s="53" t="s">
        <v>28</v>
      </c>
      <c r="D165" s="56">
        <v>3294</v>
      </c>
      <c r="E165" s="32" t="s">
        <v>382</v>
      </c>
      <c r="F165" s="32"/>
      <c r="G165" s="1">
        <v>780000</v>
      </c>
      <c r="H165" s="1">
        <v>780000</v>
      </c>
      <c r="I165" s="1">
        <v>780000</v>
      </c>
      <c r="J165" s="1">
        <v>780000</v>
      </c>
      <c r="K165" s="1">
        <v>366162.13</v>
      </c>
      <c r="L165" s="33">
        <f t="shared" si="72"/>
        <v>46.94386282051282</v>
      </c>
      <c r="M165" s="1">
        <v>0</v>
      </c>
      <c r="N165" s="1">
        <v>0</v>
      </c>
      <c r="O165" s="1"/>
      <c r="P165" s="1">
        <f>O165</f>
        <v>0</v>
      </c>
      <c r="Q165" s="1">
        <v>0</v>
      </c>
      <c r="R165" s="1"/>
      <c r="S165" s="1">
        <f>R165</f>
        <v>0</v>
      </c>
      <c r="T165" s="1"/>
      <c r="U165" s="1">
        <f>T165</f>
        <v>0</v>
      </c>
      <c r="V165" s="1"/>
      <c r="W165" s="1"/>
      <c r="X165" s="1"/>
      <c r="Y165" s="74"/>
    </row>
    <row r="166" spans="1:25" s="36" customFormat="1" ht="15.75" hidden="1">
      <c r="A166" s="24" t="s">
        <v>66</v>
      </c>
      <c r="B166" s="25">
        <v>51</v>
      </c>
      <c r="C166" s="52" t="s">
        <v>28</v>
      </c>
      <c r="D166" s="42">
        <v>329</v>
      </c>
      <c r="E166" s="20"/>
      <c r="F166" s="20"/>
      <c r="G166" s="21">
        <f>SUM(G167)</f>
        <v>870000</v>
      </c>
      <c r="H166" s="21">
        <f t="shared" ref="H166:U166" si="76">SUM(H167)</f>
        <v>0</v>
      </c>
      <c r="I166" s="21">
        <f t="shared" si="76"/>
        <v>870000</v>
      </c>
      <c r="J166" s="21">
        <f t="shared" si="76"/>
        <v>0</v>
      </c>
      <c r="K166" s="21">
        <f t="shared" si="76"/>
        <v>449674.01</v>
      </c>
      <c r="L166" s="22">
        <f t="shared" si="72"/>
        <v>51.686667816091955</v>
      </c>
      <c r="M166" s="21">
        <f t="shared" si="76"/>
        <v>0</v>
      </c>
      <c r="N166" s="21">
        <f t="shared" si="76"/>
        <v>0</v>
      </c>
      <c r="O166" s="21">
        <f t="shared" si="76"/>
        <v>0</v>
      </c>
      <c r="P166" s="21">
        <f t="shared" si="76"/>
        <v>0</v>
      </c>
      <c r="Q166" s="21">
        <f t="shared" si="76"/>
        <v>0</v>
      </c>
      <c r="R166" s="21">
        <f t="shared" si="76"/>
        <v>0</v>
      </c>
      <c r="S166" s="21">
        <f t="shared" si="76"/>
        <v>0</v>
      </c>
      <c r="T166" s="21">
        <f t="shared" si="76"/>
        <v>0</v>
      </c>
      <c r="U166" s="21">
        <f t="shared" si="76"/>
        <v>0</v>
      </c>
      <c r="V166" s="21"/>
      <c r="W166" s="21"/>
      <c r="X166" s="21"/>
      <c r="Y166" s="132"/>
    </row>
    <row r="167" spans="1:25" s="35" customFormat="1" hidden="1">
      <c r="A167" s="28" t="s">
        <v>66</v>
      </c>
      <c r="B167" s="29">
        <v>51</v>
      </c>
      <c r="C167" s="53" t="s">
        <v>28</v>
      </c>
      <c r="D167" s="56">
        <v>3294</v>
      </c>
      <c r="E167" s="32" t="s">
        <v>382</v>
      </c>
      <c r="F167" s="32"/>
      <c r="G167" s="1">
        <v>870000</v>
      </c>
      <c r="H167" s="59"/>
      <c r="I167" s="1">
        <v>870000</v>
      </c>
      <c r="J167" s="59"/>
      <c r="K167" s="1">
        <v>449674.01</v>
      </c>
      <c r="L167" s="33">
        <f t="shared" si="72"/>
        <v>51.686667816091955</v>
      </c>
      <c r="M167" s="1">
        <v>0</v>
      </c>
      <c r="N167" s="59"/>
      <c r="O167" s="1"/>
      <c r="P167" s="59"/>
      <c r="Q167" s="59"/>
      <c r="R167" s="1"/>
      <c r="S167" s="59"/>
      <c r="T167" s="1"/>
      <c r="U167" s="59"/>
      <c r="V167" s="1"/>
      <c r="W167" s="1"/>
      <c r="X167" s="1"/>
      <c r="Y167" s="74"/>
    </row>
    <row r="168" spans="1:25" s="23" customFormat="1" ht="141.75">
      <c r="A168" s="281" t="s">
        <v>468</v>
      </c>
      <c r="B168" s="281"/>
      <c r="C168" s="281"/>
      <c r="D168" s="281"/>
      <c r="E168" s="20" t="s">
        <v>55</v>
      </c>
      <c r="F168" s="51" t="s">
        <v>447</v>
      </c>
      <c r="G168" s="21">
        <f>SUM(G169)</f>
        <v>3240000</v>
      </c>
      <c r="H168" s="21">
        <f t="shared" ref="H168:U169" si="77">SUM(H169)</f>
        <v>3240000</v>
      </c>
      <c r="I168" s="21">
        <f t="shared" si="77"/>
        <v>3240000</v>
      </c>
      <c r="J168" s="21">
        <f t="shared" si="77"/>
        <v>3240000</v>
      </c>
      <c r="K168" s="21">
        <f t="shared" si="77"/>
        <v>3240000</v>
      </c>
      <c r="L168" s="22">
        <f t="shared" si="72"/>
        <v>100</v>
      </c>
      <c r="M168" s="21">
        <f t="shared" si="77"/>
        <v>1620000</v>
      </c>
      <c r="N168" s="21">
        <f t="shared" si="77"/>
        <v>1620000</v>
      </c>
      <c r="O168" s="21">
        <f t="shared" si="77"/>
        <v>1620000</v>
      </c>
      <c r="P168" s="21">
        <f t="shared" si="77"/>
        <v>1620000</v>
      </c>
      <c r="Q168" s="21">
        <f t="shared" si="77"/>
        <v>0</v>
      </c>
      <c r="R168" s="21">
        <f t="shared" si="77"/>
        <v>0</v>
      </c>
      <c r="S168" s="21">
        <f t="shared" si="77"/>
        <v>0</v>
      </c>
      <c r="T168" s="21">
        <f t="shared" si="77"/>
        <v>0</v>
      </c>
      <c r="U168" s="21">
        <f t="shared" si="77"/>
        <v>0</v>
      </c>
      <c r="V168" s="57"/>
      <c r="W168" s="57"/>
      <c r="X168" s="57"/>
      <c r="Y168" s="12"/>
    </row>
    <row r="169" spans="1:25" s="23" customFormat="1" ht="15.75" hidden="1">
      <c r="A169" s="24" t="s">
        <v>67</v>
      </c>
      <c r="B169" s="25">
        <v>11</v>
      </c>
      <c r="C169" s="52" t="s">
        <v>25</v>
      </c>
      <c r="D169" s="27">
        <v>381</v>
      </c>
      <c r="E169" s="20"/>
      <c r="F169" s="20"/>
      <c r="G169" s="21">
        <f>SUM(G170)</f>
        <v>3240000</v>
      </c>
      <c r="H169" s="21">
        <f t="shared" si="77"/>
        <v>3240000</v>
      </c>
      <c r="I169" s="21">
        <f t="shared" si="77"/>
        <v>3240000</v>
      </c>
      <c r="J169" s="21">
        <f t="shared" si="77"/>
        <v>3240000</v>
      </c>
      <c r="K169" s="21">
        <f t="shared" si="77"/>
        <v>3240000</v>
      </c>
      <c r="L169" s="22">
        <f t="shared" si="72"/>
        <v>100</v>
      </c>
      <c r="M169" s="21">
        <f t="shared" si="77"/>
        <v>1620000</v>
      </c>
      <c r="N169" s="21">
        <f t="shared" si="77"/>
        <v>1620000</v>
      </c>
      <c r="O169" s="21">
        <f t="shared" si="77"/>
        <v>1620000</v>
      </c>
      <c r="P169" s="21">
        <f t="shared" si="77"/>
        <v>1620000</v>
      </c>
      <c r="Q169" s="21">
        <f t="shared" si="77"/>
        <v>0</v>
      </c>
      <c r="R169" s="21">
        <f t="shared" si="77"/>
        <v>0</v>
      </c>
      <c r="S169" s="21">
        <f t="shared" si="77"/>
        <v>0</v>
      </c>
      <c r="T169" s="21">
        <f t="shared" si="77"/>
        <v>0</v>
      </c>
      <c r="U169" s="21">
        <f t="shared" si="77"/>
        <v>0</v>
      </c>
      <c r="V169" s="57"/>
      <c r="W169" s="57"/>
      <c r="X169" s="57"/>
      <c r="Y169" s="12"/>
    </row>
    <row r="170" spans="1:25" s="35" customFormat="1" hidden="1">
      <c r="A170" s="28" t="s">
        <v>67</v>
      </c>
      <c r="B170" s="29">
        <v>11</v>
      </c>
      <c r="C170" s="53" t="s">
        <v>25</v>
      </c>
      <c r="D170" s="56">
        <v>3811</v>
      </c>
      <c r="E170" s="32" t="s">
        <v>141</v>
      </c>
      <c r="F170" s="32"/>
      <c r="G170" s="1">
        <v>3240000</v>
      </c>
      <c r="H170" s="1">
        <v>3240000</v>
      </c>
      <c r="I170" s="1">
        <v>3240000</v>
      </c>
      <c r="J170" s="1">
        <v>3240000</v>
      </c>
      <c r="K170" s="1">
        <v>3240000</v>
      </c>
      <c r="L170" s="33">
        <f t="shared" si="72"/>
        <v>100</v>
      </c>
      <c r="M170" s="1">
        <v>1620000</v>
      </c>
      <c r="N170" s="1">
        <v>1620000</v>
      </c>
      <c r="O170" s="1">
        <v>1620000</v>
      </c>
      <c r="P170" s="1">
        <f>O170</f>
        <v>1620000</v>
      </c>
      <c r="Q170" s="1">
        <v>0</v>
      </c>
      <c r="R170" s="1">
        <v>0</v>
      </c>
      <c r="S170" s="1">
        <v>0</v>
      </c>
      <c r="T170" s="1">
        <v>0</v>
      </c>
      <c r="U170" s="1">
        <v>0</v>
      </c>
      <c r="V170" s="1"/>
      <c r="W170" s="1"/>
      <c r="X170" s="1"/>
      <c r="Y170" s="74"/>
    </row>
    <row r="171" spans="1:25" s="23" customFormat="1" ht="141.75">
      <c r="A171" s="281" t="s">
        <v>557</v>
      </c>
      <c r="B171" s="281"/>
      <c r="C171" s="281"/>
      <c r="D171" s="281"/>
      <c r="E171" s="20" t="s">
        <v>56</v>
      </c>
      <c r="F171" s="51" t="s">
        <v>447</v>
      </c>
      <c r="G171" s="21">
        <f>SUM(G172)</f>
        <v>6000000</v>
      </c>
      <c r="H171" s="21">
        <f t="shared" ref="H171:U171" si="78">SUM(H172)</f>
        <v>6000000</v>
      </c>
      <c r="I171" s="21">
        <f t="shared" si="78"/>
        <v>6000000</v>
      </c>
      <c r="J171" s="21">
        <f t="shared" si="78"/>
        <v>6000000</v>
      </c>
      <c r="K171" s="21">
        <f t="shared" si="78"/>
        <v>108632.94</v>
      </c>
      <c r="L171" s="22">
        <f t="shared" si="72"/>
        <v>1.8105490000000002</v>
      </c>
      <c r="M171" s="21">
        <f t="shared" si="78"/>
        <v>6000000</v>
      </c>
      <c r="N171" s="21">
        <f t="shared" si="78"/>
        <v>6000000</v>
      </c>
      <c r="O171" s="21">
        <f t="shared" si="78"/>
        <v>0</v>
      </c>
      <c r="P171" s="21">
        <f t="shared" si="78"/>
        <v>0</v>
      </c>
      <c r="Q171" s="21">
        <f t="shared" si="78"/>
        <v>10000000</v>
      </c>
      <c r="R171" s="21">
        <f t="shared" si="78"/>
        <v>0</v>
      </c>
      <c r="S171" s="21">
        <f t="shared" si="78"/>
        <v>0</v>
      </c>
      <c r="T171" s="21">
        <f t="shared" si="78"/>
        <v>0</v>
      </c>
      <c r="U171" s="21">
        <f t="shared" si="78"/>
        <v>0</v>
      </c>
      <c r="V171" s="57"/>
      <c r="W171" s="57"/>
      <c r="X171" s="57"/>
      <c r="Y171" s="12"/>
    </row>
    <row r="172" spans="1:25" s="23" customFormat="1" ht="15.75" hidden="1">
      <c r="A172" s="24" t="s">
        <v>165</v>
      </c>
      <c r="B172" s="25">
        <v>11</v>
      </c>
      <c r="C172" s="52" t="s">
        <v>25</v>
      </c>
      <c r="D172" s="27">
        <v>352</v>
      </c>
      <c r="E172" s="20"/>
      <c r="F172" s="20"/>
      <c r="G172" s="21">
        <f>SUM(G173:G174)</f>
        <v>6000000</v>
      </c>
      <c r="H172" s="21">
        <f t="shared" ref="H172:U172" si="79">SUM(H173:H174)</f>
        <v>6000000</v>
      </c>
      <c r="I172" s="21">
        <f t="shared" si="79"/>
        <v>6000000</v>
      </c>
      <c r="J172" s="21">
        <f t="shared" si="79"/>
        <v>6000000</v>
      </c>
      <c r="K172" s="21">
        <f t="shared" si="79"/>
        <v>108632.94</v>
      </c>
      <c r="L172" s="22">
        <f t="shared" si="72"/>
        <v>1.8105490000000002</v>
      </c>
      <c r="M172" s="21">
        <f t="shared" si="79"/>
        <v>6000000</v>
      </c>
      <c r="N172" s="21">
        <f t="shared" si="79"/>
        <v>6000000</v>
      </c>
      <c r="O172" s="21">
        <f t="shared" si="79"/>
        <v>0</v>
      </c>
      <c r="P172" s="21">
        <f t="shared" si="79"/>
        <v>0</v>
      </c>
      <c r="Q172" s="21">
        <f t="shared" si="79"/>
        <v>10000000</v>
      </c>
      <c r="R172" s="21">
        <f t="shared" si="79"/>
        <v>0</v>
      </c>
      <c r="S172" s="21">
        <f t="shared" si="79"/>
        <v>0</v>
      </c>
      <c r="T172" s="21">
        <f t="shared" si="79"/>
        <v>0</v>
      </c>
      <c r="U172" s="21">
        <f t="shared" si="79"/>
        <v>0</v>
      </c>
      <c r="V172" s="57"/>
      <c r="W172" s="57"/>
      <c r="X172" s="57"/>
      <c r="Y172" s="12"/>
    </row>
    <row r="173" spans="1:25" ht="30" hidden="1">
      <c r="A173" s="28" t="s">
        <v>165</v>
      </c>
      <c r="B173" s="29">
        <v>11</v>
      </c>
      <c r="C173" s="53" t="s">
        <v>25</v>
      </c>
      <c r="D173" s="56">
        <v>3522</v>
      </c>
      <c r="E173" s="32" t="s">
        <v>139</v>
      </c>
      <c r="F173" s="32"/>
      <c r="G173" s="1">
        <v>6000000</v>
      </c>
      <c r="H173" s="1">
        <v>6000000</v>
      </c>
      <c r="I173" s="1">
        <v>6000000</v>
      </c>
      <c r="J173" s="1">
        <v>6000000</v>
      </c>
      <c r="K173" s="1">
        <v>37682.94</v>
      </c>
      <c r="L173" s="33">
        <f t="shared" si="72"/>
        <v>0.62804900000000008</v>
      </c>
      <c r="M173" s="1">
        <v>6000000</v>
      </c>
      <c r="N173" s="1">
        <v>6000000</v>
      </c>
      <c r="O173" s="1"/>
      <c r="P173" s="1">
        <f>O173</f>
        <v>0</v>
      </c>
      <c r="Q173" s="1">
        <v>10000000</v>
      </c>
      <c r="R173" s="1"/>
      <c r="S173" s="1">
        <f>R173</f>
        <v>0</v>
      </c>
      <c r="T173" s="1"/>
      <c r="U173" s="1">
        <f>T173</f>
        <v>0</v>
      </c>
    </row>
    <row r="174" spans="1:25" hidden="1">
      <c r="A174" s="28" t="s">
        <v>165</v>
      </c>
      <c r="B174" s="29">
        <v>11</v>
      </c>
      <c r="C174" s="53" t="s">
        <v>25</v>
      </c>
      <c r="D174" s="56">
        <v>3523</v>
      </c>
      <c r="E174" s="32" t="s">
        <v>394</v>
      </c>
      <c r="F174" s="32"/>
      <c r="G174" s="1">
        <v>0</v>
      </c>
      <c r="H174" s="1">
        <v>0</v>
      </c>
      <c r="I174" s="1">
        <v>0</v>
      </c>
      <c r="J174" s="1">
        <v>0</v>
      </c>
      <c r="K174" s="1">
        <v>70950</v>
      </c>
      <c r="L174" s="33" t="str">
        <f t="shared" si="72"/>
        <v>-</v>
      </c>
      <c r="M174" s="1">
        <v>0</v>
      </c>
      <c r="N174" s="1">
        <v>0</v>
      </c>
      <c r="O174" s="1"/>
      <c r="P174" s="1">
        <f>O174</f>
        <v>0</v>
      </c>
      <c r="Q174" s="1">
        <v>0</v>
      </c>
      <c r="R174" s="1"/>
      <c r="S174" s="1">
        <f>R174</f>
        <v>0</v>
      </c>
      <c r="T174" s="1"/>
      <c r="U174" s="1">
        <v>0</v>
      </c>
    </row>
    <row r="175" spans="1:25" s="23" customFormat="1" ht="141.75">
      <c r="A175" s="281" t="s">
        <v>467</v>
      </c>
      <c r="B175" s="281"/>
      <c r="C175" s="281"/>
      <c r="D175" s="281"/>
      <c r="E175" s="20" t="s">
        <v>96</v>
      </c>
      <c r="F175" s="51" t="s">
        <v>447</v>
      </c>
      <c r="G175" s="21">
        <f>G176+G178</f>
        <v>2000000</v>
      </c>
      <c r="H175" s="21">
        <f t="shared" ref="H175:U175" si="80">H176+H178</f>
        <v>2000000</v>
      </c>
      <c r="I175" s="21">
        <f t="shared" si="80"/>
        <v>2800000</v>
      </c>
      <c r="J175" s="21">
        <f t="shared" si="80"/>
        <v>2800000</v>
      </c>
      <c r="K175" s="21">
        <f t="shared" si="80"/>
        <v>1533017.21</v>
      </c>
      <c r="L175" s="22">
        <f t="shared" si="72"/>
        <v>54.750614642857144</v>
      </c>
      <c r="M175" s="21">
        <f t="shared" si="80"/>
        <v>2000000</v>
      </c>
      <c r="N175" s="21">
        <f t="shared" si="80"/>
        <v>2000000</v>
      </c>
      <c r="O175" s="21">
        <f t="shared" si="80"/>
        <v>2600000</v>
      </c>
      <c r="P175" s="21">
        <f t="shared" si="80"/>
        <v>2600000</v>
      </c>
      <c r="Q175" s="21">
        <f t="shared" si="80"/>
        <v>2000000</v>
      </c>
      <c r="R175" s="21">
        <f t="shared" si="80"/>
        <v>2600000</v>
      </c>
      <c r="S175" s="21">
        <f t="shared" si="80"/>
        <v>2600000</v>
      </c>
      <c r="T175" s="21">
        <f t="shared" si="80"/>
        <v>2600000</v>
      </c>
      <c r="U175" s="21">
        <f t="shared" si="80"/>
        <v>2600000</v>
      </c>
      <c r="V175" s="57"/>
      <c r="W175" s="57"/>
      <c r="X175" s="57"/>
      <c r="Y175" s="12"/>
    </row>
    <row r="176" spans="1:25" s="23" customFormat="1" ht="15.75" hidden="1">
      <c r="A176" s="24" t="s">
        <v>99</v>
      </c>
      <c r="B176" s="25">
        <v>11</v>
      </c>
      <c r="C176" s="52" t="s">
        <v>25</v>
      </c>
      <c r="D176" s="27">
        <v>322</v>
      </c>
      <c r="E176" s="20"/>
      <c r="F176" s="20"/>
      <c r="G176" s="21">
        <f>SUM(G177)</f>
        <v>200000</v>
      </c>
      <c r="H176" s="21">
        <f t="shared" ref="H176:U176" si="81">SUM(H177)</f>
        <v>200000</v>
      </c>
      <c r="I176" s="21">
        <f t="shared" si="81"/>
        <v>200000</v>
      </c>
      <c r="J176" s="21">
        <f t="shared" si="81"/>
        <v>200000</v>
      </c>
      <c r="K176" s="21">
        <f t="shared" si="81"/>
        <v>239.06</v>
      </c>
      <c r="L176" s="22">
        <f t="shared" si="72"/>
        <v>0.11953000000000001</v>
      </c>
      <c r="M176" s="21">
        <f t="shared" si="81"/>
        <v>200000</v>
      </c>
      <c r="N176" s="21">
        <f t="shared" si="81"/>
        <v>200000</v>
      </c>
      <c r="O176" s="21">
        <f t="shared" si="81"/>
        <v>100000</v>
      </c>
      <c r="P176" s="21">
        <f t="shared" si="81"/>
        <v>100000</v>
      </c>
      <c r="Q176" s="21">
        <f t="shared" si="81"/>
        <v>200000</v>
      </c>
      <c r="R176" s="21">
        <f t="shared" si="81"/>
        <v>100000</v>
      </c>
      <c r="S176" s="21">
        <f t="shared" si="81"/>
        <v>100000</v>
      </c>
      <c r="T176" s="21">
        <f t="shared" si="81"/>
        <v>100000</v>
      </c>
      <c r="U176" s="21">
        <f t="shared" si="81"/>
        <v>100000</v>
      </c>
      <c r="V176" s="57"/>
      <c r="W176" s="57"/>
      <c r="X176" s="57"/>
      <c r="Y176" s="12"/>
    </row>
    <row r="177" spans="1:25" ht="30" hidden="1">
      <c r="A177" s="28" t="s">
        <v>99</v>
      </c>
      <c r="B177" s="29">
        <v>11</v>
      </c>
      <c r="C177" s="53" t="s">
        <v>25</v>
      </c>
      <c r="D177" s="56">
        <v>3224</v>
      </c>
      <c r="E177" s="58" t="s">
        <v>144</v>
      </c>
      <c r="F177" s="32"/>
      <c r="G177" s="1">
        <v>200000</v>
      </c>
      <c r="H177" s="1">
        <v>200000</v>
      </c>
      <c r="I177" s="1">
        <v>200000</v>
      </c>
      <c r="J177" s="1">
        <v>200000</v>
      </c>
      <c r="K177" s="1">
        <v>239.06</v>
      </c>
      <c r="L177" s="33">
        <f t="shared" si="72"/>
        <v>0.11953000000000001</v>
      </c>
      <c r="M177" s="1">
        <v>200000</v>
      </c>
      <c r="N177" s="1">
        <v>200000</v>
      </c>
      <c r="O177" s="1">
        <v>100000</v>
      </c>
      <c r="P177" s="1">
        <f>O177</f>
        <v>100000</v>
      </c>
      <c r="Q177" s="1">
        <v>200000</v>
      </c>
      <c r="R177" s="1">
        <v>100000</v>
      </c>
      <c r="S177" s="1">
        <f>R177</f>
        <v>100000</v>
      </c>
      <c r="T177" s="1">
        <v>100000</v>
      </c>
      <c r="U177" s="1">
        <f>T177</f>
        <v>100000</v>
      </c>
    </row>
    <row r="178" spans="1:25" s="23" customFormat="1" ht="15.75" hidden="1">
      <c r="A178" s="24" t="s">
        <v>99</v>
      </c>
      <c r="B178" s="25">
        <v>11</v>
      </c>
      <c r="C178" s="52" t="s">
        <v>25</v>
      </c>
      <c r="D178" s="42">
        <v>323</v>
      </c>
      <c r="E178" s="60"/>
      <c r="F178" s="20"/>
      <c r="G178" s="21">
        <f>SUM(G179:G180)</f>
        <v>1800000</v>
      </c>
      <c r="H178" s="21">
        <f t="shared" ref="H178:U178" si="82">SUM(H179:H180)</f>
        <v>1800000</v>
      </c>
      <c r="I178" s="21">
        <f t="shared" si="82"/>
        <v>2600000</v>
      </c>
      <c r="J178" s="21">
        <f t="shared" si="82"/>
        <v>2600000</v>
      </c>
      <c r="K178" s="21">
        <f t="shared" si="82"/>
        <v>1532778.15</v>
      </c>
      <c r="L178" s="22">
        <f t="shared" si="72"/>
        <v>58.953005769230771</v>
      </c>
      <c r="M178" s="21">
        <f t="shared" si="82"/>
        <v>1800000</v>
      </c>
      <c r="N178" s="21">
        <f t="shared" si="82"/>
        <v>1800000</v>
      </c>
      <c r="O178" s="21">
        <f t="shared" si="82"/>
        <v>2500000</v>
      </c>
      <c r="P178" s="21">
        <f t="shared" si="82"/>
        <v>2500000</v>
      </c>
      <c r="Q178" s="21">
        <f t="shared" si="82"/>
        <v>1800000</v>
      </c>
      <c r="R178" s="21">
        <f t="shared" si="82"/>
        <v>2500000</v>
      </c>
      <c r="S178" s="21">
        <f t="shared" si="82"/>
        <v>2500000</v>
      </c>
      <c r="T178" s="21">
        <f t="shared" si="82"/>
        <v>2500000</v>
      </c>
      <c r="U178" s="21">
        <f t="shared" si="82"/>
        <v>2500000</v>
      </c>
      <c r="V178" s="57"/>
      <c r="W178" s="57"/>
      <c r="X178" s="57"/>
      <c r="Y178" s="12"/>
    </row>
    <row r="179" spans="1:25" hidden="1">
      <c r="A179" s="28" t="s">
        <v>99</v>
      </c>
      <c r="B179" s="29">
        <v>11</v>
      </c>
      <c r="C179" s="53" t="s">
        <v>25</v>
      </c>
      <c r="D179" s="56">
        <v>3232</v>
      </c>
      <c r="E179" s="32" t="s">
        <v>118</v>
      </c>
      <c r="F179" s="32"/>
      <c r="G179" s="1">
        <v>1700000</v>
      </c>
      <c r="H179" s="1">
        <v>1700000</v>
      </c>
      <c r="I179" s="1">
        <v>2500000</v>
      </c>
      <c r="J179" s="1">
        <v>2500000</v>
      </c>
      <c r="K179" s="1">
        <v>1532778.15</v>
      </c>
      <c r="L179" s="33">
        <f t="shared" si="72"/>
        <v>61.311125999999994</v>
      </c>
      <c r="M179" s="1">
        <v>1700000</v>
      </c>
      <c r="N179" s="1">
        <v>1700000</v>
      </c>
      <c r="O179" s="1">
        <v>2500000</v>
      </c>
      <c r="P179" s="1">
        <f>O179</f>
        <v>2500000</v>
      </c>
      <c r="Q179" s="1">
        <v>1700000</v>
      </c>
      <c r="R179" s="1">
        <v>2500000</v>
      </c>
      <c r="S179" s="1">
        <f>R179</f>
        <v>2500000</v>
      </c>
      <c r="T179" s="1">
        <v>2500000</v>
      </c>
      <c r="U179" s="1">
        <f>T179</f>
        <v>2500000</v>
      </c>
    </row>
    <row r="180" spans="1:25" hidden="1">
      <c r="A180" s="28" t="s">
        <v>99</v>
      </c>
      <c r="B180" s="29">
        <v>11</v>
      </c>
      <c r="C180" s="53" t="s">
        <v>25</v>
      </c>
      <c r="D180" s="56">
        <v>3239</v>
      </c>
      <c r="E180" s="32" t="s">
        <v>41</v>
      </c>
      <c r="F180" s="32"/>
      <c r="G180" s="1">
        <v>100000</v>
      </c>
      <c r="H180" s="1">
        <v>100000</v>
      </c>
      <c r="I180" s="1">
        <v>100000</v>
      </c>
      <c r="J180" s="1">
        <v>100000</v>
      </c>
      <c r="K180" s="1">
        <v>0</v>
      </c>
      <c r="L180" s="33">
        <f t="shared" si="72"/>
        <v>0</v>
      </c>
      <c r="M180" s="1">
        <v>100000</v>
      </c>
      <c r="N180" s="1">
        <v>100000</v>
      </c>
      <c r="O180" s="1"/>
      <c r="P180" s="1">
        <f>O180</f>
        <v>0</v>
      </c>
      <c r="Q180" s="1">
        <v>100000</v>
      </c>
      <c r="R180" s="1"/>
      <c r="S180" s="1">
        <f>R180</f>
        <v>0</v>
      </c>
      <c r="T180" s="1"/>
      <c r="U180" s="1">
        <f>T180</f>
        <v>0</v>
      </c>
    </row>
    <row r="181" spans="1:25" s="23" customFormat="1" ht="141.75">
      <c r="A181" s="281" t="s">
        <v>466</v>
      </c>
      <c r="B181" s="282"/>
      <c r="C181" s="282"/>
      <c r="D181" s="282"/>
      <c r="E181" s="20" t="s">
        <v>243</v>
      </c>
      <c r="F181" s="51" t="s">
        <v>447</v>
      </c>
      <c r="G181" s="21">
        <f>G182+G184</f>
        <v>5000000</v>
      </c>
      <c r="H181" s="21">
        <f t="shared" ref="H181:U181" si="83">H182+H184</f>
        <v>5000000</v>
      </c>
      <c r="I181" s="21">
        <f t="shared" si="83"/>
        <v>5000000</v>
      </c>
      <c r="J181" s="21">
        <f t="shared" si="83"/>
        <v>5000000</v>
      </c>
      <c r="K181" s="21">
        <f t="shared" si="83"/>
        <v>5000000</v>
      </c>
      <c r="L181" s="22">
        <f t="shared" si="72"/>
        <v>100</v>
      </c>
      <c r="M181" s="21">
        <f t="shared" si="83"/>
        <v>1000000</v>
      </c>
      <c r="N181" s="21">
        <f t="shared" si="83"/>
        <v>1000000</v>
      </c>
      <c r="O181" s="21">
        <f t="shared" si="83"/>
        <v>12850000</v>
      </c>
      <c r="P181" s="21">
        <f t="shared" si="83"/>
        <v>12850000</v>
      </c>
      <c r="Q181" s="21">
        <f t="shared" si="83"/>
        <v>1000000</v>
      </c>
      <c r="R181" s="21">
        <f t="shared" si="83"/>
        <v>8200000</v>
      </c>
      <c r="S181" s="21">
        <f t="shared" si="83"/>
        <v>8200000</v>
      </c>
      <c r="T181" s="21">
        <f t="shared" si="83"/>
        <v>6800000</v>
      </c>
      <c r="U181" s="21">
        <f t="shared" si="83"/>
        <v>6800000</v>
      </c>
      <c r="V181" s="57"/>
      <c r="W181" s="57"/>
      <c r="X181" s="57"/>
      <c r="Y181" s="12"/>
    </row>
    <row r="182" spans="1:25" s="23" customFormat="1" ht="15.75" hidden="1">
      <c r="A182" s="24" t="s">
        <v>273</v>
      </c>
      <c r="B182" s="25">
        <v>11</v>
      </c>
      <c r="C182" s="52" t="s">
        <v>25</v>
      </c>
      <c r="D182" s="42">
        <v>381</v>
      </c>
      <c r="E182" s="20"/>
      <c r="F182" s="20"/>
      <c r="G182" s="21">
        <f>SUM(G183)</f>
        <v>800000</v>
      </c>
      <c r="H182" s="21">
        <f t="shared" ref="H182:U182" si="84">SUM(H183)</f>
        <v>800000</v>
      </c>
      <c r="I182" s="21">
        <f t="shared" si="84"/>
        <v>800000</v>
      </c>
      <c r="J182" s="21">
        <f t="shared" si="84"/>
        <v>800000</v>
      </c>
      <c r="K182" s="21">
        <f t="shared" si="84"/>
        <v>800000</v>
      </c>
      <c r="L182" s="22">
        <f t="shared" si="72"/>
        <v>100</v>
      </c>
      <c r="M182" s="21">
        <f t="shared" si="84"/>
        <v>1000000</v>
      </c>
      <c r="N182" s="21">
        <f t="shared" si="84"/>
        <v>1000000</v>
      </c>
      <c r="O182" s="21">
        <f t="shared" si="84"/>
        <v>8200000</v>
      </c>
      <c r="P182" s="21">
        <f t="shared" si="84"/>
        <v>8200000</v>
      </c>
      <c r="Q182" s="21">
        <f t="shared" si="84"/>
        <v>1000000</v>
      </c>
      <c r="R182" s="21">
        <f t="shared" si="84"/>
        <v>8200000</v>
      </c>
      <c r="S182" s="21">
        <f t="shared" si="84"/>
        <v>8200000</v>
      </c>
      <c r="T182" s="21">
        <f t="shared" si="84"/>
        <v>6800000</v>
      </c>
      <c r="U182" s="21">
        <f t="shared" si="84"/>
        <v>6800000</v>
      </c>
      <c r="V182" s="57"/>
      <c r="W182" s="57"/>
      <c r="X182" s="57"/>
      <c r="Y182" s="12"/>
    </row>
    <row r="183" spans="1:25" s="35" customFormat="1" hidden="1">
      <c r="A183" s="28" t="s">
        <v>273</v>
      </c>
      <c r="B183" s="29">
        <v>11</v>
      </c>
      <c r="C183" s="53" t="s">
        <v>25</v>
      </c>
      <c r="D183" s="56">
        <v>3811</v>
      </c>
      <c r="E183" s="32" t="s">
        <v>141</v>
      </c>
      <c r="F183" s="32"/>
      <c r="G183" s="1">
        <v>800000</v>
      </c>
      <c r="H183" s="1">
        <v>800000</v>
      </c>
      <c r="I183" s="1">
        <v>800000</v>
      </c>
      <c r="J183" s="1">
        <v>800000</v>
      </c>
      <c r="K183" s="1">
        <v>800000</v>
      </c>
      <c r="L183" s="33">
        <f t="shared" si="72"/>
        <v>100</v>
      </c>
      <c r="M183" s="1">
        <v>1000000</v>
      </c>
      <c r="N183" s="1">
        <v>1000000</v>
      </c>
      <c r="O183" s="1">
        <v>8200000</v>
      </c>
      <c r="P183" s="1">
        <f>O183</f>
        <v>8200000</v>
      </c>
      <c r="Q183" s="1">
        <v>1000000</v>
      </c>
      <c r="R183" s="1">
        <v>8200000</v>
      </c>
      <c r="S183" s="1">
        <f>R183</f>
        <v>8200000</v>
      </c>
      <c r="T183" s="1">
        <v>6800000</v>
      </c>
      <c r="U183" s="1">
        <f>T183</f>
        <v>6800000</v>
      </c>
      <c r="V183" s="1"/>
      <c r="W183" s="1"/>
      <c r="X183" s="1"/>
      <c r="Y183" s="74"/>
    </row>
    <row r="184" spans="1:25" s="23" customFormat="1" ht="15.75" hidden="1">
      <c r="A184" s="24" t="s">
        <v>273</v>
      </c>
      <c r="B184" s="25">
        <v>11</v>
      </c>
      <c r="C184" s="52" t="s">
        <v>25</v>
      </c>
      <c r="D184" s="42">
        <v>382</v>
      </c>
      <c r="E184" s="20"/>
      <c r="F184" s="20"/>
      <c r="G184" s="21">
        <f>SUM(G185)</f>
        <v>4200000</v>
      </c>
      <c r="H184" s="21">
        <f t="shared" ref="H184:U184" si="85">SUM(H185)</f>
        <v>4200000</v>
      </c>
      <c r="I184" s="21">
        <f t="shared" si="85"/>
        <v>4200000</v>
      </c>
      <c r="J184" s="21">
        <f t="shared" si="85"/>
        <v>4200000</v>
      </c>
      <c r="K184" s="21">
        <f t="shared" si="85"/>
        <v>4200000</v>
      </c>
      <c r="L184" s="22">
        <f t="shared" si="72"/>
        <v>100</v>
      </c>
      <c r="M184" s="21">
        <f t="shared" si="85"/>
        <v>0</v>
      </c>
      <c r="N184" s="21">
        <f t="shared" si="85"/>
        <v>0</v>
      </c>
      <c r="O184" s="21">
        <f t="shared" si="85"/>
        <v>4650000</v>
      </c>
      <c r="P184" s="21">
        <f t="shared" si="85"/>
        <v>4650000</v>
      </c>
      <c r="Q184" s="21">
        <f t="shared" si="85"/>
        <v>0</v>
      </c>
      <c r="R184" s="21">
        <f t="shared" si="85"/>
        <v>0</v>
      </c>
      <c r="S184" s="21">
        <f t="shared" si="85"/>
        <v>0</v>
      </c>
      <c r="T184" s="21">
        <f t="shared" si="85"/>
        <v>0</v>
      </c>
      <c r="U184" s="21">
        <f t="shared" si="85"/>
        <v>0</v>
      </c>
      <c r="V184" s="57"/>
      <c r="W184" s="57"/>
      <c r="X184" s="57"/>
      <c r="Y184" s="12"/>
    </row>
    <row r="185" spans="1:25" s="35" customFormat="1" hidden="1">
      <c r="A185" s="28" t="s">
        <v>273</v>
      </c>
      <c r="B185" s="29">
        <v>11</v>
      </c>
      <c r="C185" s="53" t="s">
        <v>25</v>
      </c>
      <c r="D185" s="56">
        <v>3821</v>
      </c>
      <c r="E185" s="32" t="s">
        <v>38</v>
      </c>
      <c r="F185" s="32"/>
      <c r="G185" s="1">
        <v>4200000</v>
      </c>
      <c r="H185" s="1">
        <v>4200000</v>
      </c>
      <c r="I185" s="1">
        <v>4200000</v>
      </c>
      <c r="J185" s="1">
        <v>4200000</v>
      </c>
      <c r="K185" s="1">
        <v>4200000</v>
      </c>
      <c r="L185" s="33">
        <f t="shared" si="72"/>
        <v>100</v>
      </c>
      <c r="M185" s="1">
        <v>0</v>
      </c>
      <c r="N185" s="1">
        <v>0</v>
      </c>
      <c r="O185" s="1">
        <v>4650000</v>
      </c>
      <c r="P185" s="1">
        <f>O185</f>
        <v>4650000</v>
      </c>
      <c r="Q185" s="1">
        <v>0</v>
      </c>
      <c r="R185" s="1">
        <v>0</v>
      </c>
      <c r="S185" s="1">
        <f>R185</f>
        <v>0</v>
      </c>
      <c r="T185" s="1">
        <v>0</v>
      </c>
      <c r="U185" s="1">
        <f>T185</f>
        <v>0</v>
      </c>
      <c r="V185" s="1"/>
      <c r="W185" s="1"/>
      <c r="X185" s="1"/>
      <c r="Y185" s="74"/>
    </row>
    <row r="186" spans="1:25" s="23" customFormat="1" ht="141.75">
      <c r="A186" s="281" t="s">
        <v>465</v>
      </c>
      <c r="B186" s="282"/>
      <c r="C186" s="282"/>
      <c r="D186" s="282"/>
      <c r="E186" s="20" t="s">
        <v>323</v>
      </c>
      <c r="F186" s="51" t="s">
        <v>447</v>
      </c>
      <c r="G186" s="21">
        <f>SUM(G187)</f>
        <v>400000</v>
      </c>
      <c r="H186" s="21">
        <f t="shared" ref="H186:U187" si="86">SUM(H187)</f>
        <v>400000</v>
      </c>
      <c r="I186" s="21">
        <f t="shared" si="86"/>
        <v>400000</v>
      </c>
      <c r="J186" s="21">
        <f t="shared" si="86"/>
        <v>400000</v>
      </c>
      <c r="K186" s="21">
        <f t="shared" si="86"/>
        <v>400000</v>
      </c>
      <c r="L186" s="22">
        <f t="shared" si="72"/>
        <v>100</v>
      </c>
      <c r="M186" s="21">
        <f t="shared" si="86"/>
        <v>535000</v>
      </c>
      <c r="N186" s="21">
        <f t="shared" si="86"/>
        <v>535000</v>
      </c>
      <c r="O186" s="21">
        <f t="shared" si="86"/>
        <v>200000</v>
      </c>
      <c r="P186" s="21">
        <f t="shared" si="86"/>
        <v>200000</v>
      </c>
      <c r="Q186" s="21">
        <f t="shared" si="86"/>
        <v>535000</v>
      </c>
      <c r="R186" s="21">
        <f t="shared" si="86"/>
        <v>200000</v>
      </c>
      <c r="S186" s="21">
        <f t="shared" si="86"/>
        <v>200000</v>
      </c>
      <c r="T186" s="21">
        <f t="shared" si="86"/>
        <v>200000</v>
      </c>
      <c r="U186" s="21">
        <f t="shared" si="86"/>
        <v>200000</v>
      </c>
      <c r="V186" s="57"/>
      <c r="W186" s="57"/>
      <c r="X186" s="57"/>
      <c r="Y186" s="12"/>
    </row>
    <row r="187" spans="1:25" s="23" customFormat="1" ht="15.75" hidden="1">
      <c r="A187" s="24" t="s">
        <v>272</v>
      </c>
      <c r="B187" s="25">
        <v>11</v>
      </c>
      <c r="C187" s="52" t="s">
        <v>209</v>
      </c>
      <c r="D187" s="42">
        <v>426</v>
      </c>
      <c r="E187" s="20"/>
      <c r="F187" s="20"/>
      <c r="G187" s="21">
        <f>SUM(G188)</f>
        <v>400000</v>
      </c>
      <c r="H187" s="21">
        <f t="shared" si="86"/>
        <v>400000</v>
      </c>
      <c r="I187" s="21">
        <f t="shared" si="86"/>
        <v>400000</v>
      </c>
      <c r="J187" s="21">
        <f t="shared" si="86"/>
        <v>400000</v>
      </c>
      <c r="K187" s="21">
        <f t="shared" si="86"/>
        <v>400000</v>
      </c>
      <c r="L187" s="22">
        <f t="shared" si="72"/>
        <v>100</v>
      </c>
      <c r="M187" s="21">
        <f t="shared" si="86"/>
        <v>535000</v>
      </c>
      <c r="N187" s="21">
        <f t="shared" si="86"/>
        <v>535000</v>
      </c>
      <c r="O187" s="21">
        <f t="shared" si="86"/>
        <v>200000</v>
      </c>
      <c r="P187" s="21">
        <f t="shared" si="86"/>
        <v>200000</v>
      </c>
      <c r="Q187" s="21">
        <f t="shared" si="86"/>
        <v>535000</v>
      </c>
      <c r="R187" s="21">
        <f t="shared" si="86"/>
        <v>200000</v>
      </c>
      <c r="S187" s="21">
        <f t="shared" si="86"/>
        <v>200000</v>
      </c>
      <c r="T187" s="21">
        <f t="shared" si="86"/>
        <v>200000</v>
      </c>
      <c r="U187" s="21">
        <f t="shared" si="86"/>
        <v>200000</v>
      </c>
      <c r="V187" s="57"/>
      <c r="W187" s="57"/>
      <c r="X187" s="57"/>
      <c r="Y187" s="12"/>
    </row>
    <row r="188" spans="1:25" hidden="1">
      <c r="A188" s="28" t="s">
        <v>272</v>
      </c>
      <c r="B188" s="29">
        <v>11</v>
      </c>
      <c r="C188" s="53" t="s">
        <v>209</v>
      </c>
      <c r="D188" s="56">
        <v>4263</v>
      </c>
      <c r="E188" s="32" t="s">
        <v>256</v>
      </c>
      <c r="F188" s="32"/>
      <c r="G188" s="1">
        <v>400000</v>
      </c>
      <c r="H188" s="1">
        <v>400000</v>
      </c>
      <c r="I188" s="1">
        <v>400000</v>
      </c>
      <c r="J188" s="1">
        <v>400000</v>
      </c>
      <c r="K188" s="1">
        <v>400000</v>
      </c>
      <c r="L188" s="33">
        <f t="shared" si="72"/>
        <v>100</v>
      </c>
      <c r="M188" s="1">
        <v>535000</v>
      </c>
      <c r="N188" s="1">
        <v>535000</v>
      </c>
      <c r="O188" s="1">
        <v>200000</v>
      </c>
      <c r="P188" s="1">
        <f>O188</f>
        <v>200000</v>
      </c>
      <c r="Q188" s="1">
        <v>535000</v>
      </c>
      <c r="R188" s="1">
        <v>200000</v>
      </c>
      <c r="S188" s="1">
        <f>R188</f>
        <v>200000</v>
      </c>
      <c r="T188" s="1">
        <v>200000</v>
      </c>
      <c r="U188" s="1">
        <f>T188</f>
        <v>200000</v>
      </c>
    </row>
    <row r="189" spans="1:25" s="23" customFormat="1" ht="141.75">
      <c r="A189" s="281" t="s">
        <v>589</v>
      </c>
      <c r="B189" s="281"/>
      <c r="C189" s="281"/>
      <c r="D189" s="281"/>
      <c r="E189" s="20" t="s">
        <v>371</v>
      </c>
      <c r="F189" s="51" t="s">
        <v>447</v>
      </c>
      <c r="G189" s="21">
        <f>G190+G192</f>
        <v>525000</v>
      </c>
      <c r="H189" s="21">
        <f t="shared" ref="H189:U189" si="87">H190+H192</f>
        <v>55000</v>
      </c>
      <c r="I189" s="21">
        <f t="shared" si="87"/>
        <v>525000</v>
      </c>
      <c r="J189" s="21">
        <f t="shared" si="87"/>
        <v>55000</v>
      </c>
      <c r="K189" s="21">
        <f t="shared" si="87"/>
        <v>0</v>
      </c>
      <c r="L189" s="22">
        <f t="shared" si="72"/>
        <v>0</v>
      </c>
      <c r="M189" s="21">
        <f t="shared" si="87"/>
        <v>0</v>
      </c>
      <c r="N189" s="21">
        <f t="shared" si="87"/>
        <v>0</v>
      </c>
      <c r="O189" s="21">
        <f t="shared" si="87"/>
        <v>0</v>
      </c>
      <c r="P189" s="21">
        <f t="shared" si="87"/>
        <v>0</v>
      </c>
      <c r="Q189" s="21">
        <f t="shared" si="87"/>
        <v>0</v>
      </c>
      <c r="R189" s="21">
        <f t="shared" si="87"/>
        <v>0</v>
      </c>
      <c r="S189" s="21">
        <f t="shared" si="87"/>
        <v>0</v>
      </c>
      <c r="T189" s="21">
        <f t="shared" si="87"/>
        <v>0</v>
      </c>
      <c r="U189" s="21">
        <f t="shared" si="87"/>
        <v>0</v>
      </c>
      <c r="V189" s="57"/>
      <c r="W189" s="57"/>
      <c r="X189" s="57"/>
      <c r="Y189" s="12"/>
    </row>
    <row r="190" spans="1:25" s="36" customFormat="1" ht="15.75" hidden="1">
      <c r="A190" s="25" t="s">
        <v>296</v>
      </c>
      <c r="B190" s="25">
        <v>12</v>
      </c>
      <c r="C190" s="52" t="s">
        <v>28</v>
      </c>
      <c r="D190" s="27">
        <v>412</v>
      </c>
      <c r="E190" s="20"/>
      <c r="F190" s="20"/>
      <c r="G190" s="21">
        <f>SUM(G191)</f>
        <v>55000</v>
      </c>
      <c r="H190" s="21">
        <f t="shared" ref="H190:U190" si="88">SUM(H191)</f>
        <v>55000</v>
      </c>
      <c r="I190" s="21">
        <f t="shared" si="88"/>
        <v>55000</v>
      </c>
      <c r="J190" s="21">
        <f t="shared" si="88"/>
        <v>55000</v>
      </c>
      <c r="K190" s="21">
        <f t="shared" si="88"/>
        <v>0</v>
      </c>
      <c r="L190" s="22">
        <f t="shared" si="72"/>
        <v>0</v>
      </c>
      <c r="M190" s="21">
        <f t="shared" si="88"/>
        <v>0</v>
      </c>
      <c r="N190" s="21">
        <f t="shared" si="88"/>
        <v>0</v>
      </c>
      <c r="O190" s="21">
        <f t="shared" si="88"/>
        <v>0</v>
      </c>
      <c r="P190" s="21">
        <f t="shared" si="88"/>
        <v>0</v>
      </c>
      <c r="Q190" s="21">
        <f t="shared" si="88"/>
        <v>0</v>
      </c>
      <c r="R190" s="21">
        <f t="shared" si="88"/>
        <v>0</v>
      </c>
      <c r="S190" s="21">
        <f t="shared" si="88"/>
        <v>0</v>
      </c>
      <c r="T190" s="21">
        <f t="shared" si="88"/>
        <v>0</v>
      </c>
      <c r="U190" s="21">
        <f t="shared" si="88"/>
        <v>0</v>
      </c>
      <c r="V190" s="21"/>
      <c r="W190" s="21"/>
      <c r="X190" s="21"/>
      <c r="Y190" s="132"/>
    </row>
    <row r="191" spans="1:25" s="35" customFormat="1" hidden="1">
      <c r="A191" s="29" t="s">
        <v>296</v>
      </c>
      <c r="B191" s="29">
        <v>12</v>
      </c>
      <c r="C191" s="53" t="s">
        <v>28</v>
      </c>
      <c r="D191" s="56">
        <v>4126</v>
      </c>
      <c r="E191" s="61" t="s">
        <v>4</v>
      </c>
      <c r="F191" s="32"/>
      <c r="G191" s="1">
        <v>55000</v>
      </c>
      <c r="H191" s="1">
        <v>55000</v>
      </c>
      <c r="I191" s="1">
        <v>55000</v>
      </c>
      <c r="J191" s="1">
        <v>55000</v>
      </c>
      <c r="K191" s="1">
        <v>0</v>
      </c>
      <c r="L191" s="33">
        <f t="shared" si="72"/>
        <v>0</v>
      </c>
      <c r="M191" s="1">
        <v>0</v>
      </c>
      <c r="N191" s="1">
        <v>0</v>
      </c>
      <c r="O191" s="1"/>
      <c r="P191" s="1">
        <f>O191</f>
        <v>0</v>
      </c>
      <c r="Q191" s="1">
        <v>0</v>
      </c>
      <c r="R191" s="1"/>
      <c r="S191" s="1">
        <f>R191</f>
        <v>0</v>
      </c>
      <c r="T191" s="1"/>
      <c r="U191" s="1">
        <f>T191</f>
        <v>0</v>
      </c>
      <c r="V191" s="1"/>
      <c r="W191" s="1"/>
      <c r="X191" s="1"/>
      <c r="Y191" s="74"/>
    </row>
    <row r="192" spans="1:25" s="36" customFormat="1" ht="15.75" hidden="1">
      <c r="A192" s="25" t="s">
        <v>296</v>
      </c>
      <c r="B192" s="25">
        <v>51</v>
      </c>
      <c r="C192" s="52" t="s">
        <v>28</v>
      </c>
      <c r="D192" s="42">
        <v>412</v>
      </c>
      <c r="E192" s="62"/>
      <c r="F192" s="20"/>
      <c r="G192" s="21">
        <f>SUM(G193)</f>
        <v>470000</v>
      </c>
      <c r="H192" s="21">
        <f t="shared" ref="H192:U192" si="89">SUM(H193)</f>
        <v>0</v>
      </c>
      <c r="I192" s="21">
        <f t="shared" si="89"/>
        <v>470000</v>
      </c>
      <c r="J192" s="21">
        <f t="shared" si="89"/>
        <v>0</v>
      </c>
      <c r="K192" s="21">
        <f t="shared" si="89"/>
        <v>0</v>
      </c>
      <c r="L192" s="22">
        <f t="shared" si="72"/>
        <v>0</v>
      </c>
      <c r="M192" s="21">
        <f t="shared" si="89"/>
        <v>0</v>
      </c>
      <c r="N192" s="21">
        <f t="shared" si="89"/>
        <v>0</v>
      </c>
      <c r="O192" s="21">
        <f t="shared" si="89"/>
        <v>0</v>
      </c>
      <c r="P192" s="21">
        <f t="shared" si="89"/>
        <v>0</v>
      </c>
      <c r="Q192" s="21">
        <f t="shared" si="89"/>
        <v>0</v>
      </c>
      <c r="R192" s="21">
        <f t="shared" si="89"/>
        <v>0</v>
      </c>
      <c r="S192" s="21">
        <f t="shared" si="89"/>
        <v>0</v>
      </c>
      <c r="T192" s="21">
        <f t="shared" si="89"/>
        <v>0</v>
      </c>
      <c r="U192" s="21">
        <f t="shared" si="89"/>
        <v>0</v>
      </c>
      <c r="V192" s="21"/>
      <c r="W192" s="21"/>
      <c r="X192" s="21"/>
      <c r="Y192" s="132"/>
    </row>
    <row r="193" spans="1:25" s="35" customFormat="1" hidden="1">
      <c r="A193" s="29" t="s">
        <v>296</v>
      </c>
      <c r="B193" s="29">
        <v>51</v>
      </c>
      <c r="C193" s="53" t="s">
        <v>28</v>
      </c>
      <c r="D193" s="56">
        <v>4126</v>
      </c>
      <c r="E193" s="61" t="s">
        <v>4</v>
      </c>
      <c r="F193" s="32"/>
      <c r="G193" s="1">
        <v>470000</v>
      </c>
      <c r="H193" s="59"/>
      <c r="I193" s="1">
        <v>470000</v>
      </c>
      <c r="J193" s="59"/>
      <c r="K193" s="1">
        <v>0</v>
      </c>
      <c r="L193" s="33">
        <f t="shared" si="72"/>
        <v>0</v>
      </c>
      <c r="M193" s="1">
        <v>0</v>
      </c>
      <c r="N193" s="59"/>
      <c r="O193" s="1"/>
      <c r="P193" s="59"/>
      <c r="Q193" s="1">
        <v>0</v>
      </c>
      <c r="R193" s="1"/>
      <c r="S193" s="59"/>
      <c r="T193" s="1"/>
      <c r="U193" s="59"/>
      <c r="V193" s="1"/>
      <c r="W193" s="1"/>
      <c r="X193" s="1"/>
      <c r="Y193" s="74"/>
    </row>
    <row r="194" spans="1:25" s="23" customFormat="1" ht="141.75">
      <c r="A194" s="281" t="s">
        <v>464</v>
      </c>
      <c r="B194" s="281"/>
      <c r="C194" s="281"/>
      <c r="D194" s="281"/>
      <c r="E194" s="20" t="s">
        <v>298</v>
      </c>
      <c r="F194" s="51" t="s">
        <v>447</v>
      </c>
      <c r="G194" s="21">
        <f>G195+G197+G200</f>
        <v>562000</v>
      </c>
      <c r="H194" s="21">
        <f t="shared" ref="H194:U194" si="90">H195+H197+H200</f>
        <v>0</v>
      </c>
      <c r="I194" s="21">
        <f t="shared" si="90"/>
        <v>562000</v>
      </c>
      <c r="J194" s="21">
        <f t="shared" si="90"/>
        <v>0</v>
      </c>
      <c r="K194" s="21">
        <f t="shared" si="90"/>
        <v>0</v>
      </c>
      <c r="L194" s="22">
        <f t="shared" si="72"/>
        <v>0</v>
      </c>
      <c r="M194" s="21">
        <f t="shared" si="90"/>
        <v>0</v>
      </c>
      <c r="N194" s="21">
        <f t="shared" si="90"/>
        <v>0</v>
      </c>
      <c r="O194" s="21">
        <f t="shared" si="90"/>
        <v>127500</v>
      </c>
      <c r="P194" s="21">
        <f t="shared" si="90"/>
        <v>0</v>
      </c>
      <c r="Q194" s="21">
        <f t="shared" si="90"/>
        <v>0</v>
      </c>
      <c r="R194" s="21">
        <f t="shared" si="90"/>
        <v>0</v>
      </c>
      <c r="S194" s="21">
        <f t="shared" si="90"/>
        <v>0</v>
      </c>
      <c r="T194" s="21">
        <f t="shared" si="90"/>
        <v>0</v>
      </c>
      <c r="U194" s="21">
        <f t="shared" si="90"/>
        <v>0</v>
      </c>
      <c r="V194" s="57"/>
      <c r="W194" s="57"/>
      <c r="X194" s="57"/>
      <c r="Y194" s="12"/>
    </row>
    <row r="195" spans="1:25" s="36" customFormat="1" ht="15.75" hidden="1">
      <c r="A195" s="25" t="s">
        <v>297</v>
      </c>
      <c r="B195" s="25">
        <v>51</v>
      </c>
      <c r="C195" s="52" t="s">
        <v>25</v>
      </c>
      <c r="D195" s="27">
        <v>311</v>
      </c>
      <c r="E195" s="20"/>
      <c r="F195" s="20"/>
      <c r="G195" s="21">
        <f>SUM(G196)</f>
        <v>350000</v>
      </c>
      <c r="H195" s="21">
        <f t="shared" ref="H195:U195" si="91">SUM(H196)</f>
        <v>0</v>
      </c>
      <c r="I195" s="21">
        <f t="shared" si="91"/>
        <v>350000</v>
      </c>
      <c r="J195" s="21">
        <f t="shared" si="91"/>
        <v>0</v>
      </c>
      <c r="K195" s="21">
        <f t="shared" si="91"/>
        <v>0</v>
      </c>
      <c r="L195" s="22">
        <f t="shared" si="72"/>
        <v>0</v>
      </c>
      <c r="M195" s="21">
        <f t="shared" si="91"/>
        <v>0</v>
      </c>
      <c r="N195" s="21">
        <f t="shared" si="91"/>
        <v>0</v>
      </c>
      <c r="O195" s="21">
        <f t="shared" si="91"/>
        <v>100000</v>
      </c>
      <c r="P195" s="21">
        <f t="shared" si="91"/>
        <v>0</v>
      </c>
      <c r="Q195" s="21">
        <f t="shared" si="91"/>
        <v>0</v>
      </c>
      <c r="R195" s="21">
        <f t="shared" si="91"/>
        <v>0</v>
      </c>
      <c r="S195" s="21">
        <f t="shared" si="91"/>
        <v>0</v>
      </c>
      <c r="T195" s="21">
        <f t="shared" si="91"/>
        <v>0</v>
      </c>
      <c r="U195" s="21">
        <f t="shared" si="91"/>
        <v>0</v>
      </c>
      <c r="V195" s="21"/>
      <c r="W195" s="21"/>
      <c r="X195" s="21"/>
      <c r="Y195" s="132"/>
    </row>
    <row r="196" spans="1:25" s="35" customFormat="1" hidden="1">
      <c r="A196" s="29" t="s">
        <v>297</v>
      </c>
      <c r="B196" s="29">
        <v>51</v>
      </c>
      <c r="C196" s="53" t="s">
        <v>25</v>
      </c>
      <c r="D196" s="56">
        <v>3111</v>
      </c>
      <c r="E196" s="32" t="s">
        <v>19</v>
      </c>
      <c r="F196" s="32"/>
      <c r="G196" s="1">
        <v>350000</v>
      </c>
      <c r="H196" s="59"/>
      <c r="I196" s="1">
        <v>350000</v>
      </c>
      <c r="J196" s="59"/>
      <c r="K196" s="1">
        <v>0</v>
      </c>
      <c r="L196" s="33">
        <f t="shared" si="72"/>
        <v>0</v>
      </c>
      <c r="M196" s="1">
        <v>0</v>
      </c>
      <c r="N196" s="59"/>
      <c r="O196" s="1">
        <v>100000</v>
      </c>
      <c r="P196" s="59"/>
      <c r="Q196" s="1">
        <v>0</v>
      </c>
      <c r="R196" s="1"/>
      <c r="S196" s="59"/>
      <c r="T196" s="1"/>
      <c r="U196" s="59"/>
      <c r="V196" s="1"/>
      <c r="W196" s="1"/>
      <c r="X196" s="1"/>
      <c r="Y196" s="74"/>
    </row>
    <row r="197" spans="1:25" s="36" customFormat="1" ht="15.75" hidden="1">
      <c r="A197" s="25" t="s">
        <v>297</v>
      </c>
      <c r="B197" s="25">
        <v>51</v>
      </c>
      <c r="C197" s="52" t="s">
        <v>25</v>
      </c>
      <c r="D197" s="42">
        <v>313</v>
      </c>
      <c r="E197" s="20"/>
      <c r="F197" s="20"/>
      <c r="G197" s="21">
        <f>SUM(G198:G199)</f>
        <v>62000</v>
      </c>
      <c r="H197" s="21">
        <f t="shared" ref="H197:U197" si="92">SUM(H198:H199)</f>
        <v>0</v>
      </c>
      <c r="I197" s="21">
        <f t="shared" si="92"/>
        <v>62000</v>
      </c>
      <c r="J197" s="21">
        <f t="shared" si="92"/>
        <v>0</v>
      </c>
      <c r="K197" s="21">
        <f t="shared" si="92"/>
        <v>0</v>
      </c>
      <c r="L197" s="22">
        <f t="shared" si="72"/>
        <v>0</v>
      </c>
      <c r="M197" s="21">
        <f t="shared" si="92"/>
        <v>0</v>
      </c>
      <c r="N197" s="21">
        <f t="shared" si="92"/>
        <v>0</v>
      </c>
      <c r="O197" s="21">
        <f t="shared" si="92"/>
        <v>27500</v>
      </c>
      <c r="P197" s="21">
        <f t="shared" si="92"/>
        <v>0</v>
      </c>
      <c r="Q197" s="21">
        <f t="shared" si="92"/>
        <v>0</v>
      </c>
      <c r="R197" s="21">
        <f t="shared" si="92"/>
        <v>0</v>
      </c>
      <c r="S197" s="21">
        <f t="shared" si="92"/>
        <v>0</v>
      </c>
      <c r="T197" s="21">
        <f t="shared" si="92"/>
        <v>0</v>
      </c>
      <c r="U197" s="21">
        <f t="shared" si="92"/>
        <v>0</v>
      </c>
      <c r="V197" s="21"/>
      <c r="W197" s="21"/>
      <c r="X197" s="21"/>
      <c r="Y197" s="132"/>
    </row>
    <row r="198" spans="1:25" s="35" customFormat="1" hidden="1">
      <c r="A198" s="29" t="s">
        <v>297</v>
      </c>
      <c r="B198" s="29">
        <v>51</v>
      </c>
      <c r="C198" s="53" t="s">
        <v>25</v>
      </c>
      <c r="D198" s="56">
        <v>3132</v>
      </c>
      <c r="E198" s="58" t="s">
        <v>280</v>
      </c>
      <c r="F198" s="32"/>
      <c r="G198" s="1">
        <v>55000</v>
      </c>
      <c r="H198" s="59"/>
      <c r="I198" s="1">
        <v>55000</v>
      </c>
      <c r="J198" s="59"/>
      <c r="K198" s="1">
        <v>0</v>
      </c>
      <c r="L198" s="33">
        <f t="shared" si="72"/>
        <v>0</v>
      </c>
      <c r="M198" s="1">
        <v>0</v>
      </c>
      <c r="N198" s="59"/>
      <c r="O198" s="1">
        <v>27500</v>
      </c>
      <c r="P198" s="59"/>
      <c r="Q198" s="1">
        <v>0</v>
      </c>
      <c r="R198" s="1"/>
      <c r="S198" s="59"/>
      <c r="T198" s="1"/>
      <c r="U198" s="59"/>
      <c r="V198" s="1"/>
      <c r="W198" s="1"/>
      <c r="X198" s="1"/>
      <c r="Y198" s="74"/>
    </row>
    <row r="199" spans="1:25" s="35" customFormat="1" ht="30" hidden="1">
      <c r="A199" s="29" t="s">
        <v>297</v>
      </c>
      <c r="B199" s="29">
        <v>51</v>
      </c>
      <c r="C199" s="53" t="s">
        <v>25</v>
      </c>
      <c r="D199" s="56">
        <v>3133</v>
      </c>
      <c r="E199" s="58" t="s">
        <v>258</v>
      </c>
      <c r="F199" s="32"/>
      <c r="G199" s="1">
        <v>7000</v>
      </c>
      <c r="H199" s="59"/>
      <c r="I199" s="1">
        <v>7000</v>
      </c>
      <c r="J199" s="59"/>
      <c r="K199" s="1">
        <v>0</v>
      </c>
      <c r="L199" s="33">
        <f t="shared" si="72"/>
        <v>0</v>
      </c>
      <c r="M199" s="1">
        <v>0</v>
      </c>
      <c r="N199" s="59"/>
      <c r="O199" s="1"/>
      <c r="P199" s="59"/>
      <c r="Q199" s="1">
        <v>0</v>
      </c>
      <c r="R199" s="1"/>
      <c r="S199" s="59"/>
      <c r="T199" s="1"/>
      <c r="U199" s="59"/>
      <c r="V199" s="1"/>
      <c r="W199" s="1"/>
      <c r="X199" s="1"/>
      <c r="Y199" s="74"/>
    </row>
    <row r="200" spans="1:25" s="36" customFormat="1" ht="15.75" hidden="1">
      <c r="A200" s="25" t="s">
        <v>297</v>
      </c>
      <c r="B200" s="25">
        <v>51</v>
      </c>
      <c r="C200" s="52" t="s">
        <v>25</v>
      </c>
      <c r="D200" s="42">
        <v>323</v>
      </c>
      <c r="E200" s="60"/>
      <c r="F200" s="20"/>
      <c r="G200" s="21">
        <f>SUM(G201)</f>
        <v>150000</v>
      </c>
      <c r="H200" s="21">
        <f t="shared" ref="H200:U200" si="93">SUM(H201)</f>
        <v>0</v>
      </c>
      <c r="I200" s="21">
        <f t="shared" si="93"/>
        <v>150000</v>
      </c>
      <c r="J200" s="21">
        <f t="shared" si="93"/>
        <v>0</v>
      </c>
      <c r="K200" s="21">
        <f t="shared" si="93"/>
        <v>0</v>
      </c>
      <c r="L200" s="22">
        <f t="shared" si="72"/>
        <v>0</v>
      </c>
      <c r="M200" s="21">
        <f t="shared" si="93"/>
        <v>0</v>
      </c>
      <c r="N200" s="21">
        <f t="shared" si="93"/>
        <v>0</v>
      </c>
      <c r="O200" s="21">
        <f t="shared" si="93"/>
        <v>0</v>
      </c>
      <c r="P200" s="21">
        <f t="shared" si="93"/>
        <v>0</v>
      </c>
      <c r="Q200" s="21">
        <f t="shared" si="93"/>
        <v>0</v>
      </c>
      <c r="R200" s="21">
        <f t="shared" si="93"/>
        <v>0</v>
      </c>
      <c r="S200" s="21">
        <f t="shared" si="93"/>
        <v>0</v>
      </c>
      <c r="T200" s="21">
        <f t="shared" si="93"/>
        <v>0</v>
      </c>
      <c r="U200" s="21">
        <f t="shared" si="93"/>
        <v>0</v>
      </c>
      <c r="V200" s="21"/>
      <c r="W200" s="21"/>
      <c r="X200" s="21"/>
      <c r="Y200" s="132"/>
    </row>
    <row r="201" spans="1:25" s="35" customFormat="1" hidden="1">
      <c r="A201" s="29" t="s">
        <v>297</v>
      </c>
      <c r="B201" s="29">
        <v>51</v>
      </c>
      <c r="C201" s="53" t="s">
        <v>25</v>
      </c>
      <c r="D201" s="56">
        <v>3237</v>
      </c>
      <c r="E201" s="58" t="s">
        <v>36</v>
      </c>
      <c r="F201" s="32"/>
      <c r="G201" s="1">
        <v>150000</v>
      </c>
      <c r="H201" s="59"/>
      <c r="I201" s="1">
        <v>150000</v>
      </c>
      <c r="J201" s="59"/>
      <c r="K201" s="1">
        <v>0</v>
      </c>
      <c r="L201" s="33">
        <f t="shared" si="72"/>
        <v>0</v>
      </c>
      <c r="M201" s="1">
        <v>0</v>
      </c>
      <c r="N201" s="59"/>
      <c r="O201" s="1"/>
      <c r="P201" s="59"/>
      <c r="Q201" s="1">
        <v>0</v>
      </c>
      <c r="R201" s="1"/>
      <c r="S201" s="59"/>
      <c r="T201" s="1"/>
      <c r="U201" s="59"/>
      <c r="V201" s="1"/>
      <c r="W201" s="1"/>
      <c r="X201" s="1"/>
      <c r="Y201" s="74"/>
    </row>
    <row r="202" spans="1:25" s="23" customFormat="1" ht="141.75">
      <c r="A202" s="281" t="s">
        <v>558</v>
      </c>
      <c r="B202" s="282"/>
      <c r="C202" s="282"/>
      <c r="D202" s="282"/>
      <c r="E202" s="60" t="s">
        <v>330</v>
      </c>
      <c r="F202" s="51" t="s">
        <v>447</v>
      </c>
      <c r="G202" s="21">
        <f>G203+G205</f>
        <v>1600000</v>
      </c>
      <c r="H202" s="21">
        <f t="shared" ref="H202:U202" si="94">H203+H205</f>
        <v>1600000</v>
      </c>
      <c r="I202" s="21">
        <f t="shared" si="94"/>
        <v>1600000</v>
      </c>
      <c r="J202" s="21">
        <f t="shared" si="94"/>
        <v>1600000</v>
      </c>
      <c r="K202" s="21">
        <f t="shared" si="94"/>
        <v>80342.39</v>
      </c>
      <c r="L202" s="22">
        <f t="shared" si="72"/>
        <v>5.0213993749999997</v>
      </c>
      <c r="M202" s="21">
        <f t="shared" si="94"/>
        <v>2359559</v>
      </c>
      <c r="N202" s="21">
        <f t="shared" si="94"/>
        <v>2359559</v>
      </c>
      <c r="O202" s="21">
        <f t="shared" si="94"/>
        <v>300000</v>
      </c>
      <c r="P202" s="21">
        <f t="shared" si="94"/>
        <v>300000</v>
      </c>
      <c r="Q202" s="21">
        <f t="shared" si="94"/>
        <v>2838220</v>
      </c>
      <c r="R202" s="21">
        <f t="shared" si="94"/>
        <v>300000</v>
      </c>
      <c r="S202" s="21">
        <f t="shared" si="94"/>
        <v>300000</v>
      </c>
      <c r="T202" s="21">
        <f t="shared" si="94"/>
        <v>300000</v>
      </c>
      <c r="U202" s="21">
        <f t="shared" si="94"/>
        <v>300000</v>
      </c>
      <c r="V202" s="57"/>
      <c r="W202" s="57"/>
      <c r="X202" s="57"/>
      <c r="Y202" s="12"/>
    </row>
    <row r="203" spans="1:25" s="23" customFormat="1" ht="15.75" hidden="1">
      <c r="A203" s="25" t="s">
        <v>335</v>
      </c>
      <c r="B203" s="25">
        <v>11</v>
      </c>
      <c r="C203" s="52" t="s">
        <v>25</v>
      </c>
      <c r="D203" s="42">
        <v>323</v>
      </c>
      <c r="E203" s="60"/>
      <c r="F203" s="20"/>
      <c r="G203" s="21">
        <f>SUM(G204)</f>
        <v>800000</v>
      </c>
      <c r="H203" s="21">
        <f t="shared" ref="H203:U203" si="95">SUM(H204)</f>
        <v>800000</v>
      </c>
      <c r="I203" s="21">
        <f t="shared" si="95"/>
        <v>800000</v>
      </c>
      <c r="J203" s="21">
        <f t="shared" si="95"/>
        <v>800000</v>
      </c>
      <c r="K203" s="21">
        <f t="shared" si="95"/>
        <v>80342.39</v>
      </c>
      <c r="L203" s="22">
        <f t="shared" si="72"/>
        <v>10.042798749999999</v>
      </c>
      <c r="M203" s="21">
        <f t="shared" si="95"/>
        <v>859559</v>
      </c>
      <c r="N203" s="21">
        <f t="shared" si="95"/>
        <v>859559</v>
      </c>
      <c r="O203" s="21">
        <f t="shared" si="95"/>
        <v>300000</v>
      </c>
      <c r="P203" s="21">
        <f t="shared" si="95"/>
        <v>300000</v>
      </c>
      <c r="Q203" s="21">
        <f t="shared" si="95"/>
        <v>838220</v>
      </c>
      <c r="R203" s="21">
        <f t="shared" si="95"/>
        <v>300000</v>
      </c>
      <c r="S203" s="21">
        <f t="shared" si="95"/>
        <v>300000</v>
      </c>
      <c r="T203" s="21">
        <f t="shared" si="95"/>
        <v>300000</v>
      </c>
      <c r="U203" s="21">
        <f t="shared" si="95"/>
        <v>300000</v>
      </c>
      <c r="V203" s="57"/>
      <c r="W203" s="57"/>
      <c r="X203" s="57"/>
      <c r="Y203" s="12"/>
    </row>
    <row r="204" spans="1:25" hidden="1">
      <c r="A204" s="29" t="s">
        <v>335</v>
      </c>
      <c r="B204" s="29">
        <v>11</v>
      </c>
      <c r="C204" s="53" t="s">
        <v>25</v>
      </c>
      <c r="D204" s="56">
        <v>3237</v>
      </c>
      <c r="E204" s="58" t="s">
        <v>36</v>
      </c>
      <c r="F204" s="32"/>
      <c r="G204" s="1">
        <v>800000</v>
      </c>
      <c r="H204" s="1">
        <v>800000</v>
      </c>
      <c r="I204" s="1">
        <v>800000</v>
      </c>
      <c r="J204" s="1">
        <v>800000</v>
      </c>
      <c r="K204" s="1">
        <v>80342.39</v>
      </c>
      <c r="L204" s="33">
        <f t="shared" si="72"/>
        <v>10.042798749999999</v>
      </c>
      <c r="M204" s="1">
        <v>859559</v>
      </c>
      <c r="N204" s="1">
        <v>859559</v>
      </c>
      <c r="O204" s="1">
        <v>300000</v>
      </c>
      <c r="P204" s="1">
        <f>O204</f>
        <v>300000</v>
      </c>
      <c r="Q204" s="1">
        <v>838220</v>
      </c>
      <c r="R204" s="1">
        <v>300000</v>
      </c>
      <c r="S204" s="1">
        <f>R204</f>
        <v>300000</v>
      </c>
      <c r="T204" s="1">
        <v>300000</v>
      </c>
      <c r="U204" s="1">
        <f>T204</f>
        <v>300000</v>
      </c>
    </row>
    <row r="205" spans="1:25" s="23" customFormat="1" ht="15.75" hidden="1">
      <c r="A205" s="25" t="s">
        <v>335</v>
      </c>
      <c r="B205" s="25">
        <v>11</v>
      </c>
      <c r="C205" s="52" t="s">
        <v>25</v>
      </c>
      <c r="D205" s="42">
        <v>382</v>
      </c>
      <c r="E205" s="60"/>
      <c r="F205" s="20"/>
      <c r="G205" s="21">
        <f>SUM(G206)</f>
        <v>800000</v>
      </c>
      <c r="H205" s="21">
        <f t="shared" ref="H205:U205" si="96">SUM(H206)</f>
        <v>800000</v>
      </c>
      <c r="I205" s="21">
        <f t="shared" si="96"/>
        <v>800000</v>
      </c>
      <c r="J205" s="21">
        <f t="shared" si="96"/>
        <v>800000</v>
      </c>
      <c r="K205" s="21">
        <f t="shared" si="96"/>
        <v>0</v>
      </c>
      <c r="L205" s="22">
        <f t="shared" si="72"/>
        <v>0</v>
      </c>
      <c r="M205" s="21">
        <f t="shared" si="96"/>
        <v>1500000</v>
      </c>
      <c r="N205" s="21">
        <f t="shared" si="96"/>
        <v>1500000</v>
      </c>
      <c r="O205" s="21">
        <f t="shared" si="96"/>
        <v>0</v>
      </c>
      <c r="P205" s="21">
        <f t="shared" si="96"/>
        <v>0</v>
      </c>
      <c r="Q205" s="21">
        <f t="shared" si="96"/>
        <v>2000000</v>
      </c>
      <c r="R205" s="21">
        <f t="shared" si="96"/>
        <v>0</v>
      </c>
      <c r="S205" s="21">
        <f t="shared" si="96"/>
        <v>0</v>
      </c>
      <c r="T205" s="21">
        <f t="shared" si="96"/>
        <v>0</v>
      </c>
      <c r="U205" s="21">
        <f t="shared" si="96"/>
        <v>0</v>
      </c>
      <c r="V205" s="57"/>
      <c r="W205" s="57"/>
      <c r="X205" s="57"/>
      <c r="Y205" s="12"/>
    </row>
    <row r="206" spans="1:25" hidden="1">
      <c r="A206" s="29" t="s">
        <v>335</v>
      </c>
      <c r="B206" s="29">
        <v>11</v>
      </c>
      <c r="C206" s="53" t="s">
        <v>25</v>
      </c>
      <c r="D206" s="56">
        <v>3821</v>
      </c>
      <c r="E206" s="58" t="s">
        <v>38</v>
      </c>
      <c r="F206" s="32"/>
      <c r="G206" s="1">
        <v>800000</v>
      </c>
      <c r="H206" s="1">
        <v>800000</v>
      </c>
      <c r="I206" s="1">
        <v>800000</v>
      </c>
      <c r="J206" s="1">
        <v>800000</v>
      </c>
      <c r="K206" s="1">
        <v>0</v>
      </c>
      <c r="L206" s="33">
        <f t="shared" si="72"/>
        <v>0</v>
      </c>
      <c r="M206" s="1">
        <v>1500000</v>
      </c>
      <c r="N206" s="1">
        <v>1500000</v>
      </c>
      <c r="O206" s="1"/>
      <c r="P206" s="1">
        <f>O206</f>
        <v>0</v>
      </c>
      <c r="Q206" s="1">
        <v>2000000</v>
      </c>
      <c r="R206" s="1"/>
      <c r="S206" s="1">
        <f>R206</f>
        <v>0</v>
      </c>
      <c r="T206" s="1"/>
      <c r="U206" s="1">
        <f>T206</f>
        <v>0</v>
      </c>
    </row>
    <row r="207" spans="1:25" s="23" customFormat="1" ht="141.75">
      <c r="A207" s="281" t="s">
        <v>559</v>
      </c>
      <c r="B207" s="281"/>
      <c r="C207" s="281"/>
      <c r="D207" s="281"/>
      <c r="E207" s="60" t="s">
        <v>376</v>
      </c>
      <c r="F207" s="51" t="s">
        <v>447</v>
      </c>
      <c r="G207" s="21">
        <f>SUM(G208)</f>
        <v>630000</v>
      </c>
      <c r="H207" s="21">
        <f t="shared" ref="H207:U208" si="97">SUM(H208)</f>
        <v>630000</v>
      </c>
      <c r="I207" s="21">
        <f t="shared" si="97"/>
        <v>1260000</v>
      </c>
      <c r="J207" s="21">
        <f t="shared" si="97"/>
        <v>1260000</v>
      </c>
      <c r="K207" s="21">
        <f t="shared" si="97"/>
        <v>896621.6</v>
      </c>
      <c r="L207" s="22">
        <f t="shared" si="72"/>
        <v>71.160444444444437</v>
      </c>
      <c r="M207" s="21">
        <f t="shared" si="97"/>
        <v>630000</v>
      </c>
      <c r="N207" s="21">
        <f t="shared" si="97"/>
        <v>630000</v>
      </c>
      <c r="O207" s="21">
        <f t="shared" si="97"/>
        <v>0</v>
      </c>
      <c r="P207" s="21">
        <f t="shared" si="97"/>
        <v>0</v>
      </c>
      <c r="Q207" s="21">
        <f t="shared" si="97"/>
        <v>630000</v>
      </c>
      <c r="R207" s="21">
        <f t="shared" si="97"/>
        <v>0</v>
      </c>
      <c r="S207" s="21">
        <f t="shared" si="97"/>
        <v>0</v>
      </c>
      <c r="T207" s="21">
        <f t="shared" si="97"/>
        <v>0</v>
      </c>
      <c r="U207" s="21">
        <f t="shared" si="97"/>
        <v>0</v>
      </c>
      <c r="V207" s="57"/>
      <c r="W207" s="57"/>
      <c r="X207" s="57"/>
      <c r="Y207" s="12"/>
    </row>
    <row r="208" spans="1:25" s="23" customFormat="1" ht="15.75" hidden="1">
      <c r="A208" s="25" t="s">
        <v>377</v>
      </c>
      <c r="B208" s="25">
        <v>11</v>
      </c>
      <c r="C208" s="52" t="s">
        <v>25</v>
      </c>
      <c r="D208" s="27">
        <v>329</v>
      </c>
      <c r="E208" s="60"/>
      <c r="F208" s="20"/>
      <c r="G208" s="21">
        <f>SUM(G209)</f>
        <v>630000</v>
      </c>
      <c r="H208" s="21">
        <f t="shared" si="97"/>
        <v>630000</v>
      </c>
      <c r="I208" s="21">
        <f t="shared" si="97"/>
        <v>1260000</v>
      </c>
      <c r="J208" s="21">
        <f t="shared" si="97"/>
        <v>1260000</v>
      </c>
      <c r="K208" s="21">
        <f t="shared" si="97"/>
        <v>896621.6</v>
      </c>
      <c r="L208" s="22">
        <f t="shared" si="72"/>
        <v>71.160444444444437</v>
      </c>
      <c r="M208" s="21">
        <f t="shared" si="97"/>
        <v>630000</v>
      </c>
      <c r="N208" s="21">
        <f t="shared" si="97"/>
        <v>630000</v>
      </c>
      <c r="O208" s="21">
        <f t="shared" si="97"/>
        <v>0</v>
      </c>
      <c r="P208" s="21">
        <f t="shared" si="97"/>
        <v>0</v>
      </c>
      <c r="Q208" s="21">
        <f t="shared" si="97"/>
        <v>630000</v>
      </c>
      <c r="R208" s="21">
        <f t="shared" si="97"/>
        <v>0</v>
      </c>
      <c r="S208" s="21">
        <f t="shared" si="97"/>
        <v>0</v>
      </c>
      <c r="T208" s="21">
        <f t="shared" si="97"/>
        <v>0</v>
      </c>
      <c r="U208" s="21">
        <f t="shared" si="97"/>
        <v>0</v>
      </c>
      <c r="V208" s="57"/>
      <c r="W208" s="57"/>
      <c r="X208" s="57"/>
      <c r="Y208" s="12"/>
    </row>
    <row r="209" spans="1:25" hidden="1">
      <c r="A209" s="29" t="s">
        <v>377</v>
      </c>
      <c r="B209" s="29">
        <v>11</v>
      </c>
      <c r="C209" s="53" t="s">
        <v>25</v>
      </c>
      <c r="D209" s="31">
        <v>3294</v>
      </c>
      <c r="E209" s="32" t="s">
        <v>37</v>
      </c>
      <c r="F209" s="32"/>
      <c r="G209" s="1">
        <v>630000</v>
      </c>
      <c r="H209" s="1">
        <v>630000</v>
      </c>
      <c r="I209" s="1">
        <v>1260000</v>
      </c>
      <c r="J209" s="1">
        <v>1260000</v>
      </c>
      <c r="K209" s="1">
        <v>896621.6</v>
      </c>
      <c r="L209" s="33">
        <f t="shared" si="72"/>
        <v>71.160444444444437</v>
      </c>
      <c r="M209" s="1">
        <v>630000</v>
      </c>
      <c r="N209" s="1">
        <v>630000</v>
      </c>
      <c r="O209" s="1"/>
      <c r="P209" s="1">
        <f>O209</f>
        <v>0</v>
      </c>
      <c r="Q209" s="1">
        <v>630000</v>
      </c>
      <c r="R209" s="1"/>
      <c r="S209" s="1">
        <v>0</v>
      </c>
      <c r="T209" s="1"/>
      <c r="U209" s="1">
        <f>T209</f>
        <v>0</v>
      </c>
    </row>
    <row r="210" spans="1:25" s="23" customFormat="1" ht="141.75">
      <c r="A210" s="301" t="s">
        <v>412</v>
      </c>
      <c r="B210" s="301"/>
      <c r="C210" s="301"/>
      <c r="D210" s="301"/>
      <c r="E210" s="40" t="s">
        <v>413</v>
      </c>
      <c r="F210" s="51" t="s">
        <v>447</v>
      </c>
      <c r="G210" s="21">
        <f>G211+G213+G216+G220+G226+G230</f>
        <v>0</v>
      </c>
      <c r="H210" s="21">
        <f t="shared" ref="H210:U210" si="98">H211+H213+H216+H220+H226+H230</f>
        <v>0</v>
      </c>
      <c r="I210" s="21">
        <f t="shared" si="98"/>
        <v>0</v>
      </c>
      <c r="J210" s="21">
        <f t="shared" si="98"/>
        <v>0</v>
      </c>
      <c r="K210" s="21">
        <f t="shared" si="98"/>
        <v>0</v>
      </c>
      <c r="L210" s="22" t="str">
        <f t="shared" si="72"/>
        <v>-</v>
      </c>
      <c r="M210" s="21">
        <f t="shared" si="98"/>
        <v>0</v>
      </c>
      <c r="N210" s="21">
        <f t="shared" si="98"/>
        <v>0</v>
      </c>
      <c r="O210" s="21">
        <f t="shared" si="98"/>
        <v>2121624</v>
      </c>
      <c r="P210" s="21">
        <f t="shared" si="98"/>
        <v>2121624</v>
      </c>
      <c r="Q210" s="21">
        <f t="shared" si="98"/>
        <v>0</v>
      </c>
      <c r="R210" s="21">
        <f t="shared" si="98"/>
        <v>2077303</v>
      </c>
      <c r="S210" s="21">
        <f t="shared" si="98"/>
        <v>2077303</v>
      </c>
      <c r="T210" s="21">
        <f t="shared" si="98"/>
        <v>2109876</v>
      </c>
      <c r="U210" s="21">
        <f t="shared" si="98"/>
        <v>2109876</v>
      </c>
      <c r="V210" s="57"/>
      <c r="W210" s="57"/>
      <c r="X210" s="57"/>
      <c r="Y210" s="12"/>
    </row>
    <row r="211" spans="1:25" s="23" customFormat="1" ht="15.75" hidden="1">
      <c r="A211" s="25"/>
      <c r="B211" s="25">
        <v>11</v>
      </c>
      <c r="C211" s="52" t="s">
        <v>25</v>
      </c>
      <c r="D211" s="27">
        <v>311</v>
      </c>
      <c r="E211" s="20"/>
      <c r="F211" s="20"/>
      <c r="G211" s="21">
        <f>SUM(G212)</f>
        <v>0</v>
      </c>
      <c r="H211" s="21">
        <f t="shared" ref="H211:U211" si="99">SUM(H212)</f>
        <v>0</v>
      </c>
      <c r="I211" s="21">
        <f t="shared" si="99"/>
        <v>0</v>
      </c>
      <c r="J211" s="21">
        <f t="shared" si="99"/>
        <v>0</v>
      </c>
      <c r="K211" s="21">
        <f t="shared" si="99"/>
        <v>0</v>
      </c>
      <c r="L211" s="22" t="str">
        <f t="shared" si="72"/>
        <v>-</v>
      </c>
      <c r="M211" s="21">
        <f t="shared" si="99"/>
        <v>0</v>
      </c>
      <c r="N211" s="21">
        <f t="shared" si="99"/>
        <v>0</v>
      </c>
      <c r="O211" s="21">
        <f t="shared" si="99"/>
        <v>588976</v>
      </c>
      <c r="P211" s="21">
        <f t="shared" si="99"/>
        <v>588976</v>
      </c>
      <c r="Q211" s="21">
        <f t="shared" si="99"/>
        <v>0</v>
      </c>
      <c r="R211" s="21">
        <f t="shared" si="99"/>
        <v>618425</v>
      </c>
      <c r="S211" s="21">
        <f t="shared" si="99"/>
        <v>618425</v>
      </c>
      <c r="T211" s="21">
        <f t="shared" si="99"/>
        <v>649347</v>
      </c>
      <c r="U211" s="21">
        <f t="shared" si="99"/>
        <v>649347</v>
      </c>
      <c r="V211" s="57"/>
      <c r="W211" s="57"/>
      <c r="X211" s="57"/>
      <c r="Y211" s="12"/>
    </row>
    <row r="212" spans="1:25" s="67" customFormat="1" hidden="1">
      <c r="A212" s="29"/>
      <c r="B212" s="29">
        <v>11</v>
      </c>
      <c r="C212" s="53" t="s">
        <v>25</v>
      </c>
      <c r="D212" s="31">
        <v>3111</v>
      </c>
      <c r="E212" s="32" t="s">
        <v>19</v>
      </c>
      <c r="F212" s="64"/>
      <c r="G212" s="65"/>
      <c r="H212" s="65"/>
      <c r="I212" s="65"/>
      <c r="J212" s="65"/>
      <c r="K212" s="65"/>
      <c r="L212" s="66" t="str">
        <f t="shared" si="72"/>
        <v>-</v>
      </c>
      <c r="M212" s="65"/>
      <c r="N212" s="65"/>
      <c r="O212" s="1">
        <v>588976</v>
      </c>
      <c r="P212" s="1">
        <f t="shared" ref="P212:P232" si="100">O212</f>
        <v>588976</v>
      </c>
      <c r="Q212" s="1"/>
      <c r="R212" s="1">
        <v>618425</v>
      </c>
      <c r="S212" s="1">
        <f t="shared" ref="S212:S232" si="101">R212</f>
        <v>618425</v>
      </c>
      <c r="T212" s="1">
        <v>649347</v>
      </c>
      <c r="U212" s="1">
        <f t="shared" ref="U212:U232" si="102">T212</f>
        <v>649347</v>
      </c>
      <c r="V212" s="127"/>
      <c r="W212" s="127"/>
      <c r="X212" s="127"/>
      <c r="Y212" s="136"/>
    </row>
    <row r="213" spans="1:25" s="23" customFormat="1" ht="15.75" hidden="1">
      <c r="A213" s="25"/>
      <c r="B213" s="25">
        <v>11</v>
      </c>
      <c r="C213" s="52" t="s">
        <v>25</v>
      </c>
      <c r="D213" s="27">
        <v>313</v>
      </c>
      <c r="E213" s="20"/>
      <c r="F213" s="20"/>
      <c r="G213" s="21">
        <f>SUM(G214)</f>
        <v>0</v>
      </c>
      <c r="H213" s="21">
        <f t="shared" ref="H213:N213" si="103">SUM(H214)</f>
        <v>0</v>
      </c>
      <c r="I213" s="21">
        <f t="shared" si="103"/>
        <v>0</v>
      </c>
      <c r="J213" s="21">
        <f t="shared" si="103"/>
        <v>0</v>
      </c>
      <c r="K213" s="21">
        <f t="shared" si="103"/>
        <v>0</v>
      </c>
      <c r="L213" s="22" t="str">
        <f t="shared" si="72"/>
        <v>-</v>
      </c>
      <c r="M213" s="21">
        <f t="shared" si="103"/>
        <v>0</v>
      </c>
      <c r="N213" s="21">
        <f t="shared" si="103"/>
        <v>0</v>
      </c>
      <c r="O213" s="21">
        <f>SUM(O214:O215)</f>
        <v>31444</v>
      </c>
      <c r="P213" s="21">
        <f t="shared" ref="P213:U213" si="104">SUM(P214:P215)</f>
        <v>31444</v>
      </c>
      <c r="Q213" s="21">
        <f t="shared" si="104"/>
        <v>0</v>
      </c>
      <c r="R213" s="21">
        <f t="shared" si="104"/>
        <v>33016</v>
      </c>
      <c r="S213" s="21">
        <f t="shared" si="104"/>
        <v>33016</v>
      </c>
      <c r="T213" s="21">
        <f t="shared" si="104"/>
        <v>34667</v>
      </c>
      <c r="U213" s="21">
        <f t="shared" si="104"/>
        <v>34667</v>
      </c>
      <c r="V213" s="57"/>
      <c r="W213" s="57"/>
      <c r="X213" s="57"/>
      <c r="Y213" s="12"/>
    </row>
    <row r="214" spans="1:25" s="67" customFormat="1" hidden="1">
      <c r="A214" s="29"/>
      <c r="B214" s="29">
        <v>11</v>
      </c>
      <c r="C214" s="53" t="s">
        <v>25</v>
      </c>
      <c r="D214" s="31">
        <v>3132</v>
      </c>
      <c r="E214" s="32" t="s">
        <v>280</v>
      </c>
      <c r="F214" s="64"/>
      <c r="G214" s="65"/>
      <c r="H214" s="65"/>
      <c r="I214" s="65"/>
      <c r="J214" s="65"/>
      <c r="K214" s="65"/>
      <c r="L214" s="66" t="str">
        <f t="shared" si="72"/>
        <v>-</v>
      </c>
      <c r="M214" s="65"/>
      <c r="N214" s="65"/>
      <c r="O214" s="1">
        <v>27745</v>
      </c>
      <c r="P214" s="1">
        <f t="shared" si="100"/>
        <v>27745</v>
      </c>
      <c r="Q214" s="1"/>
      <c r="R214" s="1">
        <v>29132</v>
      </c>
      <c r="S214" s="1">
        <f t="shared" si="101"/>
        <v>29132</v>
      </c>
      <c r="T214" s="1">
        <v>30589</v>
      </c>
      <c r="U214" s="1">
        <f t="shared" si="102"/>
        <v>30589</v>
      </c>
      <c r="V214" s="127"/>
      <c r="W214" s="127"/>
      <c r="X214" s="127"/>
      <c r="Y214" s="136"/>
    </row>
    <row r="215" spans="1:25" s="67" customFormat="1" ht="30" hidden="1">
      <c r="A215" s="29"/>
      <c r="B215" s="29">
        <v>11</v>
      </c>
      <c r="C215" s="53" t="s">
        <v>25</v>
      </c>
      <c r="D215" s="31">
        <v>3133</v>
      </c>
      <c r="E215" s="32" t="s">
        <v>258</v>
      </c>
      <c r="F215" s="64"/>
      <c r="G215" s="65"/>
      <c r="H215" s="65"/>
      <c r="I215" s="65"/>
      <c r="J215" s="65"/>
      <c r="K215" s="65"/>
      <c r="L215" s="66"/>
      <c r="M215" s="65"/>
      <c r="N215" s="65"/>
      <c r="O215" s="1">
        <v>3699</v>
      </c>
      <c r="P215" s="1">
        <f>O215</f>
        <v>3699</v>
      </c>
      <c r="Q215" s="1"/>
      <c r="R215" s="1">
        <v>3884</v>
      </c>
      <c r="S215" s="1">
        <f>R215</f>
        <v>3884</v>
      </c>
      <c r="T215" s="1">
        <v>4078</v>
      </c>
      <c r="U215" s="1">
        <f>T215</f>
        <v>4078</v>
      </c>
      <c r="V215" s="127"/>
      <c r="W215" s="127"/>
      <c r="X215" s="127"/>
      <c r="Y215" s="136"/>
    </row>
    <row r="216" spans="1:25" s="23" customFormat="1" ht="15.75" hidden="1">
      <c r="A216" s="25"/>
      <c r="B216" s="25">
        <v>11</v>
      </c>
      <c r="C216" s="52" t="s">
        <v>25</v>
      </c>
      <c r="D216" s="27">
        <v>321</v>
      </c>
      <c r="E216" s="20"/>
      <c r="F216" s="20"/>
      <c r="G216" s="21">
        <f>SUM(G217)</f>
        <v>0</v>
      </c>
      <c r="H216" s="21">
        <f t="shared" ref="H216:N216" si="105">SUM(H217)</f>
        <v>0</v>
      </c>
      <c r="I216" s="21">
        <f t="shared" si="105"/>
        <v>0</v>
      </c>
      <c r="J216" s="21">
        <f t="shared" si="105"/>
        <v>0</v>
      </c>
      <c r="K216" s="21">
        <f t="shared" si="105"/>
        <v>0</v>
      </c>
      <c r="L216" s="22" t="str">
        <f t="shared" si="72"/>
        <v>-</v>
      </c>
      <c r="M216" s="21">
        <f t="shared" si="105"/>
        <v>0</v>
      </c>
      <c r="N216" s="21">
        <f t="shared" si="105"/>
        <v>0</v>
      </c>
      <c r="O216" s="21">
        <f>SUM(O217:O219)</f>
        <v>113970</v>
      </c>
      <c r="P216" s="21">
        <f t="shared" ref="P216:U216" si="106">SUM(P217:P219)</f>
        <v>113970</v>
      </c>
      <c r="Q216" s="21">
        <f t="shared" si="106"/>
        <v>0</v>
      </c>
      <c r="R216" s="21">
        <f t="shared" si="106"/>
        <v>38628</v>
      </c>
      <c r="S216" s="21">
        <f t="shared" si="106"/>
        <v>38628</v>
      </c>
      <c r="T216" s="21">
        <f t="shared" si="106"/>
        <v>38628</v>
      </c>
      <c r="U216" s="21">
        <f t="shared" si="106"/>
        <v>38628</v>
      </c>
      <c r="V216" s="57"/>
      <c r="W216" s="57"/>
      <c r="X216" s="57"/>
      <c r="Y216" s="12"/>
    </row>
    <row r="217" spans="1:25" s="67" customFormat="1" hidden="1">
      <c r="A217" s="29"/>
      <c r="B217" s="29">
        <v>11</v>
      </c>
      <c r="C217" s="53" t="s">
        <v>25</v>
      </c>
      <c r="D217" s="31">
        <v>3211</v>
      </c>
      <c r="E217" s="32" t="s">
        <v>110</v>
      </c>
      <c r="F217" s="64"/>
      <c r="G217" s="65"/>
      <c r="H217" s="65"/>
      <c r="I217" s="65"/>
      <c r="J217" s="65"/>
      <c r="K217" s="65"/>
      <c r="L217" s="66" t="str">
        <f t="shared" si="72"/>
        <v>-</v>
      </c>
      <c r="M217" s="65"/>
      <c r="N217" s="65"/>
      <c r="O217" s="1">
        <v>26100</v>
      </c>
      <c r="P217" s="1">
        <f t="shared" si="100"/>
        <v>26100</v>
      </c>
      <c r="Q217" s="1"/>
      <c r="R217" s="1">
        <v>26100</v>
      </c>
      <c r="S217" s="1">
        <f t="shared" si="101"/>
        <v>26100</v>
      </c>
      <c r="T217" s="1">
        <v>26100</v>
      </c>
      <c r="U217" s="1">
        <f t="shared" si="102"/>
        <v>26100</v>
      </c>
      <c r="V217" s="127"/>
      <c r="W217" s="127"/>
      <c r="X217" s="127"/>
      <c r="Y217" s="136"/>
    </row>
    <row r="218" spans="1:25" s="67" customFormat="1" ht="30" hidden="1">
      <c r="A218" s="29"/>
      <c r="B218" s="29">
        <v>11</v>
      </c>
      <c r="C218" s="53" t="s">
        <v>25</v>
      </c>
      <c r="D218" s="31">
        <v>3212</v>
      </c>
      <c r="E218" s="32" t="s">
        <v>111</v>
      </c>
      <c r="F218" s="64"/>
      <c r="G218" s="65"/>
      <c r="H218" s="65"/>
      <c r="I218" s="65"/>
      <c r="J218" s="65"/>
      <c r="K218" s="65"/>
      <c r="L218" s="66"/>
      <c r="M218" s="65"/>
      <c r="N218" s="65"/>
      <c r="O218" s="1">
        <v>12528</v>
      </c>
      <c r="P218" s="1">
        <f t="shared" si="100"/>
        <v>12528</v>
      </c>
      <c r="Q218" s="1"/>
      <c r="R218" s="1">
        <v>12528</v>
      </c>
      <c r="S218" s="1">
        <f t="shared" si="101"/>
        <v>12528</v>
      </c>
      <c r="T218" s="1">
        <v>12528</v>
      </c>
      <c r="U218" s="1">
        <f t="shared" si="102"/>
        <v>12528</v>
      </c>
      <c r="V218" s="127"/>
      <c r="W218" s="127"/>
      <c r="X218" s="127"/>
      <c r="Y218" s="136"/>
    </row>
    <row r="219" spans="1:25" s="67" customFormat="1" hidden="1">
      <c r="A219" s="29"/>
      <c r="B219" s="29">
        <v>11</v>
      </c>
      <c r="C219" s="53" t="s">
        <v>25</v>
      </c>
      <c r="D219" s="31">
        <v>3214</v>
      </c>
      <c r="E219" s="32" t="s">
        <v>234</v>
      </c>
      <c r="F219" s="64"/>
      <c r="G219" s="65"/>
      <c r="H219" s="65"/>
      <c r="I219" s="65"/>
      <c r="J219" s="65"/>
      <c r="K219" s="65"/>
      <c r="L219" s="66"/>
      <c r="M219" s="65"/>
      <c r="N219" s="65"/>
      <c r="O219" s="1">
        <v>75342</v>
      </c>
      <c r="P219" s="1">
        <f t="shared" si="100"/>
        <v>75342</v>
      </c>
      <c r="Q219" s="1"/>
      <c r="R219" s="1">
        <v>0</v>
      </c>
      <c r="S219" s="1">
        <f t="shared" si="101"/>
        <v>0</v>
      </c>
      <c r="T219" s="1">
        <v>0</v>
      </c>
      <c r="U219" s="1">
        <f t="shared" si="102"/>
        <v>0</v>
      </c>
      <c r="V219" s="127"/>
      <c r="W219" s="127"/>
      <c r="X219" s="127"/>
      <c r="Y219" s="136"/>
    </row>
    <row r="220" spans="1:25" s="23" customFormat="1" ht="15.75" hidden="1">
      <c r="A220" s="25"/>
      <c r="B220" s="25">
        <v>11</v>
      </c>
      <c r="C220" s="52" t="s">
        <v>25</v>
      </c>
      <c r="D220" s="27">
        <v>323</v>
      </c>
      <c r="E220" s="20"/>
      <c r="F220" s="20"/>
      <c r="G220" s="21">
        <f>SUM(G221)</f>
        <v>0</v>
      </c>
      <c r="H220" s="21">
        <f t="shared" ref="H220:N220" si="107">SUM(H221)</f>
        <v>0</v>
      </c>
      <c r="I220" s="21">
        <f t="shared" si="107"/>
        <v>0</v>
      </c>
      <c r="J220" s="21">
        <f t="shared" si="107"/>
        <v>0</v>
      </c>
      <c r="K220" s="21">
        <f t="shared" si="107"/>
        <v>0</v>
      </c>
      <c r="L220" s="22" t="str">
        <f t="shared" si="72"/>
        <v>-</v>
      </c>
      <c r="M220" s="21">
        <f t="shared" si="107"/>
        <v>0</v>
      </c>
      <c r="N220" s="21">
        <f t="shared" si="107"/>
        <v>0</v>
      </c>
      <c r="O220" s="21">
        <f>SUM(O221:O225)</f>
        <v>516084</v>
      </c>
      <c r="P220" s="21">
        <f t="shared" ref="P220:U220" si="108">SUM(P221:P225)</f>
        <v>516084</v>
      </c>
      <c r="Q220" s="21">
        <f t="shared" si="108"/>
        <v>0</v>
      </c>
      <c r="R220" s="21">
        <f t="shared" si="108"/>
        <v>516084</v>
      </c>
      <c r="S220" s="21">
        <f t="shared" si="108"/>
        <v>516084</v>
      </c>
      <c r="T220" s="21">
        <f t="shared" si="108"/>
        <v>516084</v>
      </c>
      <c r="U220" s="21">
        <f t="shared" si="108"/>
        <v>516084</v>
      </c>
      <c r="V220" s="57"/>
      <c r="W220" s="57"/>
      <c r="X220" s="57"/>
      <c r="Y220" s="12"/>
    </row>
    <row r="221" spans="1:25" s="67" customFormat="1" hidden="1">
      <c r="A221" s="29"/>
      <c r="B221" s="29">
        <v>11</v>
      </c>
      <c r="C221" s="53" t="s">
        <v>25</v>
      </c>
      <c r="D221" s="31">
        <v>3231</v>
      </c>
      <c r="E221" s="32" t="s">
        <v>117</v>
      </c>
      <c r="F221" s="64"/>
      <c r="G221" s="65"/>
      <c r="H221" s="65"/>
      <c r="I221" s="65"/>
      <c r="J221" s="65"/>
      <c r="K221" s="65"/>
      <c r="L221" s="66" t="str">
        <f t="shared" si="72"/>
        <v>-</v>
      </c>
      <c r="M221" s="65"/>
      <c r="N221" s="65"/>
      <c r="O221" s="1">
        <v>17400</v>
      </c>
      <c r="P221" s="1">
        <f t="shared" si="100"/>
        <v>17400</v>
      </c>
      <c r="Q221" s="1"/>
      <c r="R221" s="1">
        <v>17400</v>
      </c>
      <c r="S221" s="1">
        <f t="shared" si="101"/>
        <v>17400</v>
      </c>
      <c r="T221" s="1">
        <v>17400</v>
      </c>
      <c r="U221" s="1">
        <f t="shared" si="102"/>
        <v>17400</v>
      </c>
      <c r="V221" s="127"/>
      <c r="W221" s="127"/>
      <c r="X221" s="127"/>
      <c r="Y221" s="136"/>
    </row>
    <row r="222" spans="1:25" s="67" customFormat="1" hidden="1">
      <c r="A222" s="29"/>
      <c r="B222" s="29">
        <v>11</v>
      </c>
      <c r="C222" s="53" t="s">
        <v>25</v>
      </c>
      <c r="D222" s="31">
        <v>3234</v>
      </c>
      <c r="E222" s="32" t="s">
        <v>120</v>
      </c>
      <c r="F222" s="64"/>
      <c r="G222" s="65"/>
      <c r="H222" s="65"/>
      <c r="I222" s="65"/>
      <c r="J222" s="65"/>
      <c r="K222" s="65"/>
      <c r="L222" s="66"/>
      <c r="M222" s="65"/>
      <c r="N222" s="65"/>
      <c r="O222" s="1">
        <v>13050</v>
      </c>
      <c r="P222" s="1">
        <f t="shared" si="100"/>
        <v>13050</v>
      </c>
      <c r="Q222" s="1"/>
      <c r="R222" s="1">
        <v>13050</v>
      </c>
      <c r="S222" s="1">
        <f t="shared" si="101"/>
        <v>13050</v>
      </c>
      <c r="T222" s="1">
        <v>13050</v>
      </c>
      <c r="U222" s="1">
        <f t="shared" si="102"/>
        <v>13050</v>
      </c>
      <c r="V222" s="127"/>
      <c r="W222" s="127"/>
      <c r="X222" s="127"/>
      <c r="Y222" s="136"/>
    </row>
    <row r="223" spans="1:25" s="67" customFormat="1" hidden="1">
      <c r="A223" s="29"/>
      <c r="B223" s="29">
        <v>11</v>
      </c>
      <c r="C223" s="53" t="s">
        <v>25</v>
      </c>
      <c r="D223" s="31">
        <v>3235</v>
      </c>
      <c r="E223" s="32" t="s">
        <v>42</v>
      </c>
      <c r="F223" s="64"/>
      <c r="G223" s="65"/>
      <c r="H223" s="65"/>
      <c r="I223" s="65"/>
      <c r="J223" s="65"/>
      <c r="K223" s="65"/>
      <c r="L223" s="66"/>
      <c r="M223" s="65"/>
      <c r="N223" s="65"/>
      <c r="O223" s="1">
        <v>459360</v>
      </c>
      <c r="P223" s="1">
        <f t="shared" si="100"/>
        <v>459360</v>
      </c>
      <c r="Q223" s="1"/>
      <c r="R223" s="1">
        <v>459360</v>
      </c>
      <c r="S223" s="1">
        <f t="shared" si="101"/>
        <v>459360</v>
      </c>
      <c r="T223" s="1">
        <v>459360</v>
      </c>
      <c r="U223" s="1">
        <f t="shared" si="102"/>
        <v>459360</v>
      </c>
      <c r="V223" s="127"/>
      <c r="W223" s="127"/>
      <c r="X223" s="127"/>
      <c r="Y223" s="136"/>
    </row>
    <row r="224" spans="1:25" s="67" customFormat="1" hidden="1">
      <c r="A224" s="29"/>
      <c r="B224" s="29">
        <v>11</v>
      </c>
      <c r="C224" s="53" t="s">
        <v>25</v>
      </c>
      <c r="D224" s="31">
        <v>3236</v>
      </c>
      <c r="E224" s="32" t="s">
        <v>121</v>
      </c>
      <c r="F224" s="64"/>
      <c r="G224" s="65"/>
      <c r="H224" s="65"/>
      <c r="I224" s="65"/>
      <c r="J224" s="65"/>
      <c r="K224" s="65"/>
      <c r="L224" s="66"/>
      <c r="M224" s="65"/>
      <c r="N224" s="65"/>
      <c r="O224" s="1">
        <v>24534</v>
      </c>
      <c r="P224" s="1">
        <f t="shared" si="100"/>
        <v>24534</v>
      </c>
      <c r="Q224" s="1"/>
      <c r="R224" s="1">
        <v>24534</v>
      </c>
      <c r="S224" s="1">
        <f t="shared" si="101"/>
        <v>24534</v>
      </c>
      <c r="T224" s="1">
        <v>24534</v>
      </c>
      <c r="U224" s="1">
        <f t="shared" si="102"/>
        <v>24534</v>
      </c>
      <c r="V224" s="127"/>
      <c r="W224" s="127"/>
      <c r="X224" s="127"/>
      <c r="Y224" s="136"/>
    </row>
    <row r="225" spans="1:25" s="67" customFormat="1" hidden="1">
      <c r="A225" s="29"/>
      <c r="B225" s="29">
        <v>11</v>
      </c>
      <c r="C225" s="53" t="s">
        <v>25</v>
      </c>
      <c r="D225" s="31">
        <v>3239</v>
      </c>
      <c r="E225" s="32" t="s">
        <v>41</v>
      </c>
      <c r="F225" s="64"/>
      <c r="G225" s="65"/>
      <c r="H225" s="65"/>
      <c r="I225" s="65"/>
      <c r="J225" s="65"/>
      <c r="K225" s="65"/>
      <c r="L225" s="66"/>
      <c r="M225" s="65"/>
      <c r="N225" s="65"/>
      <c r="O225" s="1">
        <v>1740</v>
      </c>
      <c r="P225" s="1">
        <f t="shared" si="100"/>
        <v>1740</v>
      </c>
      <c r="Q225" s="1"/>
      <c r="R225" s="1">
        <v>1740</v>
      </c>
      <c r="S225" s="1">
        <f t="shared" si="101"/>
        <v>1740</v>
      </c>
      <c r="T225" s="1">
        <v>1740</v>
      </c>
      <c r="U225" s="1">
        <f t="shared" si="102"/>
        <v>1740</v>
      </c>
      <c r="V225" s="127"/>
      <c r="W225" s="127"/>
      <c r="X225" s="127"/>
      <c r="Y225" s="136"/>
    </row>
    <row r="226" spans="1:25" s="23" customFormat="1" ht="15.75" hidden="1">
      <c r="A226" s="25"/>
      <c r="B226" s="25">
        <v>11</v>
      </c>
      <c r="C226" s="52" t="s">
        <v>25</v>
      </c>
      <c r="D226" s="27">
        <v>329</v>
      </c>
      <c r="E226" s="20"/>
      <c r="F226" s="20"/>
      <c r="G226" s="21">
        <f>SUM(G227:G228)</f>
        <v>0</v>
      </c>
      <c r="H226" s="21">
        <f t="shared" ref="H226:N226" si="109">SUM(H227:H228)</f>
        <v>0</v>
      </c>
      <c r="I226" s="21">
        <f t="shared" si="109"/>
        <v>0</v>
      </c>
      <c r="J226" s="21">
        <f t="shared" si="109"/>
        <v>0</v>
      </c>
      <c r="K226" s="21">
        <f t="shared" si="109"/>
        <v>0</v>
      </c>
      <c r="L226" s="22" t="str">
        <f t="shared" si="72"/>
        <v>-</v>
      </c>
      <c r="M226" s="21">
        <f t="shared" si="109"/>
        <v>0</v>
      </c>
      <c r="N226" s="21">
        <f t="shared" si="109"/>
        <v>0</v>
      </c>
      <c r="O226" s="21">
        <f>SUM(O227:O229)</f>
        <v>829700</v>
      </c>
      <c r="P226" s="21">
        <f t="shared" ref="P226:U226" si="110">SUM(P227:P229)</f>
        <v>829700</v>
      </c>
      <c r="Q226" s="21">
        <f t="shared" si="110"/>
        <v>0</v>
      </c>
      <c r="R226" s="21">
        <f t="shared" si="110"/>
        <v>829700</v>
      </c>
      <c r="S226" s="21">
        <f t="shared" si="110"/>
        <v>829700</v>
      </c>
      <c r="T226" s="21">
        <f t="shared" si="110"/>
        <v>829700</v>
      </c>
      <c r="U226" s="21">
        <f t="shared" si="110"/>
        <v>829700</v>
      </c>
      <c r="V226" s="57"/>
      <c r="W226" s="57"/>
      <c r="X226" s="57"/>
      <c r="Y226" s="12"/>
    </row>
    <row r="227" spans="1:25" s="67" customFormat="1" hidden="1">
      <c r="A227" s="29"/>
      <c r="B227" s="29">
        <v>11</v>
      </c>
      <c r="C227" s="53" t="s">
        <v>25</v>
      </c>
      <c r="D227" s="31">
        <v>3293</v>
      </c>
      <c r="E227" s="32" t="s">
        <v>124</v>
      </c>
      <c r="F227" s="64"/>
      <c r="G227" s="65"/>
      <c r="H227" s="65"/>
      <c r="I227" s="65"/>
      <c r="J227" s="65"/>
      <c r="K227" s="65"/>
      <c r="L227" s="66" t="str">
        <f t="shared" si="72"/>
        <v>-</v>
      </c>
      <c r="M227" s="65"/>
      <c r="N227" s="65"/>
      <c r="O227" s="1">
        <v>52200</v>
      </c>
      <c r="P227" s="1">
        <f t="shared" si="100"/>
        <v>52200</v>
      </c>
      <c r="Q227" s="1"/>
      <c r="R227" s="1">
        <v>52200</v>
      </c>
      <c r="S227" s="1">
        <f t="shared" si="101"/>
        <v>52200</v>
      </c>
      <c r="T227" s="1">
        <v>52200</v>
      </c>
      <c r="U227" s="1">
        <f t="shared" si="102"/>
        <v>52200</v>
      </c>
      <c r="V227" s="127"/>
      <c r="W227" s="127"/>
      <c r="X227" s="127"/>
      <c r="Y227" s="136"/>
    </row>
    <row r="228" spans="1:25" s="67" customFormat="1" hidden="1">
      <c r="A228" s="29"/>
      <c r="B228" s="29">
        <v>11</v>
      </c>
      <c r="C228" s="53" t="s">
        <v>25</v>
      </c>
      <c r="D228" s="31">
        <v>3294</v>
      </c>
      <c r="E228" s="32" t="s">
        <v>37</v>
      </c>
      <c r="F228" s="64"/>
      <c r="G228" s="65"/>
      <c r="H228" s="65"/>
      <c r="I228" s="65"/>
      <c r="J228" s="65"/>
      <c r="K228" s="65"/>
      <c r="L228" s="66" t="str">
        <f t="shared" ref="L228:L296" si="111">IF(I228=0, "-", K228/I228*100)</f>
        <v>-</v>
      </c>
      <c r="M228" s="65"/>
      <c r="N228" s="65"/>
      <c r="O228" s="1">
        <v>770000</v>
      </c>
      <c r="P228" s="1">
        <f t="shared" si="100"/>
        <v>770000</v>
      </c>
      <c r="Q228" s="1"/>
      <c r="R228" s="1">
        <v>770000</v>
      </c>
      <c r="S228" s="1">
        <f t="shared" si="101"/>
        <v>770000</v>
      </c>
      <c r="T228" s="1">
        <v>770000</v>
      </c>
      <c r="U228" s="1">
        <f t="shared" si="102"/>
        <v>770000</v>
      </c>
      <c r="V228" s="127"/>
      <c r="W228" s="127"/>
      <c r="X228" s="127"/>
      <c r="Y228" s="136"/>
    </row>
    <row r="229" spans="1:25" s="67" customFormat="1" hidden="1">
      <c r="A229" s="29"/>
      <c r="B229" s="29">
        <v>11</v>
      </c>
      <c r="C229" s="53" t="s">
        <v>25</v>
      </c>
      <c r="D229" s="31">
        <v>3299</v>
      </c>
      <c r="E229" s="32" t="s">
        <v>125</v>
      </c>
      <c r="F229" s="64"/>
      <c r="G229" s="65"/>
      <c r="H229" s="65"/>
      <c r="I229" s="65"/>
      <c r="J229" s="65"/>
      <c r="K229" s="65"/>
      <c r="L229" s="66"/>
      <c r="M229" s="65"/>
      <c r="N229" s="65"/>
      <c r="O229" s="1">
        <v>7500</v>
      </c>
      <c r="P229" s="1">
        <f t="shared" si="100"/>
        <v>7500</v>
      </c>
      <c r="Q229" s="1"/>
      <c r="R229" s="1">
        <v>7500</v>
      </c>
      <c r="S229" s="1">
        <f t="shared" si="101"/>
        <v>7500</v>
      </c>
      <c r="T229" s="1">
        <v>7500</v>
      </c>
      <c r="U229" s="1">
        <f t="shared" si="102"/>
        <v>7500</v>
      </c>
      <c r="V229" s="127"/>
      <c r="W229" s="127"/>
      <c r="X229" s="127"/>
      <c r="Y229" s="136"/>
    </row>
    <row r="230" spans="1:25" s="23" customFormat="1" ht="15.75" hidden="1">
      <c r="A230" s="25"/>
      <c r="B230" s="25">
        <v>11</v>
      </c>
      <c r="C230" s="52" t="s">
        <v>25</v>
      </c>
      <c r="D230" s="27">
        <v>343</v>
      </c>
      <c r="E230" s="20"/>
      <c r="F230" s="20"/>
      <c r="G230" s="21">
        <f>SUM(G231)</f>
        <v>0</v>
      </c>
      <c r="H230" s="21">
        <f>SUM(H231)</f>
        <v>0</v>
      </c>
      <c r="I230" s="21">
        <f>SUM(I231)</f>
        <v>0</v>
      </c>
      <c r="J230" s="21">
        <f>SUM(J231)</f>
        <v>0</v>
      </c>
      <c r="K230" s="21">
        <f>SUM(K231)</f>
        <v>0</v>
      </c>
      <c r="L230" s="22" t="str">
        <f t="shared" si="111"/>
        <v>-</v>
      </c>
      <c r="M230" s="21">
        <f>SUM(M231)</f>
        <v>0</v>
      </c>
      <c r="N230" s="21">
        <f>SUM(N231)</f>
        <v>0</v>
      </c>
      <c r="O230" s="21">
        <f>SUM(O231:O232)</f>
        <v>41450</v>
      </c>
      <c r="P230" s="21">
        <f t="shared" ref="P230:U230" si="112">SUM(P231:P232)</f>
        <v>41450</v>
      </c>
      <c r="Q230" s="21">
        <f t="shared" si="112"/>
        <v>0</v>
      </c>
      <c r="R230" s="21">
        <f t="shared" si="112"/>
        <v>41450</v>
      </c>
      <c r="S230" s="21">
        <f t="shared" si="112"/>
        <v>41450</v>
      </c>
      <c r="T230" s="21">
        <f t="shared" si="112"/>
        <v>41450</v>
      </c>
      <c r="U230" s="21">
        <f t="shared" si="112"/>
        <v>41450</v>
      </c>
      <c r="V230" s="57"/>
      <c r="W230" s="57"/>
      <c r="X230" s="57"/>
      <c r="Y230" s="12"/>
    </row>
    <row r="231" spans="1:25" hidden="1">
      <c r="A231" s="29"/>
      <c r="B231" s="29">
        <v>11</v>
      </c>
      <c r="C231" s="53" t="s">
        <v>25</v>
      </c>
      <c r="D231" s="31">
        <v>3431</v>
      </c>
      <c r="E231" s="32" t="s">
        <v>153</v>
      </c>
      <c r="F231" s="38"/>
      <c r="G231" s="2"/>
      <c r="H231" s="2"/>
      <c r="I231" s="2"/>
      <c r="J231" s="2"/>
      <c r="K231" s="2"/>
      <c r="L231" s="68" t="str">
        <f t="shared" si="111"/>
        <v>-</v>
      </c>
      <c r="M231" s="2"/>
      <c r="N231" s="2"/>
      <c r="O231" s="1">
        <v>2300</v>
      </c>
      <c r="P231" s="1">
        <f t="shared" si="100"/>
        <v>2300</v>
      </c>
      <c r="Q231" s="1"/>
      <c r="R231" s="1">
        <v>2300</v>
      </c>
      <c r="S231" s="1">
        <f t="shared" si="101"/>
        <v>2300</v>
      </c>
      <c r="T231" s="1">
        <v>2300</v>
      </c>
      <c r="U231" s="1">
        <f t="shared" si="102"/>
        <v>2300</v>
      </c>
    </row>
    <row r="232" spans="1:25" hidden="1">
      <c r="A232" s="29"/>
      <c r="B232" s="29">
        <v>11</v>
      </c>
      <c r="C232" s="53" t="s">
        <v>25</v>
      </c>
      <c r="D232" s="31">
        <v>3434</v>
      </c>
      <c r="E232" s="32" t="s">
        <v>127</v>
      </c>
      <c r="F232" s="38"/>
      <c r="G232" s="2"/>
      <c r="H232" s="2"/>
      <c r="I232" s="2"/>
      <c r="J232" s="2"/>
      <c r="K232" s="2"/>
      <c r="L232" s="68"/>
      <c r="M232" s="2"/>
      <c r="N232" s="2"/>
      <c r="O232" s="1">
        <v>39150</v>
      </c>
      <c r="P232" s="1">
        <f t="shared" si="100"/>
        <v>39150</v>
      </c>
      <c r="Q232" s="1"/>
      <c r="R232" s="1">
        <v>39150</v>
      </c>
      <c r="S232" s="1">
        <f t="shared" si="101"/>
        <v>39150</v>
      </c>
      <c r="T232" s="1">
        <v>39150</v>
      </c>
      <c r="U232" s="1">
        <f t="shared" si="102"/>
        <v>39150</v>
      </c>
    </row>
    <row r="233" spans="1:25" s="23" customFormat="1" ht="141.75">
      <c r="A233" s="279" t="s">
        <v>412</v>
      </c>
      <c r="B233" s="279"/>
      <c r="C233" s="279"/>
      <c r="D233" s="279"/>
      <c r="E233" s="20" t="s">
        <v>420</v>
      </c>
      <c r="F233" s="51" t="s">
        <v>447</v>
      </c>
      <c r="G233" s="21">
        <f>SUM(G234)</f>
        <v>0</v>
      </c>
      <c r="H233" s="21">
        <f t="shared" ref="H233:U234" si="113">SUM(H234)</f>
        <v>0</v>
      </c>
      <c r="I233" s="21">
        <f t="shared" si="113"/>
        <v>0</v>
      </c>
      <c r="J233" s="21">
        <f t="shared" si="113"/>
        <v>0</v>
      </c>
      <c r="K233" s="21">
        <f t="shared" si="113"/>
        <v>0</v>
      </c>
      <c r="L233" s="22" t="str">
        <f t="shared" si="111"/>
        <v>-</v>
      </c>
      <c r="M233" s="21">
        <f t="shared" si="113"/>
        <v>0</v>
      </c>
      <c r="N233" s="21">
        <f t="shared" si="113"/>
        <v>0</v>
      </c>
      <c r="O233" s="21">
        <f t="shared" si="113"/>
        <v>12500000</v>
      </c>
      <c r="P233" s="21">
        <f t="shared" si="113"/>
        <v>12500000</v>
      </c>
      <c r="Q233" s="21">
        <f t="shared" si="113"/>
        <v>0</v>
      </c>
      <c r="R233" s="21">
        <f t="shared" si="113"/>
        <v>6035000</v>
      </c>
      <c r="S233" s="21">
        <f t="shared" si="113"/>
        <v>6035000</v>
      </c>
      <c r="T233" s="21">
        <f t="shared" si="113"/>
        <v>0</v>
      </c>
      <c r="U233" s="21">
        <f t="shared" si="113"/>
        <v>0</v>
      </c>
      <c r="V233" s="57"/>
      <c r="W233" s="57"/>
      <c r="X233" s="57"/>
      <c r="Y233" s="12"/>
    </row>
    <row r="234" spans="1:25" s="23" customFormat="1" ht="15.75" hidden="1">
      <c r="A234" s="25"/>
      <c r="B234" s="25">
        <v>11</v>
      </c>
      <c r="C234" s="52" t="s">
        <v>25</v>
      </c>
      <c r="D234" s="27">
        <v>381</v>
      </c>
      <c r="E234" s="20"/>
      <c r="F234" s="20"/>
      <c r="G234" s="21">
        <f>SUM(G235)</f>
        <v>0</v>
      </c>
      <c r="H234" s="21">
        <f t="shared" si="113"/>
        <v>0</v>
      </c>
      <c r="I234" s="21">
        <f t="shared" si="113"/>
        <v>0</v>
      </c>
      <c r="J234" s="21">
        <f t="shared" si="113"/>
        <v>0</v>
      </c>
      <c r="K234" s="21">
        <f t="shared" si="113"/>
        <v>0</v>
      </c>
      <c r="L234" s="22" t="str">
        <f t="shared" si="111"/>
        <v>-</v>
      </c>
      <c r="M234" s="21">
        <f t="shared" si="113"/>
        <v>0</v>
      </c>
      <c r="N234" s="21">
        <f t="shared" si="113"/>
        <v>0</v>
      </c>
      <c r="O234" s="21">
        <f t="shared" si="113"/>
        <v>12500000</v>
      </c>
      <c r="P234" s="21">
        <f t="shared" si="113"/>
        <v>12500000</v>
      </c>
      <c r="Q234" s="21">
        <f t="shared" si="113"/>
        <v>0</v>
      </c>
      <c r="R234" s="21">
        <f t="shared" si="113"/>
        <v>6035000</v>
      </c>
      <c r="S234" s="21">
        <f t="shared" si="113"/>
        <v>6035000</v>
      </c>
      <c r="T234" s="21">
        <f t="shared" si="113"/>
        <v>0</v>
      </c>
      <c r="U234" s="21">
        <f t="shared" si="113"/>
        <v>0</v>
      </c>
      <c r="V234" s="57"/>
      <c r="W234" s="57"/>
      <c r="X234" s="57"/>
      <c r="Y234" s="12"/>
    </row>
    <row r="235" spans="1:25" s="35" customFormat="1" hidden="1">
      <c r="A235" s="29"/>
      <c r="B235" s="29">
        <v>11</v>
      </c>
      <c r="C235" s="53" t="s">
        <v>25</v>
      </c>
      <c r="D235" s="31">
        <v>3811</v>
      </c>
      <c r="E235" s="32" t="s">
        <v>141</v>
      </c>
      <c r="F235" s="38"/>
      <c r="G235" s="2"/>
      <c r="H235" s="2"/>
      <c r="I235" s="2"/>
      <c r="J235" s="2"/>
      <c r="K235" s="2"/>
      <c r="L235" s="68" t="str">
        <f t="shared" si="111"/>
        <v>-</v>
      </c>
      <c r="M235" s="2"/>
      <c r="N235" s="2"/>
      <c r="O235" s="1">
        <v>12500000</v>
      </c>
      <c r="P235" s="1">
        <f>O235</f>
        <v>12500000</v>
      </c>
      <c r="Q235" s="1"/>
      <c r="R235" s="1">
        <v>6035000</v>
      </c>
      <c r="S235" s="1">
        <f>R235</f>
        <v>6035000</v>
      </c>
      <c r="T235" s="1">
        <v>0</v>
      </c>
      <c r="U235" s="1">
        <f>T235</f>
        <v>0</v>
      </c>
      <c r="V235" s="1"/>
      <c r="W235" s="1"/>
      <c r="X235" s="1"/>
      <c r="Y235" s="74"/>
    </row>
    <row r="236" spans="1:25" ht="94.5">
      <c r="A236" s="281" t="s">
        <v>463</v>
      </c>
      <c r="B236" s="281"/>
      <c r="C236" s="281"/>
      <c r="D236" s="281"/>
      <c r="E236" s="20" t="s">
        <v>216</v>
      </c>
      <c r="F236" s="51" t="s">
        <v>449</v>
      </c>
      <c r="G236" s="21">
        <f>SUM(G237)</f>
        <v>1100000</v>
      </c>
      <c r="H236" s="21">
        <f t="shared" ref="H236:U236" si="114">SUM(H237)</f>
        <v>1100000</v>
      </c>
      <c r="I236" s="21">
        <f t="shared" si="114"/>
        <v>1100000</v>
      </c>
      <c r="J236" s="21">
        <f t="shared" si="114"/>
        <v>1100000</v>
      </c>
      <c r="K236" s="21">
        <f t="shared" si="114"/>
        <v>1099816.81</v>
      </c>
      <c r="L236" s="22">
        <f t="shared" si="111"/>
        <v>99.983346363636372</v>
      </c>
      <c r="M236" s="21">
        <f t="shared" si="114"/>
        <v>2000000</v>
      </c>
      <c r="N236" s="21">
        <f t="shared" si="114"/>
        <v>2000000</v>
      </c>
      <c r="O236" s="21">
        <f t="shared" si="114"/>
        <v>1100000</v>
      </c>
      <c r="P236" s="21">
        <f t="shared" si="114"/>
        <v>1100000</v>
      </c>
      <c r="Q236" s="21">
        <f t="shared" si="114"/>
        <v>2000000</v>
      </c>
      <c r="R236" s="21">
        <f t="shared" si="114"/>
        <v>1150000</v>
      </c>
      <c r="S236" s="21">
        <f t="shared" si="114"/>
        <v>1150000</v>
      </c>
      <c r="T236" s="21">
        <f t="shared" si="114"/>
        <v>1200000</v>
      </c>
      <c r="U236" s="21">
        <f t="shared" si="114"/>
        <v>1200000</v>
      </c>
    </row>
    <row r="237" spans="1:25" s="23" customFormat="1" ht="15.75" hidden="1">
      <c r="A237" s="24" t="s">
        <v>88</v>
      </c>
      <c r="B237" s="25">
        <v>11</v>
      </c>
      <c r="C237" s="26" t="s">
        <v>25</v>
      </c>
      <c r="D237" s="27">
        <v>363</v>
      </c>
      <c r="E237" s="20"/>
      <c r="F237" s="20"/>
      <c r="G237" s="21">
        <f>SUM(G238:G239)</f>
        <v>1100000</v>
      </c>
      <c r="H237" s="21">
        <f t="shared" ref="H237:U237" si="115">SUM(H238:H239)</f>
        <v>1100000</v>
      </c>
      <c r="I237" s="21">
        <f t="shared" si="115"/>
        <v>1100000</v>
      </c>
      <c r="J237" s="21">
        <f t="shared" si="115"/>
        <v>1100000</v>
      </c>
      <c r="K237" s="21">
        <f t="shared" si="115"/>
        <v>1099816.81</v>
      </c>
      <c r="L237" s="22">
        <f t="shared" si="111"/>
        <v>99.983346363636372</v>
      </c>
      <c r="M237" s="21">
        <f t="shared" si="115"/>
        <v>2000000</v>
      </c>
      <c r="N237" s="21">
        <f t="shared" si="115"/>
        <v>2000000</v>
      </c>
      <c r="O237" s="21">
        <f t="shared" si="115"/>
        <v>1100000</v>
      </c>
      <c r="P237" s="21">
        <f t="shared" si="115"/>
        <v>1100000</v>
      </c>
      <c r="Q237" s="21">
        <f t="shared" si="115"/>
        <v>2000000</v>
      </c>
      <c r="R237" s="21">
        <f t="shared" si="115"/>
        <v>1150000</v>
      </c>
      <c r="S237" s="21">
        <f t="shared" si="115"/>
        <v>1150000</v>
      </c>
      <c r="T237" s="21">
        <f t="shared" si="115"/>
        <v>1200000</v>
      </c>
      <c r="U237" s="21">
        <f t="shared" si="115"/>
        <v>1200000</v>
      </c>
      <c r="V237" s="57"/>
      <c r="W237" s="57"/>
      <c r="X237" s="57"/>
      <c r="Y237" s="12"/>
    </row>
    <row r="238" spans="1:25" ht="15.75" hidden="1">
      <c r="A238" s="28" t="s">
        <v>88</v>
      </c>
      <c r="B238" s="29">
        <v>11</v>
      </c>
      <c r="C238" s="30" t="s">
        <v>25</v>
      </c>
      <c r="D238" s="31">
        <v>3631</v>
      </c>
      <c r="E238" s="32" t="s">
        <v>233</v>
      </c>
      <c r="F238" s="20"/>
      <c r="G238" s="1">
        <v>500000</v>
      </c>
      <c r="H238" s="1">
        <v>500000</v>
      </c>
      <c r="I238" s="1">
        <v>500000</v>
      </c>
      <c r="J238" s="1">
        <v>500000</v>
      </c>
      <c r="K238" s="1">
        <v>500000</v>
      </c>
      <c r="L238" s="33">
        <f t="shared" si="111"/>
        <v>100</v>
      </c>
      <c r="M238" s="1">
        <v>500000</v>
      </c>
      <c r="N238" s="1">
        <v>500000</v>
      </c>
      <c r="O238" s="1">
        <v>500000</v>
      </c>
      <c r="P238" s="1">
        <f>O238</f>
        <v>500000</v>
      </c>
      <c r="Q238" s="1">
        <v>500000</v>
      </c>
      <c r="R238" s="1">
        <v>550000</v>
      </c>
      <c r="S238" s="1">
        <f>R238</f>
        <v>550000</v>
      </c>
      <c r="T238" s="1">
        <v>600000</v>
      </c>
      <c r="U238" s="1">
        <f>T238</f>
        <v>600000</v>
      </c>
    </row>
    <row r="239" spans="1:25" s="35" customFormat="1" hidden="1">
      <c r="A239" s="28" t="s">
        <v>88</v>
      </c>
      <c r="B239" s="29">
        <v>11</v>
      </c>
      <c r="C239" s="30" t="s">
        <v>25</v>
      </c>
      <c r="D239" s="31">
        <v>3632</v>
      </c>
      <c r="E239" s="32" t="s">
        <v>244</v>
      </c>
      <c r="F239" s="32"/>
      <c r="G239" s="1">
        <v>600000</v>
      </c>
      <c r="H239" s="1">
        <v>600000</v>
      </c>
      <c r="I239" s="1">
        <v>600000</v>
      </c>
      <c r="J239" s="1">
        <v>600000</v>
      </c>
      <c r="K239" s="1">
        <v>599816.81000000006</v>
      </c>
      <c r="L239" s="33">
        <f t="shared" si="111"/>
        <v>99.969468333333339</v>
      </c>
      <c r="M239" s="1">
        <v>1500000</v>
      </c>
      <c r="N239" s="1">
        <v>1500000</v>
      </c>
      <c r="O239" s="1">
        <v>600000</v>
      </c>
      <c r="P239" s="1">
        <f>O239</f>
        <v>600000</v>
      </c>
      <c r="Q239" s="1">
        <v>1500000</v>
      </c>
      <c r="R239" s="1">
        <v>600000</v>
      </c>
      <c r="S239" s="1">
        <f>R239</f>
        <v>600000</v>
      </c>
      <c r="T239" s="1">
        <v>600000</v>
      </c>
      <c r="U239" s="1">
        <f>T239</f>
        <v>600000</v>
      </c>
      <c r="V239" s="1"/>
      <c r="W239" s="1"/>
      <c r="X239" s="1"/>
      <c r="Y239" s="74"/>
    </row>
    <row r="240" spans="1:25" s="35" customFormat="1" ht="94.5">
      <c r="A240" s="281" t="s">
        <v>549</v>
      </c>
      <c r="B240" s="281"/>
      <c r="C240" s="281"/>
      <c r="D240" s="281"/>
      <c r="E240" s="51" t="s">
        <v>550</v>
      </c>
      <c r="F240" s="51" t="s">
        <v>449</v>
      </c>
      <c r="G240" s="21">
        <f>G241+G243</f>
        <v>14000000</v>
      </c>
      <c r="H240" s="21">
        <f t="shared" ref="H240:U240" si="116">H241+H243</f>
        <v>14000000</v>
      </c>
      <c r="I240" s="21">
        <f t="shared" si="116"/>
        <v>14000000</v>
      </c>
      <c r="J240" s="21">
        <f t="shared" si="116"/>
        <v>14000000</v>
      </c>
      <c r="K240" s="21">
        <f t="shared" si="116"/>
        <v>14000000</v>
      </c>
      <c r="L240" s="22">
        <f t="shared" si="111"/>
        <v>100</v>
      </c>
      <c r="M240" s="21">
        <f t="shared" si="116"/>
        <v>14500000</v>
      </c>
      <c r="N240" s="21">
        <f t="shared" si="116"/>
        <v>14500000</v>
      </c>
      <c r="O240" s="21">
        <f t="shared" si="116"/>
        <v>6000000</v>
      </c>
      <c r="P240" s="21">
        <f t="shared" si="116"/>
        <v>6000000</v>
      </c>
      <c r="Q240" s="21">
        <f t="shared" si="116"/>
        <v>14500000</v>
      </c>
      <c r="R240" s="21">
        <f t="shared" si="116"/>
        <v>6300000</v>
      </c>
      <c r="S240" s="21">
        <f t="shared" si="116"/>
        <v>6300000</v>
      </c>
      <c r="T240" s="21">
        <f t="shared" si="116"/>
        <v>6600000</v>
      </c>
      <c r="U240" s="21">
        <f t="shared" si="116"/>
        <v>6600000</v>
      </c>
      <c r="V240" s="1"/>
      <c r="W240" s="1"/>
      <c r="X240" s="1"/>
      <c r="Y240" s="74"/>
    </row>
    <row r="241" spans="1:25" s="36" customFormat="1" ht="15.75" hidden="1">
      <c r="A241" s="24" t="s">
        <v>168</v>
      </c>
      <c r="B241" s="25">
        <v>11</v>
      </c>
      <c r="C241" s="26" t="s">
        <v>25</v>
      </c>
      <c r="D241" s="27">
        <v>381</v>
      </c>
      <c r="E241" s="20"/>
      <c r="F241" s="20"/>
      <c r="G241" s="21">
        <f>SUM(G242)</f>
        <v>7350000</v>
      </c>
      <c r="H241" s="21">
        <f t="shared" ref="H241:U241" si="117">SUM(H242)</f>
        <v>7350000</v>
      </c>
      <c r="I241" s="21">
        <f t="shared" si="117"/>
        <v>7350000</v>
      </c>
      <c r="J241" s="21">
        <f t="shared" si="117"/>
        <v>7350000</v>
      </c>
      <c r="K241" s="21">
        <f t="shared" si="117"/>
        <v>7350000</v>
      </c>
      <c r="L241" s="22">
        <f t="shared" si="111"/>
        <v>100</v>
      </c>
      <c r="M241" s="21">
        <f t="shared" si="117"/>
        <v>7850000</v>
      </c>
      <c r="N241" s="21">
        <f t="shared" si="117"/>
        <v>7850000</v>
      </c>
      <c r="O241" s="21">
        <f t="shared" si="117"/>
        <v>0</v>
      </c>
      <c r="P241" s="21">
        <f t="shared" si="117"/>
        <v>0</v>
      </c>
      <c r="Q241" s="21">
        <f t="shared" si="117"/>
        <v>7850000</v>
      </c>
      <c r="R241" s="21">
        <f t="shared" si="117"/>
        <v>0</v>
      </c>
      <c r="S241" s="21">
        <f t="shared" si="117"/>
        <v>0</v>
      </c>
      <c r="T241" s="21">
        <f t="shared" si="117"/>
        <v>0</v>
      </c>
      <c r="U241" s="21">
        <f t="shared" si="117"/>
        <v>0</v>
      </c>
      <c r="V241" s="21"/>
      <c r="W241" s="21"/>
      <c r="X241" s="21"/>
      <c r="Y241" s="132"/>
    </row>
    <row r="242" spans="1:25" s="35" customFormat="1" hidden="1">
      <c r="A242" s="28" t="s">
        <v>168</v>
      </c>
      <c r="B242" s="29">
        <v>11</v>
      </c>
      <c r="C242" s="30" t="s">
        <v>25</v>
      </c>
      <c r="D242" s="31">
        <v>3811</v>
      </c>
      <c r="E242" s="32" t="s">
        <v>141</v>
      </c>
      <c r="F242" s="32"/>
      <c r="G242" s="1">
        <v>7350000</v>
      </c>
      <c r="H242" s="1">
        <v>7350000</v>
      </c>
      <c r="I242" s="1">
        <v>7350000</v>
      </c>
      <c r="J242" s="1">
        <v>7350000</v>
      </c>
      <c r="K242" s="1">
        <v>7350000</v>
      </c>
      <c r="L242" s="33">
        <f t="shared" si="111"/>
        <v>100</v>
      </c>
      <c r="M242" s="1">
        <v>7850000</v>
      </c>
      <c r="N242" s="1">
        <v>7850000</v>
      </c>
      <c r="O242" s="1"/>
      <c r="P242" s="1">
        <f>O242</f>
        <v>0</v>
      </c>
      <c r="Q242" s="1">
        <v>7850000</v>
      </c>
      <c r="R242" s="1"/>
      <c r="S242" s="1">
        <f>R242</f>
        <v>0</v>
      </c>
      <c r="T242" s="1"/>
      <c r="U242" s="1">
        <f>T242</f>
        <v>0</v>
      </c>
      <c r="V242" s="1"/>
      <c r="W242" s="1"/>
      <c r="X242" s="1"/>
      <c r="Y242" s="74"/>
    </row>
    <row r="243" spans="1:25" s="36" customFormat="1" ht="15.75" hidden="1">
      <c r="A243" s="24" t="s">
        <v>168</v>
      </c>
      <c r="B243" s="25">
        <v>11</v>
      </c>
      <c r="C243" s="26" t="s">
        <v>25</v>
      </c>
      <c r="D243" s="27">
        <v>382</v>
      </c>
      <c r="E243" s="20"/>
      <c r="F243" s="20"/>
      <c r="G243" s="21">
        <f>SUM(G244)</f>
        <v>6650000</v>
      </c>
      <c r="H243" s="21">
        <f t="shared" ref="H243:U243" si="118">SUM(H244)</f>
        <v>6650000</v>
      </c>
      <c r="I243" s="21">
        <f t="shared" si="118"/>
        <v>6650000</v>
      </c>
      <c r="J243" s="21">
        <f t="shared" si="118"/>
        <v>6650000</v>
      </c>
      <c r="K243" s="21">
        <f t="shared" si="118"/>
        <v>6650000</v>
      </c>
      <c r="L243" s="22">
        <f t="shared" si="111"/>
        <v>100</v>
      </c>
      <c r="M243" s="21">
        <f t="shared" si="118"/>
        <v>6650000</v>
      </c>
      <c r="N243" s="21">
        <f t="shared" si="118"/>
        <v>6650000</v>
      </c>
      <c r="O243" s="21">
        <f t="shared" si="118"/>
        <v>6000000</v>
      </c>
      <c r="P243" s="21">
        <f t="shared" si="118"/>
        <v>6000000</v>
      </c>
      <c r="Q243" s="21">
        <f t="shared" si="118"/>
        <v>6650000</v>
      </c>
      <c r="R243" s="21">
        <f t="shared" si="118"/>
        <v>6300000</v>
      </c>
      <c r="S243" s="21">
        <f t="shared" si="118"/>
        <v>6300000</v>
      </c>
      <c r="T243" s="21">
        <f t="shared" si="118"/>
        <v>6600000</v>
      </c>
      <c r="U243" s="21">
        <f t="shared" si="118"/>
        <v>6600000</v>
      </c>
      <c r="V243" s="21"/>
      <c r="W243" s="21"/>
      <c r="X243" s="21"/>
      <c r="Y243" s="132"/>
    </row>
    <row r="244" spans="1:25" s="35" customFormat="1" ht="37.5" hidden="1" customHeight="1">
      <c r="A244" s="28" t="s">
        <v>168</v>
      </c>
      <c r="B244" s="29">
        <v>11</v>
      </c>
      <c r="C244" s="30" t="s">
        <v>25</v>
      </c>
      <c r="D244" s="31">
        <v>3821</v>
      </c>
      <c r="E244" s="32" t="s">
        <v>38</v>
      </c>
      <c r="F244" s="32"/>
      <c r="G244" s="1">
        <v>6650000</v>
      </c>
      <c r="H244" s="1">
        <v>6650000</v>
      </c>
      <c r="I244" s="1">
        <v>6650000</v>
      </c>
      <c r="J244" s="1">
        <v>6650000</v>
      </c>
      <c r="K244" s="1">
        <v>6650000</v>
      </c>
      <c r="L244" s="33">
        <f t="shared" si="111"/>
        <v>100</v>
      </c>
      <c r="M244" s="1">
        <v>6650000</v>
      </c>
      <c r="N244" s="1">
        <v>6650000</v>
      </c>
      <c r="O244" s="1">
        <v>6000000</v>
      </c>
      <c r="P244" s="1">
        <f>O244</f>
        <v>6000000</v>
      </c>
      <c r="Q244" s="1">
        <v>6650000</v>
      </c>
      <c r="R244" s="1">
        <v>6300000</v>
      </c>
      <c r="S244" s="1">
        <f>R244</f>
        <v>6300000</v>
      </c>
      <c r="T244" s="1">
        <v>6600000</v>
      </c>
      <c r="U244" s="1">
        <f>T244</f>
        <v>6600000</v>
      </c>
      <c r="V244" s="1"/>
      <c r="W244" s="1"/>
      <c r="X244" s="1"/>
      <c r="Y244" s="74"/>
    </row>
    <row r="245" spans="1:25" s="36" customFormat="1" ht="94.5">
      <c r="A245" s="285" t="s">
        <v>412</v>
      </c>
      <c r="B245" s="285"/>
      <c r="C245" s="285"/>
      <c r="D245" s="285"/>
      <c r="E245" s="51" t="s">
        <v>551</v>
      </c>
      <c r="F245" s="51" t="s">
        <v>552</v>
      </c>
      <c r="G245" s="21"/>
      <c r="H245" s="21"/>
      <c r="I245" s="21">
        <f t="shared" ref="I245:N246" si="119">I246</f>
        <v>0</v>
      </c>
      <c r="J245" s="21">
        <f t="shared" si="119"/>
        <v>0</v>
      </c>
      <c r="K245" s="21">
        <f t="shared" si="119"/>
        <v>0</v>
      </c>
      <c r="L245" s="22" t="str">
        <f t="shared" si="111"/>
        <v>-</v>
      </c>
      <c r="M245" s="21">
        <f t="shared" si="119"/>
        <v>0</v>
      </c>
      <c r="N245" s="21">
        <f t="shared" si="119"/>
        <v>0</v>
      </c>
      <c r="O245" s="21">
        <f>O246</f>
        <v>8000000</v>
      </c>
      <c r="P245" s="21">
        <f t="shared" ref="P245:U246" si="120">P246</f>
        <v>8000000</v>
      </c>
      <c r="Q245" s="21">
        <f t="shared" si="120"/>
        <v>0</v>
      </c>
      <c r="R245" s="21">
        <f t="shared" si="120"/>
        <v>8400000</v>
      </c>
      <c r="S245" s="21">
        <f t="shared" si="120"/>
        <v>8400000</v>
      </c>
      <c r="T245" s="21">
        <f t="shared" si="120"/>
        <v>8800000</v>
      </c>
      <c r="U245" s="21">
        <f t="shared" si="120"/>
        <v>8800000</v>
      </c>
      <c r="V245" s="21"/>
      <c r="W245" s="21"/>
      <c r="X245" s="21"/>
      <c r="Y245" s="132"/>
    </row>
    <row r="246" spans="1:25" s="36" customFormat="1" ht="15.75" hidden="1">
      <c r="A246" s="24"/>
      <c r="B246" s="25">
        <v>11</v>
      </c>
      <c r="C246" s="26" t="s">
        <v>25</v>
      </c>
      <c r="D246" s="27">
        <v>381</v>
      </c>
      <c r="E246" s="20"/>
      <c r="F246" s="20"/>
      <c r="G246" s="21"/>
      <c r="H246" s="21"/>
      <c r="I246" s="21">
        <f t="shared" si="119"/>
        <v>0</v>
      </c>
      <c r="J246" s="21">
        <f t="shared" si="119"/>
        <v>0</v>
      </c>
      <c r="K246" s="21">
        <f t="shared" si="119"/>
        <v>0</v>
      </c>
      <c r="L246" s="22" t="str">
        <f t="shared" si="111"/>
        <v>-</v>
      </c>
      <c r="M246" s="21">
        <f t="shared" si="119"/>
        <v>0</v>
      </c>
      <c r="N246" s="21">
        <f t="shared" si="119"/>
        <v>0</v>
      </c>
      <c r="O246" s="21">
        <f>O247</f>
        <v>8000000</v>
      </c>
      <c r="P246" s="21">
        <f t="shared" si="120"/>
        <v>8000000</v>
      </c>
      <c r="Q246" s="21">
        <f t="shared" si="120"/>
        <v>0</v>
      </c>
      <c r="R246" s="21">
        <f t="shared" si="120"/>
        <v>8400000</v>
      </c>
      <c r="S246" s="21">
        <f t="shared" si="120"/>
        <v>8400000</v>
      </c>
      <c r="T246" s="21">
        <f t="shared" si="120"/>
        <v>8800000</v>
      </c>
      <c r="U246" s="21">
        <f t="shared" si="120"/>
        <v>8800000</v>
      </c>
      <c r="V246" s="21"/>
      <c r="W246" s="21"/>
      <c r="X246" s="21"/>
      <c r="Y246" s="132"/>
    </row>
    <row r="247" spans="1:25" s="35" customFormat="1" hidden="1">
      <c r="A247" s="28"/>
      <c r="B247" s="29">
        <v>11</v>
      </c>
      <c r="C247" s="30" t="s">
        <v>25</v>
      </c>
      <c r="D247" s="31">
        <v>3811</v>
      </c>
      <c r="E247" s="32" t="s">
        <v>141</v>
      </c>
      <c r="F247" s="32"/>
      <c r="G247" s="1"/>
      <c r="H247" s="1"/>
      <c r="I247" s="1"/>
      <c r="J247" s="1"/>
      <c r="K247" s="1"/>
      <c r="L247" s="33" t="str">
        <f t="shared" si="111"/>
        <v>-</v>
      </c>
      <c r="M247" s="1"/>
      <c r="N247" s="1"/>
      <c r="O247" s="1">
        <v>8000000</v>
      </c>
      <c r="P247" s="1">
        <f>O247</f>
        <v>8000000</v>
      </c>
      <c r="Q247" s="1"/>
      <c r="R247" s="1">
        <v>8400000</v>
      </c>
      <c r="S247" s="1">
        <f>R247</f>
        <v>8400000</v>
      </c>
      <c r="T247" s="1">
        <v>8800000</v>
      </c>
      <c r="U247" s="1">
        <f>T247</f>
        <v>8800000</v>
      </c>
      <c r="V247" s="1"/>
      <c r="W247" s="1"/>
      <c r="X247" s="1"/>
      <c r="Y247" s="74"/>
    </row>
    <row r="248" spans="1:25" s="35" customFormat="1" ht="94.5">
      <c r="A248" s="281" t="s">
        <v>462</v>
      </c>
      <c r="B248" s="281"/>
      <c r="C248" s="281"/>
      <c r="D248" s="281"/>
      <c r="E248" s="20" t="s">
        <v>230</v>
      </c>
      <c r="F248" s="51" t="s">
        <v>449</v>
      </c>
      <c r="G248" s="21">
        <f>SUM(G249)</f>
        <v>500000</v>
      </c>
      <c r="H248" s="21">
        <f t="shared" ref="H248:U249" si="121">SUM(H249)</f>
        <v>500000</v>
      </c>
      <c r="I248" s="21">
        <f t="shared" si="121"/>
        <v>380000</v>
      </c>
      <c r="J248" s="21">
        <f t="shared" si="121"/>
        <v>380000</v>
      </c>
      <c r="K248" s="21">
        <f t="shared" si="121"/>
        <v>0</v>
      </c>
      <c r="L248" s="22">
        <f t="shared" si="111"/>
        <v>0</v>
      </c>
      <c r="M248" s="21">
        <f t="shared" si="121"/>
        <v>500000</v>
      </c>
      <c r="N248" s="21">
        <f t="shared" si="121"/>
        <v>500000</v>
      </c>
      <c r="O248" s="21">
        <f t="shared" si="121"/>
        <v>200000</v>
      </c>
      <c r="P248" s="21">
        <f t="shared" si="121"/>
        <v>200000</v>
      </c>
      <c r="Q248" s="21">
        <f t="shared" si="121"/>
        <v>500000</v>
      </c>
      <c r="R248" s="21">
        <f t="shared" si="121"/>
        <v>210000</v>
      </c>
      <c r="S248" s="21">
        <f t="shared" si="121"/>
        <v>210000</v>
      </c>
      <c r="T248" s="21">
        <f t="shared" si="121"/>
        <v>220500</v>
      </c>
      <c r="U248" s="21">
        <f t="shared" si="121"/>
        <v>220500</v>
      </c>
      <c r="V248" s="1"/>
      <c r="W248" s="1"/>
      <c r="X248" s="1"/>
      <c r="Y248" s="74"/>
    </row>
    <row r="249" spans="1:25" s="36" customFormat="1" ht="15.75" hidden="1">
      <c r="A249" s="25" t="s">
        <v>229</v>
      </c>
      <c r="B249" s="25">
        <v>11</v>
      </c>
      <c r="C249" s="26" t="s">
        <v>25</v>
      </c>
      <c r="D249" s="27">
        <v>352</v>
      </c>
      <c r="E249" s="20"/>
      <c r="F249" s="20"/>
      <c r="G249" s="21">
        <f>SUM(G250)</f>
        <v>500000</v>
      </c>
      <c r="H249" s="21">
        <f t="shared" si="121"/>
        <v>500000</v>
      </c>
      <c r="I249" s="21">
        <f t="shared" si="121"/>
        <v>380000</v>
      </c>
      <c r="J249" s="21">
        <f t="shared" si="121"/>
        <v>380000</v>
      </c>
      <c r="K249" s="21">
        <f t="shared" si="121"/>
        <v>0</v>
      </c>
      <c r="L249" s="22">
        <f t="shared" si="111"/>
        <v>0</v>
      </c>
      <c r="M249" s="21">
        <f t="shared" si="121"/>
        <v>500000</v>
      </c>
      <c r="N249" s="21">
        <f t="shared" si="121"/>
        <v>500000</v>
      </c>
      <c r="O249" s="21">
        <f t="shared" si="121"/>
        <v>200000</v>
      </c>
      <c r="P249" s="21">
        <f t="shared" si="121"/>
        <v>200000</v>
      </c>
      <c r="Q249" s="21">
        <f t="shared" si="121"/>
        <v>500000</v>
      </c>
      <c r="R249" s="21">
        <f t="shared" si="121"/>
        <v>210000</v>
      </c>
      <c r="S249" s="21">
        <f t="shared" si="121"/>
        <v>210000</v>
      </c>
      <c r="T249" s="21">
        <f t="shared" si="121"/>
        <v>220500</v>
      </c>
      <c r="U249" s="21">
        <f t="shared" si="121"/>
        <v>220500</v>
      </c>
      <c r="V249" s="21"/>
      <c r="W249" s="21"/>
      <c r="X249" s="21"/>
      <c r="Y249" s="132"/>
    </row>
    <row r="250" spans="1:25" s="35" customFormat="1" ht="30" hidden="1">
      <c r="A250" s="29" t="s">
        <v>229</v>
      </c>
      <c r="B250" s="29">
        <v>11</v>
      </c>
      <c r="C250" s="30" t="s">
        <v>25</v>
      </c>
      <c r="D250" s="31">
        <v>3522</v>
      </c>
      <c r="E250" s="32" t="s">
        <v>139</v>
      </c>
      <c r="F250" s="32"/>
      <c r="G250" s="1">
        <v>500000</v>
      </c>
      <c r="H250" s="1">
        <v>500000</v>
      </c>
      <c r="I250" s="1">
        <v>380000</v>
      </c>
      <c r="J250" s="1">
        <v>380000</v>
      </c>
      <c r="K250" s="1">
        <v>0</v>
      </c>
      <c r="L250" s="33">
        <f t="shared" si="111"/>
        <v>0</v>
      </c>
      <c r="M250" s="1">
        <v>500000</v>
      </c>
      <c r="N250" s="1">
        <v>500000</v>
      </c>
      <c r="O250" s="1">
        <v>200000</v>
      </c>
      <c r="P250" s="1">
        <f>O250</f>
        <v>200000</v>
      </c>
      <c r="Q250" s="1">
        <v>500000</v>
      </c>
      <c r="R250" s="1">
        <v>210000</v>
      </c>
      <c r="S250" s="1">
        <f>R250</f>
        <v>210000</v>
      </c>
      <c r="T250" s="1">
        <v>220500</v>
      </c>
      <c r="U250" s="1">
        <f>T250</f>
        <v>220500</v>
      </c>
      <c r="V250" s="1"/>
      <c r="W250" s="1"/>
      <c r="X250" s="1"/>
      <c r="Y250" s="74"/>
    </row>
    <row r="251" spans="1:25" s="35" customFormat="1" ht="94.5">
      <c r="A251" s="281" t="s">
        <v>461</v>
      </c>
      <c r="B251" s="281"/>
      <c r="C251" s="281"/>
      <c r="D251" s="281"/>
      <c r="E251" s="20" t="s">
        <v>300</v>
      </c>
      <c r="F251" s="51" t="s">
        <v>449</v>
      </c>
      <c r="G251" s="21">
        <f>G252+G254+G258+G263</f>
        <v>1060000</v>
      </c>
      <c r="H251" s="21">
        <f t="shared" ref="H251:U251" si="122">H252+H254+H258+H263</f>
        <v>1060000</v>
      </c>
      <c r="I251" s="21">
        <f t="shared" si="122"/>
        <v>1180000</v>
      </c>
      <c r="J251" s="21">
        <f t="shared" si="122"/>
        <v>1180000</v>
      </c>
      <c r="K251" s="21">
        <f t="shared" si="122"/>
        <v>384927.96</v>
      </c>
      <c r="L251" s="22">
        <f t="shared" si="111"/>
        <v>32.621013559322037</v>
      </c>
      <c r="M251" s="21">
        <f t="shared" si="122"/>
        <v>1060000</v>
      </c>
      <c r="N251" s="21">
        <f t="shared" si="122"/>
        <v>1060000</v>
      </c>
      <c r="O251" s="21">
        <f t="shared" si="122"/>
        <v>1080000</v>
      </c>
      <c r="P251" s="21">
        <f t="shared" si="122"/>
        <v>1080000</v>
      </c>
      <c r="Q251" s="21">
        <f t="shared" si="122"/>
        <v>1060000</v>
      </c>
      <c r="R251" s="21">
        <f t="shared" si="122"/>
        <v>1130000</v>
      </c>
      <c r="S251" s="21">
        <f t="shared" si="122"/>
        <v>1130000</v>
      </c>
      <c r="T251" s="21">
        <f t="shared" si="122"/>
        <v>1180750</v>
      </c>
      <c r="U251" s="21">
        <f t="shared" si="122"/>
        <v>1180750</v>
      </c>
      <c r="V251" s="1"/>
      <c r="W251" s="1"/>
      <c r="X251" s="1"/>
      <c r="Y251" s="74"/>
    </row>
    <row r="252" spans="1:25" s="36" customFormat="1" ht="15.75" hidden="1">
      <c r="A252" s="25" t="s">
        <v>299</v>
      </c>
      <c r="B252" s="25">
        <v>11</v>
      </c>
      <c r="C252" s="52" t="s">
        <v>25</v>
      </c>
      <c r="D252" s="27">
        <v>321</v>
      </c>
      <c r="E252" s="20"/>
      <c r="F252" s="20"/>
      <c r="G252" s="21">
        <f>SUM(G253)</f>
        <v>10000</v>
      </c>
      <c r="H252" s="21">
        <f t="shared" ref="H252:U252" si="123">SUM(H253)</f>
        <v>10000</v>
      </c>
      <c r="I252" s="21">
        <f t="shared" si="123"/>
        <v>10000</v>
      </c>
      <c r="J252" s="21">
        <f t="shared" si="123"/>
        <v>10000</v>
      </c>
      <c r="K252" s="21">
        <f t="shared" si="123"/>
        <v>4942.6000000000004</v>
      </c>
      <c r="L252" s="22">
        <f t="shared" si="111"/>
        <v>49.426000000000002</v>
      </c>
      <c r="M252" s="21">
        <f t="shared" si="123"/>
        <v>10000</v>
      </c>
      <c r="N252" s="21">
        <f t="shared" si="123"/>
        <v>10000</v>
      </c>
      <c r="O252" s="21">
        <f t="shared" si="123"/>
        <v>10000</v>
      </c>
      <c r="P252" s="21">
        <f t="shared" si="123"/>
        <v>10000</v>
      </c>
      <c r="Q252" s="21">
        <f t="shared" si="123"/>
        <v>10000</v>
      </c>
      <c r="R252" s="21">
        <f t="shared" si="123"/>
        <v>15000</v>
      </c>
      <c r="S252" s="21">
        <f t="shared" si="123"/>
        <v>15000</v>
      </c>
      <c r="T252" s="21">
        <f t="shared" si="123"/>
        <v>20000</v>
      </c>
      <c r="U252" s="21">
        <f t="shared" si="123"/>
        <v>20000</v>
      </c>
      <c r="V252" s="21"/>
      <c r="W252" s="21"/>
      <c r="X252" s="21"/>
      <c r="Y252" s="132"/>
    </row>
    <row r="253" spans="1:25" s="35" customFormat="1" hidden="1">
      <c r="A253" s="29" t="s">
        <v>299</v>
      </c>
      <c r="B253" s="29">
        <v>11</v>
      </c>
      <c r="C253" s="53" t="s">
        <v>25</v>
      </c>
      <c r="D253" s="31">
        <v>3213</v>
      </c>
      <c r="E253" s="32" t="s">
        <v>143</v>
      </c>
      <c r="F253" s="32"/>
      <c r="G253" s="1">
        <v>10000</v>
      </c>
      <c r="H253" s="1">
        <v>10000</v>
      </c>
      <c r="I253" s="1">
        <v>10000</v>
      </c>
      <c r="J253" s="1">
        <v>10000</v>
      </c>
      <c r="K253" s="1">
        <v>4942.6000000000004</v>
      </c>
      <c r="L253" s="33">
        <f t="shared" si="111"/>
        <v>49.426000000000002</v>
      </c>
      <c r="M253" s="1">
        <v>10000</v>
      </c>
      <c r="N253" s="1">
        <v>10000</v>
      </c>
      <c r="O253" s="1">
        <v>10000</v>
      </c>
      <c r="P253" s="1">
        <f>O253</f>
        <v>10000</v>
      </c>
      <c r="Q253" s="1">
        <v>10000</v>
      </c>
      <c r="R253" s="1">
        <v>15000</v>
      </c>
      <c r="S253" s="1">
        <f>R253</f>
        <v>15000</v>
      </c>
      <c r="T253" s="1">
        <v>20000</v>
      </c>
      <c r="U253" s="1">
        <f>T253</f>
        <v>20000</v>
      </c>
      <c r="V253" s="1"/>
      <c r="W253" s="1"/>
      <c r="X253" s="1"/>
      <c r="Y253" s="74"/>
    </row>
    <row r="254" spans="1:25" s="36" customFormat="1" ht="15.75" hidden="1">
      <c r="A254" s="25" t="s">
        <v>299</v>
      </c>
      <c r="B254" s="25">
        <v>11</v>
      </c>
      <c r="C254" s="52" t="s">
        <v>25</v>
      </c>
      <c r="D254" s="27">
        <v>322</v>
      </c>
      <c r="E254" s="20"/>
      <c r="F254" s="20"/>
      <c r="G254" s="21">
        <f>SUM(G255:G257)</f>
        <v>485000</v>
      </c>
      <c r="H254" s="21">
        <f t="shared" ref="H254:U254" si="124">SUM(H255:H257)</f>
        <v>485000</v>
      </c>
      <c r="I254" s="21">
        <f t="shared" si="124"/>
        <v>485000</v>
      </c>
      <c r="J254" s="21">
        <f t="shared" si="124"/>
        <v>485000</v>
      </c>
      <c r="K254" s="21">
        <f t="shared" si="124"/>
        <v>259198.78</v>
      </c>
      <c r="L254" s="22">
        <f t="shared" si="111"/>
        <v>53.443047422680415</v>
      </c>
      <c r="M254" s="21">
        <f t="shared" si="124"/>
        <v>485000</v>
      </c>
      <c r="N254" s="21">
        <f t="shared" si="124"/>
        <v>485000</v>
      </c>
      <c r="O254" s="21">
        <f t="shared" si="124"/>
        <v>485000</v>
      </c>
      <c r="P254" s="21">
        <f t="shared" si="124"/>
        <v>485000</v>
      </c>
      <c r="Q254" s="21">
        <f t="shared" si="124"/>
        <v>485000</v>
      </c>
      <c r="R254" s="21">
        <f t="shared" si="124"/>
        <v>505000</v>
      </c>
      <c r="S254" s="21">
        <f t="shared" si="124"/>
        <v>505000</v>
      </c>
      <c r="T254" s="21">
        <f t="shared" si="124"/>
        <v>525000</v>
      </c>
      <c r="U254" s="21">
        <f t="shared" si="124"/>
        <v>525000</v>
      </c>
      <c r="V254" s="21"/>
      <c r="W254" s="21"/>
      <c r="X254" s="21"/>
      <c r="Y254" s="132"/>
    </row>
    <row r="255" spans="1:25" s="35" customFormat="1" hidden="1">
      <c r="A255" s="29" t="s">
        <v>299</v>
      </c>
      <c r="B255" s="29">
        <v>11</v>
      </c>
      <c r="C255" s="53" t="s">
        <v>25</v>
      </c>
      <c r="D255" s="31">
        <v>3221</v>
      </c>
      <c r="E255" s="32" t="s">
        <v>113</v>
      </c>
      <c r="F255" s="32"/>
      <c r="G255" s="1">
        <v>75000</v>
      </c>
      <c r="H255" s="1">
        <v>75000</v>
      </c>
      <c r="I255" s="1">
        <v>75000</v>
      </c>
      <c r="J255" s="1">
        <v>75000</v>
      </c>
      <c r="K255" s="1">
        <v>3000</v>
      </c>
      <c r="L255" s="33">
        <f t="shared" si="111"/>
        <v>4</v>
      </c>
      <c r="M255" s="1">
        <v>75000</v>
      </c>
      <c r="N255" s="1">
        <v>75000</v>
      </c>
      <c r="O255" s="1">
        <v>75000</v>
      </c>
      <c r="P255" s="1">
        <f t="shared" ref="P255:P265" si="125">O255</f>
        <v>75000</v>
      </c>
      <c r="Q255" s="1">
        <v>75000</v>
      </c>
      <c r="R255" s="1">
        <v>75000</v>
      </c>
      <c r="S255" s="1">
        <f t="shared" ref="S255:S265" si="126">R255</f>
        <v>75000</v>
      </c>
      <c r="T255" s="1">
        <v>75000</v>
      </c>
      <c r="U255" s="1">
        <f t="shared" ref="U255:U265" si="127">T255</f>
        <v>75000</v>
      </c>
      <c r="V255" s="1"/>
      <c r="W255" s="1"/>
      <c r="X255" s="1"/>
      <c r="Y255" s="74"/>
    </row>
    <row r="256" spans="1:25" hidden="1">
      <c r="A256" s="29" t="s">
        <v>299</v>
      </c>
      <c r="B256" s="29">
        <v>11</v>
      </c>
      <c r="C256" s="53" t="s">
        <v>25</v>
      </c>
      <c r="D256" s="31">
        <v>3223</v>
      </c>
      <c r="E256" s="32" t="s">
        <v>115</v>
      </c>
      <c r="F256" s="32"/>
      <c r="G256" s="1">
        <v>240000</v>
      </c>
      <c r="H256" s="1">
        <v>240000</v>
      </c>
      <c r="I256" s="1">
        <v>240000</v>
      </c>
      <c r="J256" s="1">
        <v>240000</v>
      </c>
      <c r="K256" s="1">
        <v>86247.53</v>
      </c>
      <c r="L256" s="33">
        <f t="shared" si="111"/>
        <v>35.936470833333331</v>
      </c>
      <c r="M256" s="1">
        <v>240000</v>
      </c>
      <c r="N256" s="1">
        <v>240000</v>
      </c>
      <c r="O256" s="1">
        <v>240000</v>
      </c>
      <c r="P256" s="1">
        <f t="shared" si="125"/>
        <v>240000</v>
      </c>
      <c r="Q256" s="1">
        <v>240000</v>
      </c>
      <c r="R256" s="1">
        <v>250000</v>
      </c>
      <c r="S256" s="1">
        <f t="shared" si="126"/>
        <v>250000</v>
      </c>
      <c r="T256" s="1">
        <v>260000</v>
      </c>
      <c r="U256" s="1">
        <f t="shared" si="127"/>
        <v>260000</v>
      </c>
    </row>
    <row r="257" spans="1:25" s="36" customFormat="1" ht="15.75" hidden="1">
      <c r="A257" s="29" t="s">
        <v>299</v>
      </c>
      <c r="B257" s="29">
        <v>11</v>
      </c>
      <c r="C257" s="53" t="s">
        <v>25</v>
      </c>
      <c r="D257" s="31">
        <v>3227</v>
      </c>
      <c r="E257" s="32" t="s">
        <v>235</v>
      </c>
      <c r="F257" s="32"/>
      <c r="G257" s="1">
        <v>170000</v>
      </c>
      <c r="H257" s="1">
        <v>170000</v>
      </c>
      <c r="I257" s="1">
        <v>170000</v>
      </c>
      <c r="J257" s="1">
        <v>170000</v>
      </c>
      <c r="K257" s="1">
        <v>169951.25</v>
      </c>
      <c r="L257" s="33">
        <f t="shared" si="111"/>
        <v>99.971323529411762</v>
      </c>
      <c r="M257" s="1">
        <v>170000</v>
      </c>
      <c r="N257" s="1">
        <v>170000</v>
      </c>
      <c r="O257" s="1">
        <v>170000</v>
      </c>
      <c r="P257" s="1">
        <f t="shared" si="125"/>
        <v>170000</v>
      </c>
      <c r="Q257" s="1">
        <v>170000</v>
      </c>
      <c r="R257" s="1">
        <v>180000</v>
      </c>
      <c r="S257" s="1">
        <f t="shared" si="126"/>
        <v>180000</v>
      </c>
      <c r="T257" s="1">
        <v>190000</v>
      </c>
      <c r="U257" s="1">
        <f t="shared" si="127"/>
        <v>190000</v>
      </c>
      <c r="V257" s="21"/>
      <c r="W257" s="21"/>
      <c r="X257" s="21"/>
      <c r="Y257" s="132"/>
    </row>
    <row r="258" spans="1:25" s="36" customFormat="1" ht="15.75" hidden="1">
      <c r="A258" s="25" t="s">
        <v>299</v>
      </c>
      <c r="B258" s="25">
        <v>11</v>
      </c>
      <c r="C258" s="52" t="s">
        <v>25</v>
      </c>
      <c r="D258" s="27">
        <v>323</v>
      </c>
      <c r="E258" s="20"/>
      <c r="F258" s="20"/>
      <c r="G258" s="21">
        <f>SUM(G259:G262)</f>
        <v>65000</v>
      </c>
      <c r="H258" s="21">
        <f t="shared" ref="H258:U258" si="128">SUM(H259:H262)</f>
        <v>65000</v>
      </c>
      <c r="I258" s="21">
        <f t="shared" si="128"/>
        <v>185000</v>
      </c>
      <c r="J258" s="21">
        <f t="shared" si="128"/>
        <v>185000</v>
      </c>
      <c r="K258" s="21">
        <f t="shared" si="128"/>
        <v>21119.82</v>
      </c>
      <c r="L258" s="22">
        <f t="shared" si="111"/>
        <v>11.416118918918919</v>
      </c>
      <c r="M258" s="21">
        <f t="shared" si="128"/>
        <v>65000</v>
      </c>
      <c r="N258" s="21">
        <f t="shared" si="128"/>
        <v>65000</v>
      </c>
      <c r="O258" s="21">
        <f t="shared" si="128"/>
        <v>185000</v>
      </c>
      <c r="P258" s="21">
        <f t="shared" si="128"/>
        <v>185000</v>
      </c>
      <c r="Q258" s="21">
        <f t="shared" si="128"/>
        <v>65000</v>
      </c>
      <c r="R258" s="21">
        <f t="shared" si="128"/>
        <v>195000</v>
      </c>
      <c r="S258" s="21">
        <f t="shared" si="128"/>
        <v>195000</v>
      </c>
      <c r="T258" s="21">
        <f t="shared" si="128"/>
        <v>205000</v>
      </c>
      <c r="U258" s="21">
        <f t="shared" si="128"/>
        <v>205000</v>
      </c>
      <c r="V258" s="21"/>
      <c r="W258" s="21"/>
      <c r="X258" s="21"/>
      <c r="Y258" s="132"/>
    </row>
    <row r="259" spans="1:25" s="35" customFormat="1" hidden="1">
      <c r="A259" s="29" t="s">
        <v>299</v>
      </c>
      <c r="B259" s="29">
        <v>11</v>
      </c>
      <c r="C259" s="53" t="s">
        <v>25</v>
      </c>
      <c r="D259" s="31">
        <v>3232</v>
      </c>
      <c r="E259" s="32" t="s">
        <v>118</v>
      </c>
      <c r="F259" s="32"/>
      <c r="G259" s="1">
        <v>15000</v>
      </c>
      <c r="H259" s="1">
        <v>15000</v>
      </c>
      <c r="I259" s="1">
        <v>15000</v>
      </c>
      <c r="J259" s="1">
        <v>15000</v>
      </c>
      <c r="K259" s="1">
        <v>0</v>
      </c>
      <c r="L259" s="33">
        <f t="shared" si="111"/>
        <v>0</v>
      </c>
      <c r="M259" s="1">
        <v>15000</v>
      </c>
      <c r="N259" s="1">
        <v>15000</v>
      </c>
      <c r="O259" s="1">
        <v>15000</v>
      </c>
      <c r="P259" s="1">
        <f t="shared" si="125"/>
        <v>15000</v>
      </c>
      <c r="Q259" s="1">
        <v>15000</v>
      </c>
      <c r="R259" s="1">
        <v>15000</v>
      </c>
      <c r="S259" s="1">
        <f t="shared" si="126"/>
        <v>15000</v>
      </c>
      <c r="T259" s="1">
        <v>15000</v>
      </c>
      <c r="U259" s="1">
        <f t="shared" si="127"/>
        <v>15000</v>
      </c>
      <c r="V259" s="1"/>
      <c r="W259" s="1"/>
      <c r="X259" s="1"/>
      <c r="Y259" s="74"/>
    </row>
    <row r="260" spans="1:25" s="35" customFormat="1" hidden="1">
      <c r="A260" s="29" t="s">
        <v>299</v>
      </c>
      <c r="B260" s="29">
        <v>11</v>
      </c>
      <c r="C260" s="53" t="s">
        <v>25</v>
      </c>
      <c r="D260" s="31">
        <v>3235</v>
      </c>
      <c r="E260" s="32" t="s">
        <v>42</v>
      </c>
      <c r="F260" s="32"/>
      <c r="G260" s="1">
        <v>20000</v>
      </c>
      <c r="H260" s="1">
        <v>20000</v>
      </c>
      <c r="I260" s="1">
        <v>20000</v>
      </c>
      <c r="J260" s="1">
        <v>20000</v>
      </c>
      <c r="K260" s="1">
        <v>0</v>
      </c>
      <c r="L260" s="33">
        <f t="shared" si="111"/>
        <v>0</v>
      </c>
      <c r="M260" s="1">
        <v>20000</v>
      </c>
      <c r="N260" s="1">
        <v>20000</v>
      </c>
      <c r="O260" s="1">
        <v>20000</v>
      </c>
      <c r="P260" s="1">
        <f t="shared" si="125"/>
        <v>20000</v>
      </c>
      <c r="Q260" s="1">
        <v>20000</v>
      </c>
      <c r="R260" s="1">
        <v>20000</v>
      </c>
      <c r="S260" s="1">
        <f t="shared" si="126"/>
        <v>20000</v>
      </c>
      <c r="T260" s="1">
        <v>20000</v>
      </c>
      <c r="U260" s="1">
        <f t="shared" si="127"/>
        <v>20000</v>
      </c>
      <c r="V260" s="1"/>
      <c r="W260" s="1"/>
      <c r="X260" s="1"/>
      <c r="Y260" s="74"/>
    </row>
    <row r="261" spans="1:25" s="35" customFormat="1" hidden="1">
      <c r="A261" s="29" t="s">
        <v>299</v>
      </c>
      <c r="B261" s="29">
        <v>11</v>
      </c>
      <c r="C261" s="53" t="s">
        <v>25</v>
      </c>
      <c r="D261" s="31">
        <v>3237</v>
      </c>
      <c r="E261" s="32" t="s">
        <v>36</v>
      </c>
      <c r="F261" s="32"/>
      <c r="G261" s="1">
        <v>10000</v>
      </c>
      <c r="H261" s="1">
        <v>10000</v>
      </c>
      <c r="I261" s="1">
        <v>10000</v>
      </c>
      <c r="J261" s="1">
        <v>10000</v>
      </c>
      <c r="K261" s="1">
        <v>5844.82</v>
      </c>
      <c r="L261" s="33">
        <f t="shared" si="111"/>
        <v>58.448199999999993</v>
      </c>
      <c r="M261" s="1">
        <v>10000</v>
      </c>
      <c r="N261" s="1">
        <v>10000</v>
      </c>
      <c r="O261" s="1">
        <v>10000</v>
      </c>
      <c r="P261" s="1">
        <f t="shared" si="125"/>
        <v>10000</v>
      </c>
      <c r="Q261" s="1">
        <v>10000</v>
      </c>
      <c r="R261" s="1">
        <v>10000</v>
      </c>
      <c r="S261" s="1">
        <f t="shared" si="126"/>
        <v>10000</v>
      </c>
      <c r="T261" s="1">
        <v>10000</v>
      </c>
      <c r="U261" s="1">
        <f t="shared" si="127"/>
        <v>10000</v>
      </c>
      <c r="V261" s="1"/>
      <c r="W261" s="1"/>
      <c r="X261" s="1"/>
      <c r="Y261" s="74"/>
    </row>
    <row r="262" spans="1:25" s="35" customFormat="1" hidden="1">
      <c r="A262" s="29" t="s">
        <v>299</v>
      </c>
      <c r="B262" s="29">
        <v>11</v>
      </c>
      <c r="C262" s="53" t="s">
        <v>25</v>
      </c>
      <c r="D262" s="31">
        <v>3239</v>
      </c>
      <c r="E262" s="32" t="s">
        <v>41</v>
      </c>
      <c r="F262" s="32"/>
      <c r="G262" s="1">
        <v>20000</v>
      </c>
      <c r="H262" s="1">
        <v>20000</v>
      </c>
      <c r="I262" s="1">
        <v>140000</v>
      </c>
      <c r="J262" s="1">
        <v>140000</v>
      </c>
      <c r="K262" s="1">
        <v>15275</v>
      </c>
      <c r="L262" s="33">
        <f t="shared" si="111"/>
        <v>10.910714285714286</v>
      </c>
      <c r="M262" s="1">
        <v>20000</v>
      </c>
      <c r="N262" s="1">
        <v>20000</v>
      </c>
      <c r="O262" s="1">
        <v>140000</v>
      </c>
      <c r="P262" s="1">
        <f t="shared" si="125"/>
        <v>140000</v>
      </c>
      <c r="Q262" s="1">
        <v>20000</v>
      </c>
      <c r="R262" s="1">
        <v>150000</v>
      </c>
      <c r="S262" s="1">
        <f t="shared" si="126"/>
        <v>150000</v>
      </c>
      <c r="T262" s="1">
        <v>160000</v>
      </c>
      <c r="U262" s="1">
        <f t="shared" si="127"/>
        <v>160000</v>
      </c>
      <c r="V262" s="1"/>
      <c r="W262" s="1"/>
      <c r="X262" s="1"/>
      <c r="Y262" s="74"/>
    </row>
    <row r="263" spans="1:25" s="36" customFormat="1" ht="15.75" hidden="1">
      <c r="A263" s="25" t="s">
        <v>299</v>
      </c>
      <c r="B263" s="25">
        <v>11</v>
      </c>
      <c r="C263" s="52" t="s">
        <v>25</v>
      </c>
      <c r="D263" s="27">
        <v>329</v>
      </c>
      <c r="E263" s="20"/>
      <c r="F263" s="20"/>
      <c r="G263" s="21">
        <f>SUM(G264:G265)</f>
        <v>500000</v>
      </c>
      <c r="H263" s="21">
        <f t="shared" ref="H263:U263" si="129">SUM(H264:H265)</f>
        <v>500000</v>
      </c>
      <c r="I263" s="21">
        <f t="shared" si="129"/>
        <v>500000</v>
      </c>
      <c r="J263" s="21">
        <f t="shared" si="129"/>
        <v>500000</v>
      </c>
      <c r="K263" s="21">
        <f t="shared" si="129"/>
        <v>99666.76</v>
      </c>
      <c r="L263" s="22">
        <f t="shared" si="111"/>
        <v>19.933351999999999</v>
      </c>
      <c r="M263" s="21">
        <f t="shared" si="129"/>
        <v>500000</v>
      </c>
      <c r="N263" s="21">
        <f t="shared" si="129"/>
        <v>500000</v>
      </c>
      <c r="O263" s="21">
        <f t="shared" si="129"/>
        <v>400000</v>
      </c>
      <c r="P263" s="21">
        <f t="shared" si="129"/>
        <v>400000</v>
      </c>
      <c r="Q263" s="21">
        <f t="shared" si="129"/>
        <v>500000</v>
      </c>
      <c r="R263" s="21">
        <f t="shared" si="129"/>
        <v>415000</v>
      </c>
      <c r="S263" s="21">
        <f t="shared" si="129"/>
        <v>415000</v>
      </c>
      <c r="T263" s="21">
        <f t="shared" si="129"/>
        <v>430750</v>
      </c>
      <c r="U263" s="21">
        <f t="shared" si="129"/>
        <v>430750</v>
      </c>
      <c r="V263" s="21"/>
      <c r="W263" s="21"/>
      <c r="X263" s="21"/>
      <c r="Y263" s="132"/>
    </row>
    <row r="264" spans="1:25" s="35" customFormat="1" ht="30" hidden="1">
      <c r="A264" s="29" t="s">
        <v>299</v>
      </c>
      <c r="B264" s="29">
        <v>11</v>
      </c>
      <c r="C264" s="53" t="s">
        <v>25</v>
      </c>
      <c r="D264" s="31">
        <v>3291</v>
      </c>
      <c r="E264" s="32" t="s">
        <v>109</v>
      </c>
      <c r="F264" s="38"/>
      <c r="G264" s="1">
        <v>400000</v>
      </c>
      <c r="H264" s="1">
        <v>400000</v>
      </c>
      <c r="I264" s="1">
        <v>400000</v>
      </c>
      <c r="J264" s="1">
        <v>400000</v>
      </c>
      <c r="K264" s="1">
        <v>0</v>
      </c>
      <c r="L264" s="33">
        <f t="shared" si="111"/>
        <v>0</v>
      </c>
      <c r="M264" s="1">
        <v>400000</v>
      </c>
      <c r="N264" s="1">
        <v>400000</v>
      </c>
      <c r="O264" s="1">
        <v>300000</v>
      </c>
      <c r="P264" s="1">
        <f t="shared" si="125"/>
        <v>300000</v>
      </c>
      <c r="Q264" s="1">
        <v>400000</v>
      </c>
      <c r="R264" s="1">
        <v>315000</v>
      </c>
      <c r="S264" s="1">
        <f t="shared" si="126"/>
        <v>315000</v>
      </c>
      <c r="T264" s="1">
        <v>330750</v>
      </c>
      <c r="U264" s="1">
        <f t="shared" si="127"/>
        <v>330750</v>
      </c>
      <c r="V264" s="1"/>
      <c r="W264" s="1"/>
      <c r="X264" s="1"/>
      <c r="Y264" s="74"/>
    </row>
    <row r="265" spans="1:25" s="35" customFormat="1" hidden="1">
      <c r="A265" s="29" t="s">
        <v>299</v>
      </c>
      <c r="B265" s="29">
        <v>11</v>
      </c>
      <c r="C265" s="53" t="s">
        <v>25</v>
      </c>
      <c r="D265" s="31">
        <v>3292</v>
      </c>
      <c r="E265" s="32" t="s">
        <v>123</v>
      </c>
      <c r="F265" s="32"/>
      <c r="G265" s="1">
        <v>100000</v>
      </c>
      <c r="H265" s="1">
        <v>100000</v>
      </c>
      <c r="I265" s="1">
        <v>100000</v>
      </c>
      <c r="J265" s="1">
        <v>100000</v>
      </c>
      <c r="K265" s="1">
        <v>99666.76</v>
      </c>
      <c r="L265" s="33">
        <f t="shared" si="111"/>
        <v>99.666759999999996</v>
      </c>
      <c r="M265" s="1">
        <v>100000</v>
      </c>
      <c r="N265" s="1">
        <v>100000</v>
      </c>
      <c r="O265" s="1">
        <v>100000</v>
      </c>
      <c r="P265" s="1">
        <f t="shared" si="125"/>
        <v>100000</v>
      </c>
      <c r="Q265" s="1">
        <v>100000</v>
      </c>
      <c r="R265" s="1">
        <v>100000</v>
      </c>
      <c r="S265" s="1">
        <f t="shared" si="126"/>
        <v>100000</v>
      </c>
      <c r="T265" s="1">
        <v>100000</v>
      </c>
      <c r="U265" s="1">
        <f t="shared" si="127"/>
        <v>100000</v>
      </c>
      <c r="V265" s="1"/>
      <c r="W265" s="1"/>
      <c r="X265" s="1"/>
      <c r="Y265" s="74"/>
    </row>
    <row r="266" spans="1:25" s="35" customFormat="1" ht="94.5">
      <c r="A266" s="281" t="s">
        <v>460</v>
      </c>
      <c r="B266" s="281"/>
      <c r="C266" s="281"/>
      <c r="D266" s="281"/>
      <c r="E266" s="20" t="s">
        <v>301</v>
      </c>
      <c r="F266" s="51" t="s">
        <v>449</v>
      </c>
      <c r="G266" s="21">
        <f>G267+G269+G271+G274</f>
        <v>383000</v>
      </c>
      <c r="H266" s="21">
        <f t="shared" ref="H266:U266" si="130">H267+H269+H271+H274</f>
        <v>383000</v>
      </c>
      <c r="I266" s="21">
        <f t="shared" si="130"/>
        <v>383000</v>
      </c>
      <c r="J266" s="21">
        <f t="shared" si="130"/>
        <v>383000</v>
      </c>
      <c r="K266" s="21">
        <f t="shared" si="130"/>
        <v>71847.81</v>
      </c>
      <c r="L266" s="22">
        <f t="shared" si="111"/>
        <v>18.759219321148823</v>
      </c>
      <c r="M266" s="21">
        <f t="shared" si="130"/>
        <v>383000</v>
      </c>
      <c r="N266" s="21">
        <f t="shared" si="130"/>
        <v>383000</v>
      </c>
      <c r="O266" s="21">
        <f t="shared" si="130"/>
        <v>383000</v>
      </c>
      <c r="P266" s="21">
        <f t="shared" si="130"/>
        <v>383000</v>
      </c>
      <c r="Q266" s="21">
        <f t="shared" si="130"/>
        <v>383000</v>
      </c>
      <c r="R266" s="21">
        <f t="shared" si="130"/>
        <v>420000</v>
      </c>
      <c r="S266" s="21">
        <f t="shared" si="130"/>
        <v>420000</v>
      </c>
      <c r="T266" s="21">
        <f t="shared" si="130"/>
        <v>460000</v>
      </c>
      <c r="U266" s="21">
        <f t="shared" si="130"/>
        <v>460000</v>
      </c>
      <c r="V266" s="1"/>
      <c r="W266" s="1"/>
      <c r="X266" s="1"/>
      <c r="Y266" s="74"/>
    </row>
    <row r="267" spans="1:25" s="36" customFormat="1" ht="15.75" hidden="1">
      <c r="A267" s="25" t="s">
        <v>107</v>
      </c>
      <c r="B267" s="25">
        <v>11</v>
      </c>
      <c r="C267" s="52" t="s">
        <v>25</v>
      </c>
      <c r="D267" s="27">
        <v>322</v>
      </c>
      <c r="E267" s="20"/>
      <c r="F267" s="20"/>
      <c r="G267" s="21">
        <f>SUM(G268)</f>
        <v>60000</v>
      </c>
      <c r="H267" s="21">
        <f t="shared" ref="H267:U267" si="131">SUM(H268)</f>
        <v>60000</v>
      </c>
      <c r="I267" s="21">
        <f t="shared" si="131"/>
        <v>60000</v>
      </c>
      <c r="J267" s="21">
        <f t="shared" si="131"/>
        <v>60000</v>
      </c>
      <c r="K267" s="21">
        <f t="shared" si="131"/>
        <v>0</v>
      </c>
      <c r="L267" s="22">
        <f t="shared" si="111"/>
        <v>0</v>
      </c>
      <c r="M267" s="21">
        <f t="shared" si="131"/>
        <v>60000</v>
      </c>
      <c r="N267" s="21">
        <f t="shared" si="131"/>
        <v>60000</v>
      </c>
      <c r="O267" s="21">
        <f t="shared" si="131"/>
        <v>60000</v>
      </c>
      <c r="P267" s="21">
        <f t="shared" si="131"/>
        <v>60000</v>
      </c>
      <c r="Q267" s="21">
        <f t="shared" si="131"/>
        <v>60000</v>
      </c>
      <c r="R267" s="21">
        <f t="shared" si="131"/>
        <v>70000</v>
      </c>
      <c r="S267" s="21">
        <f t="shared" si="131"/>
        <v>70000</v>
      </c>
      <c r="T267" s="21">
        <f t="shared" si="131"/>
        <v>80000</v>
      </c>
      <c r="U267" s="21">
        <f t="shared" si="131"/>
        <v>80000</v>
      </c>
      <c r="V267" s="21"/>
      <c r="W267" s="21"/>
      <c r="X267" s="21"/>
      <c r="Y267" s="132"/>
    </row>
    <row r="268" spans="1:25" s="23" customFormat="1" ht="30" hidden="1">
      <c r="A268" s="29" t="s">
        <v>107</v>
      </c>
      <c r="B268" s="29">
        <v>11</v>
      </c>
      <c r="C268" s="53" t="s">
        <v>25</v>
      </c>
      <c r="D268" s="31">
        <v>3224</v>
      </c>
      <c r="E268" s="32" t="s">
        <v>144</v>
      </c>
      <c r="F268" s="32"/>
      <c r="G268" s="1">
        <v>60000</v>
      </c>
      <c r="H268" s="1">
        <v>60000</v>
      </c>
      <c r="I268" s="1">
        <v>60000</v>
      </c>
      <c r="J268" s="1">
        <v>60000</v>
      </c>
      <c r="K268" s="1">
        <v>0</v>
      </c>
      <c r="L268" s="33">
        <f t="shared" si="111"/>
        <v>0</v>
      </c>
      <c r="M268" s="1">
        <v>60000</v>
      </c>
      <c r="N268" s="1">
        <v>60000</v>
      </c>
      <c r="O268" s="1">
        <v>60000</v>
      </c>
      <c r="P268" s="1">
        <f>O268</f>
        <v>60000</v>
      </c>
      <c r="Q268" s="1">
        <v>60000</v>
      </c>
      <c r="R268" s="1">
        <v>70000</v>
      </c>
      <c r="S268" s="1">
        <f>R268</f>
        <v>70000</v>
      </c>
      <c r="T268" s="1">
        <v>80000</v>
      </c>
      <c r="U268" s="1">
        <f>T268</f>
        <v>80000</v>
      </c>
      <c r="V268" s="57"/>
      <c r="W268" s="57"/>
      <c r="X268" s="57"/>
      <c r="Y268" s="12"/>
    </row>
    <row r="269" spans="1:25" s="23" customFormat="1" ht="15.75" hidden="1">
      <c r="A269" s="25" t="s">
        <v>107</v>
      </c>
      <c r="B269" s="25">
        <v>11</v>
      </c>
      <c r="C269" s="52" t="s">
        <v>25</v>
      </c>
      <c r="D269" s="27">
        <v>323</v>
      </c>
      <c r="E269" s="20"/>
      <c r="F269" s="20"/>
      <c r="G269" s="21">
        <f>SUM(G270)</f>
        <v>220000</v>
      </c>
      <c r="H269" s="21">
        <f t="shared" ref="H269:U269" si="132">SUM(H270)</f>
        <v>220000</v>
      </c>
      <c r="I269" s="21">
        <f t="shared" si="132"/>
        <v>220000</v>
      </c>
      <c r="J269" s="21">
        <f t="shared" si="132"/>
        <v>220000</v>
      </c>
      <c r="K269" s="21">
        <f t="shared" si="132"/>
        <v>71847.81</v>
      </c>
      <c r="L269" s="22">
        <f t="shared" si="111"/>
        <v>32.658095454545453</v>
      </c>
      <c r="M269" s="21">
        <f t="shared" si="132"/>
        <v>220000</v>
      </c>
      <c r="N269" s="21">
        <f t="shared" si="132"/>
        <v>220000</v>
      </c>
      <c r="O269" s="21">
        <f t="shared" si="132"/>
        <v>220000</v>
      </c>
      <c r="P269" s="21">
        <f t="shared" si="132"/>
        <v>220000</v>
      </c>
      <c r="Q269" s="21">
        <f t="shared" si="132"/>
        <v>220000</v>
      </c>
      <c r="R269" s="21">
        <f t="shared" si="132"/>
        <v>235000</v>
      </c>
      <c r="S269" s="21">
        <f t="shared" si="132"/>
        <v>235000</v>
      </c>
      <c r="T269" s="21">
        <f t="shared" si="132"/>
        <v>250000</v>
      </c>
      <c r="U269" s="21">
        <f t="shared" si="132"/>
        <v>250000</v>
      </c>
      <c r="V269" s="57"/>
      <c r="W269" s="57"/>
      <c r="X269" s="57"/>
      <c r="Y269" s="12"/>
    </row>
    <row r="270" spans="1:25" hidden="1">
      <c r="A270" s="29" t="s">
        <v>107</v>
      </c>
      <c r="B270" s="29">
        <v>11</v>
      </c>
      <c r="C270" s="53" t="s">
        <v>25</v>
      </c>
      <c r="D270" s="31">
        <v>3232</v>
      </c>
      <c r="E270" s="32" t="s">
        <v>118</v>
      </c>
      <c r="F270" s="32"/>
      <c r="G270" s="1">
        <v>220000</v>
      </c>
      <c r="H270" s="1">
        <v>220000</v>
      </c>
      <c r="I270" s="1">
        <v>220000</v>
      </c>
      <c r="J270" s="1">
        <v>220000</v>
      </c>
      <c r="K270" s="1">
        <v>71847.81</v>
      </c>
      <c r="L270" s="33">
        <f t="shared" si="111"/>
        <v>32.658095454545453</v>
      </c>
      <c r="M270" s="1">
        <v>220000</v>
      </c>
      <c r="N270" s="1">
        <v>220000</v>
      </c>
      <c r="O270" s="1">
        <v>220000</v>
      </c>
      <c r="P270" s="1">
        <f>O270</f>
        <v>220000</v>
      </c>
      <c r="Q270" s="1">
        <v>220000</v>
      </c>
      <c r="R270" s="1">
        <v>235000</v>
      </c>
      <c r="S270" s="1">
        <f>R270</f>
        <v>235000</v>
      </c>
      <c r="T270" s="1">
        <v>250000</v>
      </c>
      <c r="U270" s="1">
        <f>T270</f>
        <v>250000</v>
      </c>
    </row>
    <row r="271" spans="1:25" s="23" customFormat="1" ht="15.75" hidden="1">
      <c r="A271" s="25" t="s">
        <v>107</v>
      </c>
      <c r="B271" s="25">
        <v>11</v>
      </c>
      <c r="C271" s="52" t="s">
        <v>25</v>
      </c>
      <c r="D271" s="27">
        <v>422</v>
      </c>
      <c r="E271" s="20"/>
      <c r="F271" s="20"/>
      <c r="G271" s="21">
        <f>SUM(G272:G273)</f>
        <v>53000</v>
      </c>
      <c r="H271" s="21">
        <f t="shared" ref="H271:U271" si="133">SUM(H272:H273)</f>
        <v>53000</v>
      </c>
      <c r="I271" s="21">
        <f t="shared" si="133"/>
        <v>53000</v>
      </c>
      <c r="J271" s="21">
        <f t="shared" si="133"/>
        <v>53000</v>
      </c>
      <c r="K271" s="21">
        <f t="shared" si="133"/>
        <v>0</v>
      </c>
      <c r="L271" s="22">
        <f t="shared" si="111"/>
        <v>0</v>
      </c>
      <c r="M271" s="21">
        <f t="shared" si="133"/>
        <v>53000</v>
      </c>
      <c r="N271" s="21">
        <f t="shared" si="133"/>
        <v>53000</v>
      </c>
      <c r="O271" s="21">
        <f t="shared" si="133"/>
        <v>53000</v>
      </c>
      <c r="P271" s="21">
        <f t="shared" si="133"/>
        <v>53000</v>
      </c>
      <c r="Q271" s="21">
        <f t="shared" si="133"/>
        <v>53000</v>
      </c>
      <c r="R271" s="21">
        <f t="shared" si="133"/>
        <v>60000</v>
      </c>
      <c r="S271" s="21">
        <f t="shared" si="133"/>
        <v>60000</v>
      </c>
      <c r="T271" s="21">
        <f t="shared" si="133"/>
        <v>70000</v>
      </c>
      <c r="U271" s="21">
        <f t="shared" si="133"/>
        <v>70000</v>
      </c>
      <c r="V271" s="57"/>
      <c r="W271" s="57"/>
      <c r="X271" s="57"/>
      <c r="Y271" s="12"/>
    </row>
    <row r="272" spans="1:25" hidden="1">
      <c r="A272" s="29" t="s">
        <v>107</v>
      </c>
      <c r="B272" s="29">
        <v>11</v>
      </c>
      <c r="C272" s="53" t="s">
        <v>25</v>
      </c>
      <c r="D272" s="31">
        <v>4222</v>
      </c>
      <c r="E272" s="32" t="s">
        <v>130</v>
      </c>
      <c r="F272" s="32"/>
      <c r="G272" s="1">
        <v>3000</v>
      </c>
      <c r="H272" s="1">
        <v>3000</v>
      </c>
      <c r="I272" s="1">
        <v>3000</v>
      </c>
      <c r="J272" s="1">
        <v>3000</v>
      </c>
      <c r="K272" s="1">
        <v>0</v>
      </c>
      <c r="L272" s="33">
        <f t="shared" si="111"/>
        <v>0</v>
      </c>
      <c r="M272" s="1">
        <v>3000</v>
      </c>
      <c r="N272" s="1">
        <v>3000</v>
      </c>
      <c r="O272" s="1">
        <v>3000</v>
      </c>
      <c r="P272" s="1">
        <f>O272</f>
        <v>3000</v>
      </c>
      <c r="Q272" s="1">
        <v>3000</v>
      </c>
      <c r="R272" s="1">
        <v>5000</v>
      </c>
      <c r="S272" s="1">
        <f>R272</f>
        <v>5000</v>
      </c>
      <c r="T272" s="1">
        <v>10000</v>
      </c>
      <c r="U272" s="1">
        <f>T272</f>
        <v>10000</v>
      </c>
    </row>
    <row r="273" spans="1:25" hidden="1">
      <c r="A273" s="29" t="s">
        <v>107</v>
      </c>
      <c r="B273" s="29">
        <v>11</v>
      </c>
      <c r="C273" s="53" t="s">
        <v>25</v>
      </c>
      <c r="D273" s="31">
        <v>4227</v>
      </c>
      <c r="E273" s="32" t="s">
        <v>132</v>
      </c>
      <c r="F273" s="32"/>
      <c r="G273" s="1">
        <v>50000</v>
      </c>
      <c r="H273" s="1">
        <v>50000</v>
      </c>
      <c r="I273" s="1">
        <v>50000</v>
      </c>
      <c r="J273" s="1">
        <v>50000</v>
      </c>
      <c r="K273" s="1">
        <v>0</v>
      </c>
      <c r="L273" s="33">
        <f t="shared" si="111"/>
        <v>0</v>
      </c>
      <c r="M273" s="1">
        <v>50000</v>
      </c>
      <c r="N273" s="1">
        <v>50000</v>
      </c>
      <c r="O273" s="1">
        <v>50000</v>
      </c>
      <c r="P273" s="1">
        <f>O273</f>
        <v>50000</v>
      </c>
      <c r="Q273" s="1">
        <v>50000</v>
      </c>
      <c r="R273" s="1">
        <v>55000</v>
      </c>
      <c r="S273" s="1">
        <f>R273</f>
        <v>55000</v>
      </c>
      <c r="T273" s="1">
        <v>60000</v>
      </c>
      <c r="U273" s="1">
        <f>T273</f>
        <v>60000</v>
      </c>
    </row>
    <row r="274" spans="1:25" s="23" customFormat="1" ht="15.75" hidden="1">
      <c r="A274" s="25" t="s">
        <v>107</v>
      </c>
      <c r="B274" s="25">
        <v>11</v>
      </c>
      <c r="C274" s="52" t="s">
        <v>25</v>
      </c>
      <c r="D274" s="27">
        <v>453</v>
      </c>
      <c r="E274" s="20"/>
      <c r="F274" s="20"/>
      <c r="G274" s="21">
        <f>SUM(G275)</f>
        <v>50000</v>
      </c>
      <c r="H274" s="21">
        <f t="shared" ref="H274:U274" si="134">SUM(H275)</f>
        <v>50000</v>
      </c>
      <c r="I274" s="21">
        <f t="shared" si="134"/>
        <v>50000</v>
      </c>
      <c r="J274" s="21">
        <f t="shared" si="134"/>
        <v>50000</v>
      </c>
      <c r="K274" s="21">
        <f t="shared" si="134"/>
        <v>0</v>
      </c>
      <c r="L274" s="22">
        <f t="shared" si="111"/>
        <v>0</v>
      </c>
      <c r="M274" s="21">
        <f t="shared" si="134"/>
        <v>50000</v>
      </c>
      <c r="N274" s="21">
        <f t="shared" si="134"/>
        <v>50000</v>
      </c>
      <c r="O274" s="21">
        <f t="shared" si="134"/>
        <v>50000</v>
      </c>
      <c r="P274" s="21">
        <f t="shared" si="134"/>
        <v>50000</v>
      </c>
      <c r="Q274" s="21">
        <f t="shared" si="134"/>
        <v>50000</v>
      </c>
      <c r="R274" s="21">
        <f t="shared" si="134"/>
        <v>55000</v>
      </c>
      <c r="S274" s="21">
        <f t="shared" si="134"/>
        <v>55000</v>
      </c>
      <c r="T274" s="21">
        <f t="shared" si="134"/>
        <v>60000</v>
      </c>
      <c r="U274" s="21">
        <f t="shared" si="134"/>
        <v>60000</v>
      </c>
      <c r="V274" s="57"/>
      <c r="W274" s="57"/>
      <c r="X274" s="57"/>
      <c r="Y274" s="12"/>
    </row>
    <row r="275" spans="1:25" s="35" customFormat="1" hidden="1">
      <c r="A275" s="29" t="s">
        <v>107</v>
      </c>
      <c r="B275" s="29">
        <v>11</v>
      </c>
      <c r="C275" s="53" t="s">
        <v>25</v>
      </c>
      <c r="D275" s="31">
        <v>4531</v>
      </c>
      <c r="E275" s="32" t="s">
        <v>145</v>
      </c>
      <c r="F275" s="32"/>
      <c r="G275" s="1">
        <v>50000</v>
      </c>
      <c r="H275" s="1">
        <v>50000</v>
      </c>
      <c r="I275" s="1">
        <v>50000</v>
      </c>
      <c r="J275" s="1">
        <v>50000</v>
      </c>
      <c r="K275" s="1">
        <v>0</v>
      </c>
      <c r="L275" s="33">
        <f t="shared" si="111"/>
        <v>0</v>
      </c>
      <c r="M275" s="1">
        <v>50000</v>
      </c>
      <c r="N275" s="1">
        <v>50000</v>
      </c>
      <c r="O275" s="1">
        <v>50000</v>
      </c>
      <c r="P275" s="1">
        <f>O275</f>
        <v>50000</v>
      </c>
      <c r="Q275" s="1">
        <v>50000</v>
      </c>
      <c r="R275" s="1">
        <v>55000</v>
      </c>
      <c r="S275" s="1">
        <f>R275</f>
        <v>55000</v>
      </c>
      <c r="T275" s="1">
        <v>60000</v>
      </c>
      <c r="U275" s="1">
        <f>T275</f>
        <v>60000</v>
      </c>
      <c r="V275" s="1"/>
      <c r="W275" s="1"/>
      <c r="X275" s="1"/>
      <c r="Y275" s="74"/>
    </row>
    <row r="276" spans="1:25" s="35" customFormat="1" ht="94.5">
      <c r="A276" s="281" t="s">
        <v>459</v>
      </c>
      <c r="B276" s="281"/>
      <c r="C276" s="281"/>
      <c r="D276" s="281"/>
      <c r="E276" s="20" t="s">
        <v>302</v>
      </c>
      <c r="F276" s="51" t="s">
        <v>449</v>
      </c>
      <c r="G276" s="21">
        <f>G277+G279+G283+G286+G288</f>
        <v>513000</v>
      </c>
      <c r="H276" s="21">
        <f t="shared" ref="H276:U276" si="135">H277+H279+H283+H286+H288</f>
        <v>513000</v>
      </c>
      <c r="I276" s="21">
        <f t="shared" si="135"/>
        <v>513000</v>
      </c>
      <c r="J276" s="21">
        <f t="shared" si="135"/>
        <v>513000</v>
      </c>
      <c r="K276" s="21">
        <f t="shared" si="135"/>
        <v>67329.08</v>
      </c>
      <c r="L276" s="22">
        <f t="shared" si="111"/>
        <v>13.124576998050683</v>
      </c>
      <c r="M276" s="21">
        <f t="shared" si="135"/>
        <v>415000</v>
      </c>
      <c r="N276" s="21">
        <f t="shared" si="135"/>
        <v>415000</v>
      </c>
      <c r="O276" s="21">
        <f t="shared" si="135"/>
        <v>450000</v>
      </c>
      <c r="P276" s="21">
        <f t="shared" si="135"/>
        <v>450000</v>
      </c>
      <c r="Q276" s="21">
        <f t="shared" si="135"/>
        <v>513000</v>
      </c>
      <c r="R276" s="21">
        <f t="shared" si="135"/>
        <v>505250</v>
      </c>
      <c r="S276" s="21">
        <f t="shared" si="135"/>
        <v>505250</v>
      </c>
      <c r="T276" s="21">
        <f t="shared" si="135"/>
        <v>560763</v>
      </c>
      <c r="U276" s="21">
        <f t="shared" si="135"/>
        <v>560763</v>
      </c>
      <c r="V276" s="1"/>
      <c r="W276" s="1"/>
      <c r="X276" s="1"/>
      <c r="Y276" s="74"/>
    </row>
    <row r="277" spans="1:25" s="36" customFormat="1" ht="15.75" hidden="1">
      <c r="A277" s="24" t="s">
        <v>69</v>
      </c>
      <c r="B277" s="25">
        <v>11</v>
      </c>
      <c r="C277" s="26" t="s">
        <v>25</v>
      </c>
      <c r="D277" s="27">
        <v>322</v>
      </c>
      <c r="E277" s="20"/>
      <c r="F277" s="20"/>
      <c r="G277" s="21">
        <f>SUM(G278)</f>
        <v>15000</v>
      </c>
      <c r="H277" s="21">
        <f t="shared" ref="H277:U277" si="136">SUM(H278)</f>
        <v>15000</v>
      </c>
      <c r="I277" s="21">
        <f t="shared" si="136"/>
        <v>15000</v>
      </c>
      <c r="J277" s="21">
        <f t="shared" si="136"/>
        <v>15000</v>
      </c>
      <c r="K277" s="21">
        <f t="shared" si="136"/>
        <v>2358.23</v>
      </c>
      <c r="L277" s="22">
        <f t="shared" si="111"/>
        <v>15.721533333333335</v>
      </c>
      <c r="M277" s="21">
        <f t="shared" si="136"/>
        <v>25000</v>
      </c>
      <c r="N277" s="21">
        <f t="shared" si="136"/>
        <v>25000</v>
      </c>
      <c r="O277" s="21">
        <f t="shared" si="136"/>
        <v>15000</v>
      </c>
      <c r="P277" s="21">
        <f t="shared" si="136"/>
        <v>15000</v>
      </c>
      <c r="Q277" s="21">
        <f t="shared" si="136"/>
        <v>35000</v>
      </c>
      <c r="R277" s="21">
        <f t="shared" si="136"/>
        <v>20000</v>
      </c>
      <c r="S277" s="21">
        <f t="shared" si="136"/>
        <v>20000</v>
      </c>
      <c r="T277" s="21">
        <f t="shared" si="136"/>
        <v>25000</v>
      </c>
      <c r="U277" s="21">
        <f t="shared" si="136"/>
        <v>25000</v>
      </c>
      <c r="V277" s="21"/>
      <c r="W277" s="21"/>
      <c r="X277" s="21"/>
      <c r="Y277" s="132"/>
    </row>
    <row r="278" spans="1:25" s="35" customFormat="1" ht="30" hidden="1">
      <c r="A278" s="28" t="s">
        <v>69</v>
      </c>
      <c r="B278" s="29">
        <v>11</v>
      </c>
      <c r="C278" s="30" t="s">
        <v>25</v>
      </c>
      <c r="D278" s="31">
        <v>3224</v>
      </c>
      <c r="E278" s="32" t="s">
        <v>144</v>
      </c>
      <c r="F278" s="32"/>
      <c r="G278" s="1">
        <v>15000</v>
      </c>
      <c r="H278" s="1">
        <v>15000</v>
      </c>
      <c r="I278" s="1">
        <v>15000</v>
      </c>
      <c r="J278" s="1">
        <v>15000</v>
      </c>
      <c r="K278" s="1">
        <v>2358.23</v>
      </c>
      <c r="L278" s="33">
        <f t="shared" si="111"/>
        <v>15.721533333333335</v>
      </c>
      <c r="M278" s="1">
        <v>25000</v>
      </c>
      <c r="N278" s="1">
        <v>25000</v>
      </c>
      <c r="O278" s="1">
        <v>15000</v>
      </c>
      <c r="P278" s="1">
        <f>O278</f>
        <v>15000</v>
      </c>
      <c r="Q278" s="1">
        <v>35000</v>
      </c>
      <c r="R278" s="1">
        <v>20000</v>
      </c>
      <c r="S278" s="1">
        <f>R278</f>
        <v>20000</v>
      </c>
      <c r="T278" s="1">
        <v>25000</v>
      </c>
      <c r="U278" s="1">
        <f>T278</f>
        <v>25000</v>
      </c>
      <c r="V278" s="1"/>
      <c r="W278" s="1"/>
      <c r="X278" s="1"/>
      <c r="Y278" s="74"/>
    </row>
    <row r="279" spans="1:25" s="36" customFormat="1" ht="15.75" hidden="1">
      <c r="A279" s="24" t="s">
        <v>69</v>
      </c>
      <c r="B279" s="25">
        <v>11</v>
      </c>
      <c r="C279" s="26" t="s">
        <v>25</v>
      </c>
      <c r="D279" s="27">
        <v>323</v>
      </c>
      <c r="E279" s="20"/>
      <c r="F279" s="20"/>
      <c r="G279" s="21">
        <f>SUM(G280:G282)</f>
        <v>150000</v>
      </c>
      <c r="H279" s="21">
        <f t="shared" ref="H279:U279" si="137">SUM(H280:H282)</f>
        <v>150000</v>
      </c>
      <c r="I279" s="21">
        <f t="shared" si="137"/>
        <v>150000</v>
      </c>
      <c r="J279" s="21">
        <f t="shared" si="137"/>
        <v>150000</v>
      </c>
      <c r="K279" s="21">
        <f t="shared" si="137"/>
        <v>16185.33</v>
      </c>
      <c r="L279" s="22">
        <f t="shared" si="111"/>
        <v>10.79022</v>
      </c>
      <c r="M279" s="21">
        <f t="shared" si="137"/>
        <v>140000</v>
      </c>
      <c r="N279" s="21">
        <f t="shared" si="137"/>
        <v>140000</v>
      </c>
      <c r="O279" s="21">
        <f t="shared" si="137"/>
        <v>150000</v>
      </c>
      <c r="P279" s="21">
        <f t="shared" si="137"/>
        <v>150000</v>
      </c>
      <c r="Q279" s="21">
        <f t="shared" si="137"/>
        <v>130000</v>
      </c>
      <c r="R279" s="21">
        <f t="shared" si="137"/>
        <v>185000</v>
      </c>
      <c r="S279" s="21">
        <f t="shared" si="137"/>
        <v>185000</v>
      </c>
      <c r="T279" s="21">
        <f t="shared" si="137"/>
        <v>220000</v>
      </c>
      <c r="U279" s="21">
        <f t="shared" si="137"/>
        <v>220000</v>
      </c>
      <c r="V279" s="21"/>
      <c r="W279" s="21"/>
      <c r="X279" s="21"/>
      <c r="Y279" s="132"/>
    </row>
    <row r="280" spans="1:25" hidden="1">
      <c r="A280" s="28" t="s">
        <v>69</v>
      </c>
      <c r="B280" s="29">
        <v>11</v>
      </c>
      <c r="C280" s="30" t="s">
        <v>25</v>
      </c>
      <c r="D280" s="31">
        <v>3232</v>
      </c>
      <c r="E280" s="32" t="s">
        <v>118</v>
      </c>
      <c r="F280" s="32"/>
      <c r="G280" s="1">
        <v>70000</v>
      </c>
      <c r="H280" s="1">
        <v>70000</v>
      </c>
      <c r="I280" s="1">
        <v>70000</v>
      </c>
      <c r="J280" s="1">
        <v>70000</v>
      </c>
      <c r="K280" s="1">
        <v>4474.6000000000004</v>
      </c>
      <c r="L280" s="33">
        <f t="shared" si="111"/>
        <v>6.3922857142857143</v>
      </c>
      <c r="M280" s="1">
        <v>60000</v>
      </c>
      <c r="N280" s="1">
        <v>60000</v>
      </c>
      <c r="O280" s="1">
        <v>70000</v>
      </c>
      <c r="P280" s="1">
        <f t="shared" ref="P280:P289" si="138">O280</f>
        <v>70000</v>
      </c>
      <c r="Q280" s="1">
        <v>50000</v>
      </c>
      <c r="R280" s="1">
        <v>80000</v>
      </c>
      <c r="S280" s="1">
        <f t="shared" ref="S280:S289" si="139">R280</f>
        <v>80000</v>
      </c>
      <c r="T280" s="1">
        <v>90000</v>
      </c>
      <c r="U280" s="1">
        <f t="shared" ref="U280:U289" si="140">T280</f>
        <v>90000</v>
      </c>
    </row>
    <row r="281" spans="1:25" hidden="1">
      <c r="A281" s="28" t="s">
        <v>69</v>
      </c>
      <c r="B281" s="29">
        <v>11</v>
      </c>
      <c r="C281" s="30" t="s">
        <v>25</v>
      </c>
      <c r="D281" s="31">
        <v>3237</v>
      </c>
      <c r="E281" s="32" t="s">
        <v>36</v>
      </c>
      <c r="F281" s="32"/>
      <c r="G281" s="1">
        <v>30000</v>
      </c>
      <c r="H281" s="1">
        <v>30000</v>
      </c>
      <c r="I281" s="1">
        <v>30000</v>
      </c>
      <c r="J281" s="1">
        <v>30000</v>
      </c>
      <c r="K281" s="1">
        <v>11710.73</v>
      </c>
      <c r="L281" s="33">
        <f t="shared" si="111"/>
        <v>39.035766666666667</v>
      </c>
      <c r="M281" s="1">
        <v>30000</v>
      </c>
      <c r="N281" s="1">
        <v>30000</v>
      </c>
      <c r="O281" s="1">
        <v>30000</v>
      </c>
      <c r="P281" s="1">
        <f t="shared" si="138"/>
        <v>30000</v>
      </c>
      <c r="Q281" s="1">
        <v>30000</v>
      </c>
      <c r="R281" s="1">
        <v>30000</v>
      </c>
      <c r="S281" s="1">
        <f t="shared" si="139"/>
        <v>30000</v>
      </c>
      <c r="T281" s="1">
        <v>30000</v>
      </c>
      <c r="U281" s="1">
        <f t="shared" si="140"/>
        <v>30000</v>
      </c>
    </row>
    <row r="282" spans="1:25" hidden="1">
      <c r="A282" s="28" t="s">
        <v>69</v>
      </c>
      <c r="B282" s="29">
        <v>11</v>
      </c>
      <c r="C282" s="30" t="s">
        <v>25</v>
      </c>
      <c r="D282" s="31">
        <v>3238</v>
      </c>
      <c r="E282" s="32" t="s">
        <v>122</v>
      </c>
      <c r="F282" s="32"/>
      <c r="G282" s="1">
        <v>50000</v>
      </c>
      <c r="H282" s="1">
        <v>50000</v>
      </c>
      <c r="I282" s="1">
        <v>50000</v>
      </c>
      <c r="J282" s="1">
        <v>50000</v>
      </c>
      <c r="K282" s="1">
        <v>0</v>
      </c>
      <c r="L282" s="33">
        <f t="shared" si="111"/>
        <v>0</v>
      </c>
      <c r="M282" s="1">
        <v>50000</v>
      </c>
      <c r="N282" s="1">
        <v>50000</v>
      </c>
      <c r="O282" s="1">
        <v>50000</v>
      </c>
      <c r="P282" s="1">
        <f t="shared" si="138"/>
        <v>50000</v>
      </c>
      <c r="Q282" s="1">
        <v>50000</v>
      </c>
      <c r="R282" s="1">
        <v>75000</v>
      </c>
      <c r="S282" s="1">
        <f t="shared" si="139"/>
        <v>75000</v>
      </c>
      <c r="T282" s="1">
        <v>100000</v>
      </c>
      <c r="U282" s="1">
        <f t="shared" si="140"/>
        <v>100000</v>
      </c>
    </row>
    <row r="283" spans="1:25" s="23" customFormat="1" ht="15.75" hidden="1">
      <c r="A283" s="24" t="s">
        <v>69</v>
      </c>
      <c r="B283" s="25">
        <v>11</v>
      </c>
      <c r="C283" s="26" t="s">
        <v>25</v>
      </c>
      <c r="D283" s="27">
        <v>412</v>
      </c>
      <c r="E283" s="20"/>
      <c r="F283" s="20"/>
      <c r="G283" s="21">
        <f>SUM(G284:G285)</f>
        <v>130000</v>
      </c>
      <c r="H283" s="21">
        <f t="shared" ref="H283:U283" si="141">SUM(H284:H285)</f>
        <v>130000</v>
      </c>
      <c r="I283" s="21">
        <f t="shared" si="141"/>
        <v>130000</v>
      </c>
      <c r="J283" s="21">
        <f t="shared" si="141"/>
        <v>130000</v>
      </c>
      <c r="K283" s="21">
        <f t="shared" si="141"/>
        <v>0</v>
      </c>
      <c r="L283" s="22">
        <f t="shared" si="111"/>
        <v>0</v>
      </c>
      <c r="M283" s="21">
        <f t="shared" si="141"/>
        <v>100000</v>
      </c>
      <c r="N283" s="21">
        <f t="shared" si="141"/>
        <v>100000</v>
      </c>
      <c r="O283" s="21">
        <f t="shared" si="141"/>
        <v>130000</v>
      </c>
      <c r="P283" s="21">
        <f t="shared" si="141"/>
        <v>130000</v>
      </c>
      <c r="Q283" s="21">
        <f t="shared" si="141"/>
        <v>130000</v>
      </c>
      <c r="R283" s="21">
        <f t="shared" si="141"/>
        <v>130000</v>
      </c>
      <c r="S283" s="21">
        <f t="shared" si="141"/>
        <v>130000</v>
      </c>
      <c r="T283" s="21">
        <f t="shared" si="141"/>
        <v>130000</v>
      </c>
      <c r="U283" s="21">
        <f t="shared" si="141"/>
        <v>130000</v>
      </c>
      <c r="V283" s="57"/>
      <c r="W283" s="57"/>
      <c r="X283" s="57"/>
      <c r="Y283" s="12"/>
    </row>
    <row r="284" spans="1:25" s="23" customFormat="1" ht="15.75" hidden="1">
      <c r="A284" s="28" t="s">
        <v>69</v>
      </c>
      <c r="B284" s="29">
        <v>11</v>
      </c>
      <c r="C284" s="30" t="s">
        <v>25</v>
      </c>
      <c r="D284" s="31">
        <v>4123</v>
      </c>
      <c r="E284" s="32" t="s">
        <v>133</v>
      </c>
      <c r="F284" s="32"/>
      <c r="G284" s="1">
        <v>50000</v>
      </c>
      <c r="H284" s="1">
        <v>50000</v>
      </c>
      <c r="I284" s="1">
        <v>50000</v>
      </c>
      <c r="J284" s="1">
        <v>50000</v>
      </c>
      <c r="K284" s="1">
        <v>0</v>
      </c>
      <c r="L284" s="33">
        <f t="shared" si="111"/>
        <v>0</v>
      </c>
      <c r="M284" s="1">
        <v>50000</v>
      </c>
      <c r="N284" s="1">
        <v>50000</v>
      </c>
      <c r="O284" s="1">
        <v>50000</v>
      </c>
      <c r="P284" s="1">
        <f t="shared" si="138"/>
        <v>50000</v>
      </c>
      <c r="Q284" s="1">
        <v>50000</v>
      </c>
      <c r="R284" s="1">
        <v>50000</v>
      </c>
      <c r="S284" s="1">
        <f t="shared" si="139"/>
        <v>50000</v>
      </c>
      <c r="T284" s="1">
        <v>50000</v>
      </c>
      <c r="U284" s="1">
        <f t="shared" si="140"/>
        <v>50000</v>
      </c>
      <c r="V284" s="57"/>
      <c r="W284" s="57"/>
      <c r="X284" s="57"/>
      <c r="Y284" s="12"/>
    </row>
    <row r="285" spans="1:25" hidden="1">
      <c r="A285" s="28" t="s">
        <v>69</v>
      </c>
      <c r="B285" s="29">
        <v>11</v>
      </c>
      <c r="C285" s="30" t="s">
        <v>25</v>
      </c>
      <c r="D285" s="31">
        <v>4126</v>
      </c>
      <c r="E285" s="32" t="s">
        <v>4</v>
      </c>
      <c r="F285" s="32"/>
      <c r="G285" s="1">
        <v>80000</v>
      </c>
      <c r="H285" s="1">
        <v>80000</v>
      </c>
      <c r="I285" s="1">
        <v>80000</v>
      </c>
      <c r="J285" s="1">
        <v>80000</v>
      </c>
      <c r="K285" s="1">
        <v>0</v>
      </c>
      <c r="L285" s="33">
        <f t="shared" si="111"/>
        <v>0</v>
      </c>
      <c r="M285" s="1">
        <v>50000</v>
      </c>
      <c r="N285" s="1">
        <v>50000</v>
      </c>
      <c r="O285" s="1">
        <v>80000</v>
      </c>
      <c r="P285" s="1">
        <f t="shared" si="138"/>
        <v>80000</v>
      </c>
      <c r="Q285" s="1">
        <v>80000</v>
      </c>
      <c r="R285" s="1">
        <v>80000</v>
      </c>
      <c r="S285" s="1">
        <f t="shared" si="139"/>
        <v>80000</v>
      </c>
      <c r="T285" s="1">
        <v>80000</v>
      </c>
      <c r="U285" s="1">
        <f t="shared" si="140"/>
        <v>80000</v>
      </c>
    </row>
    <row r="286" spans="1:25" s="23" customFormat="1" ht="15.75" hidden="1">
      <c r="A286" s="24" t="s">
        <v>69</v>
      </c>
      <c r="B286" s="25">
        <v>11</v>
      </c>
      <c r="C286" s="26" t="s">
        <v>25</v>
      </c>
      <c r="D286" s="27">
        <v>422</v>
      </c>
      <c r="E286" s="20"/>
      <c r="F286" s="20"/>
      <c r="G286" s="21">
        <f>SUM(G287)</f>
        <v>50000</v>
      </c>
      <c r="H286" s="21">
        <f t="shared" ref="H286:U286" si="142">SUM(H287)</f>
        <v>50000</v>
      </c>
      <c r="I286" s="21">
        <f t="shared" si="142"/>
        <v>50000</v>
      </c>
      <c r="J286" s="21">
        <f t="shared" si="142"/>
        <v>50000</v>
      </c>
      <c r="K286" s="21">
        <f t="shared" si="142"/>
        <v>48785.52</v>
      </c>
      <c r="L286" s="22">
        <f t="shared" si="111"/>
        <v>97.571039999999996</v>
      </c>
      <c r="M286" s="21">
        <f t="shared" si="142"/>
        <v>50000</v>
      </c>
      <c r="N286" s="21">
        <f t="shared" si="142"/>
        <v>50000</v>
      </c>
      <c r="O286" s="21">
        <f t="shared" si="142"/>
        <v>50000</v>
      </c>
      <c r="P286" s="21">
        <f t="shared" si="142"/>
        <v>50000</v>
      </c>
      <c r="Q286" s="21">
        <f t="shared" si="142"/>
        <v>50000</v>
      </c>
      <c r="R286" s="21">
        <f t="shared" si="142"/>
        <v>60000</v>
      </c>
      <c r="S286" s="21">
        <f t="shared" si="142"/>
        <v>60000</v>
      </c>
      <c r="T286" s="21">
        <f t="shared" si="142"/>
        <v>70000</v>
      </c>
      <c r="U286" s="21">
        <f t="shared" si="142"/>
        <v>70000</v>
      </c>
      <c r="V286" s="57"/>
      <c r="W286" s="57"/>
      <c r="X286" s="57"/>
      <c r="Y286" s="12"/>
    </row>
    <row r="287" spans="1:25" hidden="1">
      <c r="A287" s="28" t="s">
        <v>69</v>
      </c>
      <c r="B287" s="29">
        <v>11</v>
      </c>
      <c r="C287" s="30" t="s">
        <v>25</v>
      </c>
      <c r="D287" s="31">
        <v>4221</v>
      </c>
      <c r="E287" s="32" t="s">
        <v>129</v>
      </c>
      <c r="F287" s="32"/>
      <c r="G287" s="1">
        <v>50000</v>
      </c>
      <c r="H287" s="1">
        <v>50000</v>
      </c>
      <c r="I287" s="1">
        <v>50000</v>
      </c>
      <c r="J287" s="1">
        <v>50000</v>
      </c>
      <c r="K287" s="1">
        <v>48785.52</v>
      </c>
      <c r="L287" s="33">
        <f t="shared" si="111"/>
        <v>97.571039999999996</v>
      </c>
      <c r="M287" s="1">
        <v>50000</v>
      </c>
      <c r="N287" s="1">
        <v>50000</v>
      </c>
      <c r="O287" s="1">
        <v>50000</v>
      </c>
      <c r="P287" s="1">
        <f t="shared" si="138"/>
        <v>50000</v>
      </c>
      <c r="Q287" s="1">
        <v>50000</v>
      </c>
      <c r="R287" s="1">
        <v>60000</v>
      </c>
      <c r="S287" s="1">
        <f t="shared" si="139"/>
        <v>60000</v>
      </c>
      <c r="T287" s="1">
        <v>70000</v>
      </c>
      <c r="U287" s="1">
        <f t="shared" si="140"/>
        <v>70000</v>
      </c>
    </row>
    <row r="288" spans="1:25" s="23" customFormat="1" ht="15.75" hidden="1">
      <c r="A288" s="24" t="s">
        <v>69</v>
      </c>
      <c r="B288" s="25">
        <v>11</v>
      </c>
      <c r="C288" s="26" t="s">
        <v>25</v>
      </c>
      <c r="D288" s="27">
        <v>426</v>
      </c>
      <c r="E288" s="20"/>
      <c r="F288" s="20"/>
      <c r="G288" s="21">
        <f>SUM(G289)</f>
        <v>168000</v>
      </c>
      <c r="H288" s="21">
        <f t="shared" ref="H288:U288" si="143">SUM(H289)</f>
        <v>168000</v>
      </c>
      <c r="I288" s="21">
        <f t="shared" si="143"/>
        <v>168000</v>
      </c>
      <c r="J288" s="21">
        <f t="shared" si="143"/>
        <v>168000</v>
      </c>
      <c r="K288" s="21">
        <f t="shared" si="143"/>
        <v>0</v>
      </c>
      <c r="L288" s="22">
        <f t="shared" si="111"/>
        <v>0</v>
      </c>
      <c r="M288" s="21">
        <f t="shared" si="143"/>
        <v>100000</v>
      </c>
      <c r="N288" s="21">
        <f t="shared" si="143"/>
        <v>100000</v>
      </c>
      <c r="O288" s="21">
        <f t="shared" si="143"/>
        <v>105000</v>
      </c>
      <c r="P288" s="21">
        <f t="shared" si="143"/>
        <v>105000</v>
      </c>
      <c r="Q288" s="21">
        <f t="shared" si="143"/>
        <v>168000</v>
      </c>
      <c r="R288" s="21">
        <f t="shared" si="143"/>
        <v>110250</v>
      </c>
      <c r="S288" s="21">
        <f t="shared" si="143"/>
        <v>110250</v>
      </c>
      <c r="T288" s="21">
        <f t="shared" si="143"/>
        <v>115763</v>
      </c>
      <c r="U288" s="21">
        <f t="shared" si="143"/>
        <v>115763</v>
      </c>
      <c r="V288" s="57"/>
      <c r="W288" s="57"/>
      <c r="X288" s="57"/>
      <c r="Y288" s="12"/>
    </row>
    <row r="289" spans="1:25" hidden="1">
      <c r="A289" s="28" t="s">
        <v>69</v>
      </c>
      <c r="B289" s="29">
        <v>11</v>
      </c>
      <c r="C289" s="30" t="s">
        <v>25</v>
      </c>
      <c r="D289" s="31">
        <v>4262</v>
      </c>
      <c r="E289" s="32" t="s">
        <v>135</v>
      </c>
      <c r="F289" s="32"/>
      <c r="G289" s="1">
        <v>168000</v>
      </c>
      <c r="H289" s="1">
        <v>168000</v>
      </c>
      <c r="I289" s="1">
        <v>168000</v>
      </c>
      <c r="J289" s="1">
        <v>168000</v>
      </c>
      <c r="K289" s="1">
        <v>0</v>
      </c>
      <c r="L289" s="33">
        <f t="shared" si="111"/>
        <v>0</v>
      </c>
      <c r="M289" s="1">
        <v>100000</v>
      </c>
      <c r="N289" s="1">
        <v>100000</v>
      </c>
      <c r="O289" s="1">
        <v>105000</v>
      </c>
      <c r="P289" s="1">
        <f t="shared" si="138"/>
        <v>105000</v>
      </c>
      <c r="Q289" s="1">
        <v>168000</v>
      </c>
      <c r="R289" s="1">
        <v>110250</v>
      </c>
      <c r="S289" s="1">
        <f t="shared" si="139"/>
        <v>110250</v>
      </c>
      <c r="T289" s="1">
        <v>115763</v>
      </c>
      <c r="U289" s="1">
        <f t="shared" si="140"/>
        <v>115763</v>
      </c>
    </row>
    <row r="290" spans="1:25" ht="94.5">
      <c r="A290" s="281" t="s">
        <v>458</v>
      </c>
      <c r="B290" s="282"/>
      <c r="C290" s="282"/>
      <c r="D290" s="282"/>
      <c r="E290" s="20" t="s">
        <v>303</v>
      </c>
      <c r="F290" s="51" t="s">
        <v>449</v>
      </c>
      <c r="G290" s="21">
        <f>G291+G294</f>
        <v>280000</v>
      </c>
      <c r="H290" s="21">
        <f t="shared" ref="H290:U290" si="144">H291+H294</f>
        <v>280000</v>
      </c>
      <c r="I290" s="21">
        <f t="shared" si="144"/>
        <v>280000</v>
      </c>
      <c r="J290" s="21">
        <f t="shared" si="144"/>
        <v>280000</v>
      </c>
      <c r="K290" s="21">
        <f t="shared" si="144"/>
        <v>0</v>
      </c>
      <c r="L290" s="22">
        <f t="shared" si="111"/>
        <v>0</v>
      </c>
      <c r="M290" s="21">
        <f t="shared" si="144"/>
        <v>300000</v>
      </c>
      <c r="N290" s="21">
        <f t="shared" si="144"/>
        <v>300000</v>
      </c>
      <c r="O290" s="21">
        <f t="shared" si="144"/>
        <v>200000</v>
      </c>
      <c r="P290" s="21">
        <f t="shared" si="144"/>
        <v>200000</v>
      </c>
      <c r="Q290" s="21">
        <f t="shared" si="144"/>
        <v>300000</v>
      </c>
      <c r="R290" s="21">
        <f t="shared" si="144"/>
        <v>223500</v>
      </c>
      <c r="S290" s="21">
        <f t="shared" si="144"/>
        <v>223500</v>
      </c>
      <c r="T290" s="21">
        <f t="shared" si="144"/>
        <v>247425</v>
      </c>
      <c r="U290" s="21">
        <f t="shared" si="144"/>
        <v>247425</v>
      </c>
    </row>
    <row r="291" spans="1:25" s="23" customFormat="1" ht="15.75" hidden="1">
      <c r="A291" s="24" t="s">
        <v>1</v>
      </c>
      <c r="B291" s="25">
        <v>11</v>
      </c>
      <c r="C291" s="26" t="s">
        <v>209</v>
      </c>
      <c r="D291" s="42">
        <v>323</v>
      </c>
      <c r="E291" s="20"/>
      <c r="F291" s="20"/>
      <c r="G291" s="21">
        <f>SUM(G292:G293)</f>
        <v>270000</v>
      </c>
      <c r="H291" s="21">
        <f t="shared" ref="H291:U291" si="145">SUM(H292:H293)</f>
        <v>270000</v>
      </c>
      <c r="I291" s="21">
        <f t="shared" si="145"/>
        <v>270000</v>
      </c>
      <c r="J291" s="21">
        <f t="shared" si="145"/>
        <v>270000</v>
      </c>
      <c r="K291" s="21">
        <f t="shared" si="145"/>
        <v>0</v>
      </c>
      <c r="L291" s="22">
        <f t="shared" si="111"/>
        <v>0</v>
      </c>
      <c r="M291" s="21">
        <f t="shared" si="145"/>
        <v>280000</v>
      </c>
      <c r="N291" s="21">
        <f t="shared" si="145"/>
        <v>280000</v>
      </c>
      <c r="O291" s="21">
        <f t="shared" si="145"/>
        <v>190000</v>
      </c>
      <c r="P291" s="21">
        <f t="shared" si="145"/>
        <v>190000</v>
      </c>
      <c r="Q291" s="21">
        <f t="shared" si="145"/>
        <v>280000</v>
      </c>
      <c r="R291" s="21">
        <f t="shared" si="145"/>
        <v>208500</v>
      </c>
      <c r="S291" s="21">
        <f t="shared" si="145"/>
        <v>208500</v>
      </c>
      <c r="T291" s="21">
        <f t="shared" si="145"/>
        <v>227425</v>
      </c>
      <c r="U291" s="21">
        <f t="shared" si="145"/>
        <v>227425</v>
      </c>
      <c r="V291" s="57"/>
      <c r="W291" s="57"/>
      <c r="X291" s="57"/>
      <c r="Y291" s="12"/>
    </row>
    <row r="292" spans="1:25" hidden="1">
      <c r="A292" s="28" t="s">
        <v>1</v>
      </c>
      <c r="B292" s="29">
        <v>11</v>
      </c>
      <c r="C292" s="30" t="s">
        <v>209</v>
      </c>
      <c r="D292" s="31">
        <v>3234</v>
      </c>
      <c r="E292" s="32" t="s">
        <v>120</v>
      </c>
      <c r="F292" s="32"/>
      <c r="G292" s="1">
        <v>20000</v>
      </c>
      <c r="H292" s="1">
        <v>20000</v>
      </c>
      <c r="I292" s="1">
        <v>20000</v>
      </c>
      <c r="J292" s="1">
        <v>20000</v>
      </c>
      <c r="K292" s="1">
        <v>0</v>
      </c>
      <c r="L292" s="33">
        <f t="shared" si="111"/>
        <v>0</v>
      </c>
      <c r="M292" s="1">
        <v>30000</v>
      </c>
      <c r="N292" s="1">
        <v>30000</v>
      </c>
      <c r="O292" s="1">
        <v>20000</v>
      </c>
      <c r="P292" s="1">
        <f>O292</f>
        <v>20000</v>
      </c>
      <c r="Q292" s="1">
        <v>30000</v>
      </c>
      <c r="R292" s="1">
        <v>30000</v>
      </c>
      <c r="S292" s="1">
        <f>R292</f>
        <v>30000</v>
      </c>
      <c r="T292" s="1">
        <v>40000</v>
      </c>
      <c r="U292" s="1">
        <f>T292</f>
        <v>40000</v>
      </c>
    </row>
    <row r="293" spans="1:25" hidden="1">
      <c r="A293" s="28" t="s">
        <v>1</v>
      </c>
      <c r="B293" s="29">
        <v>11</v>
      </c>
      <c r="C293" s="30" t="s">
        <v>209</v>
      </c>
      <c r="D293" s="31">
        <v>3235</v>
      </c>
      <c r="E293" s="32" t="s">
        <v>42</v>
      </c>
      <c r="F293" s="32"/>
      <c r="G293" s="1">
        <v>250000</v>
      </c>
      <c r="H293" s="1">
        <v>250000</v>
      </c>
      <c r="I293" s="1">
        <v>250000</v>
      </c>
      <c r="J293" s="1">
        <v>250000</v>
      </c>
      <c r="K293" s="1">
        <v>0</v>
      </c>
      <c r="L293" s="33">
        <f t="shared" si="111"/>
        <v>0</v>
      </c>
      <c r="M293" s="1">
        <v>250000</v>
      </c>
      <c r="N293" s="1">
        <v>250000</v>
      </c>
      <c r="O293" s="1">
        <v>170000</v>
      </c>
      <c r="P293" s="1">
        <f>O293</f>
        <v>170000</v>
      </c>
      <c r="Q293" s="1">
        <v>250000</v>
      </c>
      <c r="R293" s="1">
        <v>178500</v>
      </c>
      <c r="S293" s="1">
        <f>R293</f>
        <v>178500</v>
      </c>
      <c r="T293" s="1">
        <v>187425</v>
      </c>
      <c r="U293" s="1">
        <f>T293</f>
        <v>187425</v>
      </c>
    </row>
    <row r="294" spans="1:25" s="23" customFormat="1" ht="15.75" hidden="1">
      <c r="A294" s="24" t="s">
        <v>1</v>
      </c>
      <c r="B294" s="25">
        <v>11</v>
      </c>
      <c r="C294" s="26" t="s">
        <v>209</v>
      </c>
      <c r="D294" s="27">
        <v>324</v>
      </c>
      <c r="E294" s="20"/>
      <c r="F294" s="20"/>
      <c r="G294" s="21">
        <f>SUM(G295)</f>
        <v>10000</v>
      </c>
      <c r="H294" s="21">
        <f t="shared" ref="H294:U294" si="146">SUM(H295)</f>
        <v>10000</v>
      </c>
      <c r="I294" s="21">
        <f t="shared" si="146"/>
        <v>10000</v>
      </c>
      <c r="J294" s="21">
        <f t="shared" si="146"/>
        <v>10000</v>
      </c>
      <c r="K294" s="21">
        <f t="shared" si="146"/>
        <v>0</v>
      </c>
      <c r="L294" s="22">
        <f t="shared" si="111"/>
        <v>0</v>
      </c>
      <c r="M294" s="21">
        <f t="shared" si="146"/>
        <v>20000</v>
      </c>
      <c r="N294" s="21">
        <f t="shared" si="146"/>
        <v>20000</v>
      </c>
      <c r="O294" s="21">
        <f t="shared" si="146"/>
        <v>10000</v>
      </c>
      <c r="P294" s="21">
        <f t="shared" si="146"/>
        <v>10000</v>
      </c>
      <c r="Q294" s="21">
        <f t="shared" si="146"/>
        <v>20000</v>
      </c>
      <c r="R294" s="21">
        <f t="shared" si="146"/>
        <v>15000</v>
      </c>
      <c r="S294" s="21">
        <f t="shared" si="146"/>
        <v>15000</v>
      </c>
      <c r="T294" s="21">
        <f t="shared" si="146"/>
        <v>20000</v>
      </c>
      <c r="U294" s="21">
        <f t="shared" si="146"/>
        <v>20000</v>
      </c>
      <c r="V294" s="57"/>
      <c r="W294" s="57"/>
      <c r="X294" s="57"/>
      <c r="Y294" s="12"/>
    </row>
    <row r="295" spans="1:25" s="23" customFormat="1" ht="30" hidden="1">
      <c r="A295" s="28" t="s">
        <v>1</v>
      </c>
      <c r="B295" s="29">
        <v>11</v>
      </c>
      <c r="C295" s="30" t="s">
        <v>209</v>
      </c>
      <c r="D295" s="31">
        <v>3241</v>
      </c>
      <c r="E295" s="32" t="s">
        <v>238</v>
      </c>
      <c r="F295" s="32"/>
      <c r="G295" s="1">
        <v>10000</v>
      </c>
      <c r="H295" s="1">
        <v>10000</v>
      </c>
      <c r="I295" s="1">
        <v>10000</v>
      </c>
      <c r="J295" s="1">
        <v>10000</v>
      </c>
      <c r="K295" s="1">
        <v>0</v>
      </c>
      <c r="L295" s="33">
        <f t="shared" si="111"/>
        <v>0</v>
      </c>
      <c r="M295" s="1">
        <v>20000</v>
      </c>
      <c r="N295" s="1">
        <v>20000</v>
      </c>
      <c r="O295" s="1">
        <v>10000</v>
      </c>
      <c r="P295" s="1">
        <f>O295</f>
        <v>10000</v>
      </c>
      <c r="Q295" s="1">
        <v>20000</v>
      </c>
      <c r="R295" s="1">
        <v>15000</v>
      </c>
      <c r="S295" s="1">
        <f>R295</f>
        <v>15000</v>
      </c>
      <c r="T295" s="1">
        <v>20000</v>
      </c>
      <c r="U295" s="1">
        <f>T295</f>
        <v>20000</v>
      </c>
      <c r="V295" s="57"/>
      <c r="W295" s="57"/>
      <c r="X295" s="57"/>
      <c r="Y295" s="12"/>
    </row>
    <row r="296" spans="1:25" ht="94.5">
      <c r="A296" s="281" t="s">
        <v>457</v>
      </c>
      <c r="B296" s="281"/>
      <c r="C296" s="281"/>
      <c r="D296" s="281"/>
      <c r="E296" s="20" t="s">
        <v>304</v>
      </c>
      <c r="F296" s="51" t="s">
        <v>449</v>
      </c>
      <c r="G296" s="21">
        <f>G297+G299+G302+G304+G307</f>
        <v>278000</v>
      </c>
      <c r="H296" s="21">
        <f t="shared" ref="H296:U296" si="147">H297+H299+H302+H304+H307</f>
        <v>278000</v>
      </c>
      <c r="I296" s="21">
        <f t="shared" si="147"/>
        <v>278000</v>
      </c>
      <c r="J296" s="21">
        <f t="shared" si="147"/>
        <v>278000</v>
      </c>
      <c r="K296" s="21">
        <f t="shared" si="147"/>
        <v>203502.62</v>
      </c>
      <c r="L296" s="22">
        <f t="shared" si="111"/>
        <v>73.202381294964027</v>
      </c>
      <c r="M296" s="21">
        <f t="shared" si="147"/>
        <v>278000</v>
      </c>
      <c r="N296" s="21">
        <f t="shared" si="147"/>
        <v>278000</v>
      </c>
      <c r="O296" s="21">
        <f t="shared" si="147"/>
        <v>278000</v>
      </c>
      <c r="P296" s="21">
        <f t="shared" si="147"/>
        <v>278000</v>
      </c>
      <c r="Q296" s="21">
        <f t="shared" si="147"/>
        <v>278000</v>
      </c>
      <c r="R296" s="21">
        <f t="shared" si="147"/>
        <v>320000</v>
      </c>
      <c r="S296" s="21">
        <f t="shared" si="147"/>
        <v>320000</v>
      </c>
      <c r="T296" s="21">
        <f t="shared" si="147"/>
        <v>375000</v>
      </c>
      <c r="U296" s="21">
        <f t="shared" si="147"/>
        <v>375000</v>
      </c>
    </row>
    <row r="297" spans="1:25" s="23" customFormat="1" ht="15.75" hidden="1">
      <c r="A297" s="24" t="s">
        <v>100</v>
      </c>
      <c r="B297" s="25">
        <v>11</v>
      </c>
      <c r="C297" s="26" t="s">
        <v>25</v>
      </c>
      <c r="D297" s="27">
        <v>322</v>
      </c>
      <c r="E297" s="20"/>
      <c r="F297" s="20"/>
      <c r="G297" s="21">
        <f>SUM(G298)</f>
        <v>3000</v>
      </c>
      <c r="H297" s="21">
        <f t="shared" ref="H297:U297" si="148">SUM(H298)</f>
        <v>3000</v>
      </c>
      <c r="I297" s="21">
        <f t="shared" si="148"/>
        <v>3000</v>
      </c>
      <c r="J297" s="21">
        <f t="shared" si="148"/>
        <v>3000</v>
      </c>
      <c r="K297" s="21">
        <f t="shared" si="148"/>
        <v>0</v>
      </c>
      <c r="L297" s="22">
        <f t="shared" ref="L297:L361" si="149">IF(I297=0, "-", K297/I297*100)</f>
        <v>0</v>
      </c>
      <c r="M297" s="21">
        <f t="shared" si="148"/>
        <v>3000</v>
      </c>
      <c r="N297" s="21">
        <f t="shared" si="148"/>
        <v>3000</v>
      </c>
      <c r="O297" s="21">
        <f t="shared" si="148"/>
        <v>3000</v>
      </c>
      <c r="P297" s="21">
        <f t="shared" si="148"/>
        <v>3000</v>
      </c>
      <c r="Q297" s="21">
        <f t="shared" si="148"/>
        <v>3000</v>
      </c>
      <c r="R297" s="21">
        <f t="shared" si="148"/>
        <v>5000</v>
      </c>
      <c r="S297" s="21">
        <f t="shared" si="148"/>
        <v>5000</v>
      </c>
      <c r="T297" s="21">
        <f t="shared" si="148"/>
        <v>10000</v>
      </c>
      <c r="U297" s="21">
        <f t="shared" si="148"/>
        <v>10000</v>
      </c>
      <c r="V297" s="57"/>
      <c r="W297" s="57"/>
      <c r="X297" s="57"/>
      <c r="Y297" s="12"/>
    </row>
    <row r="298" spans="1:25" ht="30" hidden="1">
      <c r="A298" s="28" t="s">
        <v>100</v>
      </c>
      <c r="B298" s="29">
        <v>11</v>
      </c>
      <c r="C298" s="30" t="s">
        <v>25</v>
      </c>
      <c r="D298" s="31">
        <v>3224</v>
      </c>
      <c r="E298" s="32" t="s">
        <v>144</v>
      </c>
      <c r="F298" s="32"/>
      <c r="G298" s="1">
        <v>3000</v>
      </c>
      <c r="H298" s="1">
        <v>3000</v>
      </c>
      <c r="I298" s="1">
        <v>3000</v>
      </c>
      <c r="J298" s="1">
        <v>3000</v>
      </c>
      <c r="K298" s="1">
        <v>0</v>
      </c>
      <c r="L298" s="33">
        <f t="shared" si="149"/>
        <v>0</v>
      </c>
      <c r="M298" s="1">
        <v>3000</v>
      </c>
      <c r="N298" s="1">
        <v>3000</v>
      </c>
      <c r="O298" s="1">
        <v>3000</v>
      </c>
      <c r="P298" s="1">
        <f>O298</f>
        <v>3000</v>
      </c>
      <c r="Q298" s="1">
        <v>3000</v>
      </c>
      <c r="R298" s="1">
        <v>5000</v>
      </c>
      <c r="S298" s="1">
        <f>R298</f>
        <v>5000</v>
      </c>
      <c r="T298" s="1">
        <v>10000</v>
      </c>
      <c r="U298" s="1">
        <f>T298</f>
        <v>10000</v>
      </c>
    </row>
    <row r="299" spans="1:25" s="23" customFormat="1" ht="15.75" hidden="1">
      <c r="A299" s="24" t="s">
        <v>100</v>
      </c>
      <c r="B299" s="25">
        <v>11</v>
      </c>
      <c r="C299" s="26" t="s">
        <v>25</v>
      </c>
      <c r="D299" s="27">
        <v>323</v>
      </c>
      <c r="E299" s="20"/>
      <c r="F299" s="20"/>
      <c r="G299" s="21">
        <f>SUM(G300:G301)</f>
        <v>200000</v>
      </c>
      <c r="H299" s="21">
        <f t="shared" ref="H299:U299" si="150">SUM(H300:H301)</f>
        <v>200000</v>
      </c>
      <c r="I299" s="21">
        <f t="shared" si="150"/>
        <v>200000</v>
      </c>
      <c r="J299" s="21">
        <f t="shared" si="150"/>
        <v>200000</v>
      </c>
      <c r="K299" s="21">
        <f t="shared" si="150"/>
        <v>162540.12</v>
      </c>
      <c r="L299" s="22">
        <f t="shared" si="149"/>
        <v>81.270060000000001</v>
      </c>
      <c r="M299" s="21">
        <f t="shared" si="150"/>
        <v>200000</v>
      </c>
      <c r="N299" s="21">
        <f t="shared" si="150"/>
        <v>200000</v>
      </c>
      <c r="O299" s="21">
        <f t="shared" si="150"/>
        <v>200000</v>
      </c>
      <c r="P299" s="21">
        <f t="shared" si="150"/>
        <v>200000</v>
      </c>
      <c r="Q299" s="21">
        <f t="shared" si="150"/>
        <v>200000</v>
      </c>
      <c r="R299" s="21">
        <f t="shared" si="150"/>
        <v>220000</v>
      </c>
      <c r="S299" s="21">
        <f t="shared" si="150"/>
        <v>220000</v>
      </c>
      <c r="T299" s="21">
        <f t="shared" si="150"/>
        <v>240000</v>
      </c>
      <c r="U299" s="21">
        <f t="shared" si="150"/>
        <v>240000</v>
      </c>
      <c r="V299" s="57"/>
      <c r="W299" s="57"/>
      <c r="X299" s="57"/>
      <c r="Y299" s="12"/>
    </row>
    <row r="300" spans="1:25" hidden="1">
      <c r="A300" s="28" t="s">
        <v>100</v>
      </c>
      <c r="B300" s="29">
        <v>11</v>
      </c>
      <c r="C300" s="30" t="s">
        <v>25</v>
      </c>
      <c r="D300" s="31">
        <v>3232</v>
      </c>
      <c r="E300" s="32" t="s">
        <v>118</v>
      </c>
      <c r="F300" s="32"/>
      <c r="G300" s="1">
        <v>180000</v>
      </c>
      <c r="H300" s="1">
        <v>180000</v>
      </c>
      <c r="I300" s="1">
        <v>180000</v>
      </c>
      <c r="J300" s="1">
        <v>180000</v>
      </c>
      <c r="K300" s="1">
        <v>162540.12</v>
      </c>
      <c r="L300" s="33">
        <f t="shared" si="149"/>
        <v>90.300066666666666</v>
      </c>
      <c r="M300" s="1">
        <v>180000</v>
      </c>
      <c r="N300" s="1">
        <v>180000</v>
      </c>
      <c r="O300" s="1">
        <v>180000</v>
      </c>
      <c r="P300" s="1">
        <f t="shared" ref="P300:P308" si="151">O300</f>
        <v>180000</v>
      </c>
      <c r="Q300" s="1">
        <v>180000</v>
      </c>
      <c r="R300" s="1">
        <v>200000</v>
      </c>
      <c r="S300" s="1">
        <f t="shared" ref="S300:S308" si="152">R300</f>
        <v>200000</v>
      </c>
      <c r="T300" s="1">
        <v>220000</v>
      </c>
      <c r="U300" s="1">
        <f t="shared" ref="U300:U308" si="153">T300</f>
        <v>220000</v>
      </c>
    </row>
    <row r="301" spans="1:25" ht="14.25" hidden="1" customHeight="1">
      <c r="A301" s="28" t="s">
        <v>100</v>
      </c>
      <c r="B301" s="29">
        <v>11</v>
      </c>
      <c r="C301" s="30" t="s">
        <v>25</v>
      </c>
      <c r="D301" s="31">
        <v>3237</v>
      </c>
      <c r="E301" s="32" t="s">
        <v>36</v>
      </c>
      <c r="F301" s="32"/>
      <c r="G301" s="1">
        <v>20000</v>
      </c>
      <c r="H301" s="1">
        <v>20000</v>
      </c>
      <c r="I301" s="1">
        <v>20000</v>
      </c>
      <c r="J301" s="1">
        <v>20000</v>
      </c>
      <c r="K301" s="1">
        <v>0</v>
      </c>
      <c r="L301" s="33">
        <f t="shared" si="149"/>
        <v>0</v>
      </c>
      <c r="M301" s="1">
        <v>20000</v>
      </c>
      <c r="N301" s="1">
        <v>20000</v>
      </c>
      <c r="O301" s="1">
        <v>20000</v>
      </c>
      <c r="P301" s="1">
        <f t="shared" si="151"/>
        <v>20000</v>
      </c>
      <c r="Q301" s="1">
        <v>20000</v>
      </c>
      <c r="R301" s="1">
        <v>20000</v>
      </c>
      <c r="S301" s="1">
        <f t="shared" si="152"/>
        <v>20000</v>
      </c>
      <c r="T301" s="1">
        <v>20000</v>
      </c>
      <c r="U301" s="1">
        <f t="shared" si="153"/>
        <v>20000</v>
      </c>
    </row>
    <row r="302" spans="1:25" s="23" customFormat="1" ht="14.25" hidden="1" customHeight="1">
      <c r="A302" s="24" t="s">
        <v>100</v>
      </c>
      <c r="B302" s="25">
        <v>11</v>
      </c>
      <c r="C302" s="26" t="s">
        <v>25</v>
      </c>
      <c r="D302" s="27">
        <v>412</v>
      </c>
      <c r="E302" s="20"/>
      <c r="F302" s="20"/>
      <c r="G302" s="21">
        <f>SUM(G303)</f>
        <v>5000</v>
      </c>
      <c r="H302" s="21">
        <f t="shared" ref="H302:U302" si="154">SUM(H303)</f>
        <v>5000</v>
      </c>
      <c r="I302" s="21">
        <f t="shared" si="154"/>
        <v>5000</v>
      </c>
      <c r="J302" s="21">
        <f t="shared" si="154"/>
        <v>5000</v>
      </c>
      <c r="K302" s="21">
        <f t="shared" si="154"/>
        <v>0</v>
      </c>
      <c r="L302" s="22">
        <f t="shared" si="149"/>
        <v>0</v>
      </c>
      <c r="M302" s="21">
        <f t="shared" si="154"/>
        <v>5000</v>
      </c>
      <c r="N302" s="21">
        <f t="shared" si="154"/>
        <v>5000</v>
      </c>
      <c r="O302" s="21">
        <f t="shared" si="154"/>
        <v>5000</v>
      </c>
      <c r="P302" s="21">
        <f t="shared" si="154"/>
        <v>5000</v>
      </c>
      <c r="Q302" s="21">
        <f t="shared" si="154"/>
        <v>5000</v>
      </c>
      <c r="R302" s="21">
        <f t="shared" si="154"/>
        <v>10000</v>
      </c>
      <c r="S302" s="21">
        <f t="shared" si="154"/>
        <v>10000</v>
      </c>
      <c r="T302" s="21">
        <f t="shared" si="154"/>
        <v>15000</v>
      </c>
      <c r="U302" s="21">
        <f t="shared" si="154"/>
        <v>15000</v>
      </c>
      <c r="V302" s="57"/>
      <c r="W302" s="57"/>
      <c r="X302" s="57"/>
      <c r="Y302" s="12"/>
    </row>
    <row r="303" spans="1:25" hidden="1">
      <c r="A303" s="28" t="s">
        <v>100</v>
      </c>
      <c r="B303" s="29">
        <v>11</v>
      </c>
      <c r="C303" s="30" t="s">
        <v>25</v>
      </c>
      <c r="D303" s="31">
        <v>4126</v>
      </c>
      <c r="E303" s="32" t="s">
        <v>4</v>
      </c>
      <c r="F303" s="32"/>
      <c r="G303" s="1">
        <v>5000</v>
      </c>
      <c r="H303" s="1">
        <v>5000</v>
      </c>
      <c r="I303" s="1">
        <v>5000</v>
      </c>
      <c r="J303" s="1">
        <v>5000</v>
      </c>
      <c r="K303" s="1">
        <v>0</v>
      </c>
      <c r="L303" s="33">
        <f t="shared" si="149"/>
        <v>0</v>
      </c>
      <c r="M303" s="1">
        <v>5000</v>
      </c>
      <c r="N303" s="1">
        <v>5000</v>
      </c>
      <c r="O303" s="1">
        <v>5000</v>
      </c>
      <c r="P303" s="1">
        <f t="shared" si="151"/>
        <v>5000</v>
      </c>
      <c r="Q303" s="1">
        <v>5000</v>
      </c>
      <c r="R303" s="1">
        <v>10000</v>
      </c>
      <c r="S303" s="1">
        <f t="shared" si="152"/>
        <v>10000</v>
      </c>
      <c r="T303" s="1">
        <v>15000</v>
      </c>
      <c r="U303" s="1">
        <f t="shared" si="153"/>
        <v>15000</v>
      </c>
    </row>
    <row r="304" spans="1:25" s="23" customFormat="1" ht="15.75" hidden="1">
      <c r="A304" s="24" t="s">
        <v>100</v>
      </c>
      <c r="B304" s="25">
        <v>11</v>
      </c>
      <c r="C304" s="26" t="s">
        <v>25</v>
      </c>
      <c r="D304" s="27">
        <v>422</v>
      </c>
      <c r="E304" s="20"/>
      <c r="F304" s="20"/>
      <c r="G304" s="21">
        <f>SUM(G305:G306)</f>
        <v>65000</v>
      </c>
      <c r="H304" s="21">
        <f t="shared" ref="H304:U304" si="155">SUM(H305:H306)</f>
        <v>65000</v>
      </c>
      <c r="I304" s="21">
        <f t="shared" si="155"/>
        <v>65000</v>
      </c>
      <c r="J304" s="21">
        <f t="shared" si="155"/>
        <v>65000</v>
      </c>
      <c r="K304" s="21">
        <f t="shared" si="155"/>
        <v>40962.5</v>
      </c>
      <c r="L304" s="22">
        <f t="shared" si="149"/>
        <v>63.019230769230774</v>
      </c>
      <c r="M304" s="21">
        <f t="shared" si="155"/>
        <v>65000</v>
      </c>
      <c r="N304" s="21">
        <f t="shared" si="155"/>
        <v>65000</v>
      </c>
      <c r="O304" s="21">
        <f t="shared" si="155"/>
        <v>65000</v>
      </c>
      <c r="P304" s="21">
        <f t="shared" si="155"/>
        <v>65000</v>
      </c>
      <c r="Q304" s="21">
        <f t="shared" si="155"/>
        <v>65000</v>
      </c>
      <c r="R304" s="21">
        <f t="shared" si="155"/>
        <v>75000</v>
      </c>
      <c r="S304" s="21">
        <f t="shared" si="155"/>
        <v>75000</v>
      </c>
      <c r="T304" s="21">
        <f t="shared" si="155"/>
        <v>90000</v>
      </c>
      <c r="U304" s="21">
        <f t="shared" si="155"/>
        <v>90000</v>
      </c>
      <c r="V304" s="57"/>
      <c r="W304" s="57"/>
      <c r="X304" s="57"/>
      <c r="Y304" s="12"/>
    </row>
    <row r="305" spans="1:25" hidden="1">
      <c r="A305" s="28" t="s">
        <v>100</v>
      </c>
      <c r="B305" s="29">
        <v>11</v>
      </c>
      <c r="C305" s="30" t="s">
        <v>25</v>
      </c>
      <c r="D305" s="31">
        <v>4221</v>
      </c>
      <c r="E305" s="32" t="s">
        <v>129</v>
      </c>
      <c r="F305" s="32"/>
      <c r="G305" s="1">
        <v>50000</v>
      </c>
      <c r="H305" s="1">
        <v>50000</v>
      </c>
      <c r="I305" s="1">
        <v>50000</v>
      </c>
      <c r="J305" s="1">
        <v>50000</v>
      </c>
      <c r="K305" s="1">
        <v>40962.5</v>
      </c>
      <c r="L305" s="33">
        <f t="shared" si="149"/>
        <v>81.924999999999997</v>
      </c>
      <c r="M305" s="1">
        <v>50000</v>
      </c>
      <c r="N305" s="1">
        <v>50000</v>
      </c>
      <c r="O305" s="1">
        <v>50000</v>
      </c>
      <c r="P305" s="1">
        <f t="shared" si="151"/>
        <v>50000</v>
      </c>
      <c r="Q305" s="1">
        <v>50000</v>
      </c>
      <c r="R305" s="1">
        <v>60000</v>
      </c>
      <c r="S305" s="1">
        <f t="shared" si="152"/>
        <v>60000</v>
      </c>
      <c r="T305" s="1">
        <v>70000</v>
      </c>
      <c r="U305" s="1">
        <f t="shared" si="153"/>
        <v>70000</v>
      </c>
    </row>
    <row r="306" spans="1:25" hidden="1">
      <c r="A306" s="28" t="s">
        <v>100</v>
      </c>
      <c r="B306" s="29">
        <v>11</v>
      </c>
      <c r="C306" s="30" t="s">
        <v>25</v>
      </c>
      <c r="D306" s="31">
        <v>4223</v>
      </c>
      <c r="E306" s="32" t="s">
        <v>131</v>
      </c>
      <c r="F306" s="32"/>
      <c r="G306" s="1">
        <v>15000</v>
      </c>
      <c r="H306" s="1">
        <v>15000</v>
      </c>
      <c r="I306" s="1">
        <v>15000</v>
      </c>
      <c r="J306" s="1">
        <v>15000</v>
      </c>
      <c r="K306" s="1">
        <v>0</v>
      </c>
      <c r="L306" s="33">
        <f t="shared" si="149"/>
        <v>0</v>
      </c>
      <c r="M306" s="1">
        <v>15000</v>
      </c>
      <c r="N306" s="1">
        <v>15000</v>
      </c>
      <c r="O306" s="1">
        <v>15000</v>
      </c>
      <c r="P306" s="1">
        <f t="shared" si="151"/>
        <v>15000</v>
      </c>
      <c r="Q306" s="1">
        <v>15000</v>
      </c>
      <c r="R306" s="1">
        <v>15000</v>
      </c>
      <c r="S306" s="1">
        <f t="shared" si="152"/>
        <v>15000</v>
      </c>
      <c r="T306" s="1">
        <v>20000</v>
      </c>
      <c r="U306" s="1">
        <f t="shared" si="153"/>
        <v>20000</v>
      </c>
    </row>
    <row r="307" spans="1:25" s="23" customFormat="1" ht="15.75" hidden="1">
      <c r="A307" s="24" t="s">
        <v>100</v>
      </c>
      <c r="B307" s="25">
        <v>11</v>
      </c>
      <c r="C307" s="26" t="s">
        <v>25</v>
      </c>
      <c r="D307" s="27">
        <v>451</v>
      </c>
      <c r="E307" s="20"/>
      <c r="F307" s="20"/>
      <c r="G307" s="21">
        <f>SUM(G308)</f>
        <v>5000</v>
      </c>
      <c r="H307" s="21">
        <f t="shared" ref="H307:U307" si="156">SUM(H308)</f>
        <v>5000</v>
      </c>
      <c r="I307" s="21">
        <f t="shared" si="156"/>
        <v>5000</v>
      </c>
      <c r="J307" s="21">
        <f t="shared" si="156"/>
        <v>5000</v>
      </c>
      <c r="K307" s="21">
        <f t="shared" si="156"/>
        <v>0</v>
      </c>
      <c r="L307" s="22">
        <f t="shared" si="149"/>
        <v>0</v>
      </c>
      <c r="M307" s="21">
        <f t="shared" si="156"/>
        <v>5000</v>
      </c>
      <c r="N307" s="21">
        <f t="shared" si="156"/>
        <v>5000</v>
      </c>
      <c r="O307" s="21">
        <f t="shared" si="156"/>
        <v>5000</v>
      </c>
      <c r="P307" s="21">
        <f t="shared" si="156"/>
        <v>5000</v>
      </c>
      <c r="Q307" s="21">
        <f t="shared" si="156"/>
        <v>5000</v>
      </c>
      <c r="R307" s="21">
        <f t="shared" si="156"/>
        <v>10000</v>
      </c>
      <c r="S307" s="21">
        <f t="shared" si="156"/>
        <v>10000</v>
      </c>
      <c r="T307" s="21">
        <f t="shared" si="156"/>
        <v>20000</v>
      </c>
      <c r="U307" s="21">
        <f t="shared" si="156"/>
        <v>20000</v>
      </c>
      <c r="V307" s="57"/>
      <c r="W307" s="57"/>
      <c r="X307" s="57"/>
      <c r="Y307" s="12"/>
    </row>
    <row r="308" spans="1:25" hidden="1">
      <c r="A308" s="28" t="s">
        <v>100</v>
      </c>
      <c r="B308" s="29">
        <v>11</v>
      </c>
      <c r="C308" s="30" t="s">
        <v>25</v>
      </c>
      <c r="D308" s="31">
        <v>4511</v>
      </c>
      <c r="E308" s="32" t="s">
        <v>136</v>
      </c>
      <c r="F308" s="32"/>
      <c r="G308" s="1">
        <v>5000</v>
      </c>
      <c r="H308" s="1">
        <v>5000</v>
      </c>
      <c r="I308" s="1">
        <v>5000</v>
      </c>
      <c r="J308" s="1">
        <v>5000</v>
      </c>
      <c r="K308" s="1">
        <v>0</v>
      </c>
      <c r="L308" s="33">
        <f t="shared" si="149"/>
        <v>0</v>
      </c>
      <c r="M308" s="1">
        <v>5000</v>
      </c>
      <c r="N308" s="1">
        <v>5000</v>
      </c>
      <c r="O308" s="1">
        <v>5000</v>
      </c>
      <c r="P308" s="1">
        <f t="shared" si="151"/>
        <v>5000</v>
      </c>
      <c r="Q308" s="1">
        <v>5000</v>
      </c>
      <c r="R308" s="1">
        <v>10000</v>
      </c>
      <c r="S308" s="1">
        <f t="shared" si="152"/>
        <v>10000</v>
      </c>
      <c r="T308" s="1">
        <v>20000</v>
      </c>
      <c r="U308" s="1">
        <f t="shared" si="153"/>
        <v>20000</v>
      </c>
    </row>
    <row r="309" spans="1:25" ht="94.5">
      <c r="A309" s="281" t="s">
        <v>456</v>
      </c>
      <c r="B309" s="282"/>
      <c r="C309" s="282"/>
      <c r="D309" s="282"/>
      <c r="E309" s="20" t="s">
        <v>214</v>
      </c>
      <c r="F309" s="51" t="s">
        <v>449</v>
      </c>
      <c r="G309" s="21">
        <f>SUM(G310)</f>
        <v>250000</v>
      </c>
      <c r="H309" s="21">
        <f t="shared" ref="H309:U310" si="157">SUM(H310)</f>
        <v>250000</v>
      </c>
      <c r="I309" s="21">
        <f t="shared" si="157"/>
        <v>250000</v>
      </c>
      <c r="J309" s="21">
        <f t="shared" si="157"/>
        <v>250000</v>
      </c>
      <c r="K309" s="21">
        <f t="shared" si="157"/>
        <v>0</v>
      </c>
      <c r="L309" s="22">
        <f t="shared" si="149"/>
        <v>0</v>
      </c>
      <c r="M309" s="21">
        <f t="shared" si="157"/>
        <v>250000</v>
      </c>
      <c r="N309" s="21">
        <f t="shared" si="157"/>
        <v>250000</v>
      </c>
      <c r="O309" s="21">
        <f t="shared" si="157"/>
        <v>150000</v>
      </c>
      <c r="P309" s="21">
        <f t="shared" si="157"/>
        <v>150000</v>
      </c>
      <c r="Q309" s="21">
        <f t="shared" si="157"/>
        <v>250000</v>
      </c>
      <c r="R309" s="21">
        <f t="shared" si="157"/>
        <v>157500</v>
      </c>
      <c r="S309" s="21">
        <f t="shared" si="157"/>
        <v>157500</v>
      </c>
      <c r="T309" s="21">
        <f t="shared" si="157"/>
        <v>165375</v>
      </c>
      <c r="U309" s="21">
        <f t="shared" si="157"/>
        <v>165375</v>
      </c>
    </row>
    <row r="310" spans="1:25" s="23" customFormat="1" ht="15.75" hidden="1">
      <c r="A310" s="24" t="s">
        <v>215</v>
      </c>
      <c r="B310" s="25">
        <v>11</v>
      </c>
      <c r="C310" s="26" t="s">
        <v>25</v>
      </c>
      <c r="D310" s="42">
        <v>386</v>
      </c>
      <c r="E310" s="20"/>
      <c r="F310" s="20"/>
      <c r="G310" s="21">
        <f>SUM(G311)</f>
        <v>250000</v>
      </c>
      <c r="H310" s="21">
        <f t="shared" si="157"/>
        <v>250000</v>
      </c>
      <c r="I310" s="21">
        <f t="shared" si="157"/>
        <v>250000</v>
      </c>
      <c r="J310" s="21">
        <f t="shared" si="157"/>
        <v>250000</v>
      </c>
      <c r="K310" s="21">
        <f t="shared" si="157"/>
        <v>0</v>
      </c>
      <c r="L310" s="22">
        <f t="shared" si="149"/>
        <v>0</v>
      </c>
      <c r="M310" s="21">
        <f t="shared" si="157"/>
        <v>250000</v>
      </c>
      <c r="N310" s="21">
        <f t="shared" si="157"/>
        <v>250000</v>
      </c>
      <c r="O310" s="21">
        <f t="shared" si="157"/>
        <v>150000</v>
      </c>
      <c r="P310" s="21">
        <f t="shared" si="157"/>
        <v>150000</v>
      </c>
      <c r="Q310" s="21">
        <f t="shared" si="157"/>
        <v>250000</v>
      </c>
      <c r="R310" s="21">
        <f t="shared" si="157"/>
        <v>157500</v>
      </c>
      <c r="S310" s="21">
        <f t="shared" si="157"/>
        <v>157500</v>
      </c>
      <c r="T310" s="21">
        <f t="shared" si="157"/>
        <v>165375</v>
      </c>
      <c r="U310" s="21">
        <f t="shared" si="157"/>
        <v>165375</v>
      </c>
      <c r="V310" s="57"/>
      <c r="W310" s="57"/>
      <c r="X310" s="57"/>
      <c r="Y310" s="12"/>
    </row>
    <row r="311" spans="1:25" ht="45" hidden="1">
      <c r="A311" s="28" t="s">
        <v>215</v>
      </c>
      <c r="B311" s="29">
        <v>11</v>
      </c>
      <c r="C311" s="30" t="s">
        <v>25</v>
      </c>
      <c r="D311" s="31">
        <v>3862</v>
      </c>
      <c r="E311" s="32" t="s">
        <v>286</v>
      </c>
      <c r="F311" s="32"/>
      <c r="G311" s="1">
        <v>250000</v>
      </c>
      <c r="H311" s="1">
        <v>250000</v>
      </c>
      <c r="I311" s="1">
        <v>250000</v>
      </c>
      <c r="J311" s="1">
        <v>250000</v>
      </c>
      <c r="K311" s="1">
        <v>0</v>
      </c>
      <c r="L311" s="33">
        <f t="shared" si="149"/>
        <v>0</v>
      </c>
      <c r="M311" s="1">
        <v>250000</v>
      </c>
      <c r="N311" s="1">
        <v>250000</v>
      </c>
      <c r="O311" s="1">
        <v>150000</v>
      </c>
      <c r="P311" s="1">
        <f>O311</f>
        <v>150000</v>
      </c>
      <c r="Q311" s="1">
        <v>250000</v>
      </c>
      <c r="R311" s="1">
        <v>157500</v>
      </c>
      <c r="S311" s="1">
        <f>R311</f>
        <v>157500</v>
      </c>
      <c r="T311" s="1">
        <v>165375</v>
      </c>
      <c r="U311" s="1">
        <f>T311</f>
        <v>165375</v>
      </c>
    </row>
    <row r="312" spans="1:25" s="35" customFormat="1" ht="94.5">
      <c r="A312" s="281" t="s">
        <v>455</v>
      </c>
      <c r="B312" s="281"/>
      <c r="C312" s="281"/>
      <c r="D312" s="281"/>
      <c r="E312" s="20" t="s">
        <v>32</v>
      </c>
      <c r="F312" s="51" t="s">
        <v>449</v>
      </c>
      <c r="G312" s="21">
        <f>G313+G315</f>
        <v>1320000</v>
      </c>
      <c r="H312" s="21">
        <f t="shared" ref="H312:U312" si="158">H313+H315</f>
        <v>1320000</v>
      </c>
      <c r="I312" s="21">
        <f t="shared" si="158"/>
        <v>1320000</v>
      </c>
      <c r="J312" s="21">
        <f t="shared" si="158"/>
        <v>1320000</v>
      </c>
      <c r="K312" s="21">
        <f t="shared" si="158"/>
        <v>1271909.71</v>
      </c>
      <c r="L312" s="22">
        <f t="shared" si="149"/>
        <v>96.35679621212121</v>
      </c>
      <c r="M312" s="21">
        <f t="shared" si="158"/>
        <v>1340000</v>
      </c>
      <c r="N312" s="21">
        <f t="shared" si="158"/>
        <v>1340000</v>
      </c>
      <c r="O312" s="21">
        <f t="shared" si="158"/>
        <v>1320000</v>
      </c>
      <c r="P312" s="21">
        <f t="shared" si="158"/>
        <v>1320000</v>
      </c>
      <c r="Q312" s="21">
        <f t="shared" si="158"/>
        <v>1340000</v>
      </c>
      <c r="R312" s="21">
        <f t="shared" si="158"/>
        <v>1320000</v>
      </c>
      <c r="S312" s="21">
        <f t="shared" si="158"/>
        <v>1320000</v>
      </c>
      <c r="T312" s="21">
        <f t="shared" si="158"/>
        <v>1320000</v>
      </c>
      <c r="U312" s="21">
        <f t="shared" si="158"/>
        <v>1320000</v>
      </c>
      <c r="V312" s="1"/>
      <c r="W312" s="1"/>
      <c r="X312" s="1"/>
      <c r="Y312" s="74"/>
    </row>
    <row r="313" spans="1:25" s="36" customFormat="1" ht="15.75" hidden="1">
      <c r="A313" s="24" t="s">
        <v>2</v>
      </c>
      <c r="B313" s="25">
        <v>11</v>
      </c>
      <c r="C313" s="26" t="s">
        <v>25</v>
      </c>
      <c r="D313" s="27">
        <v>323</v>
      </c>
      <c r="E313" s="20"/>
      <c r="F313" s="20"/>
      <c r="G313" s="21">
        <f>SUM(G314)</f>
        <v>810000</v>
      </c>
      <c r="H313" s="21">
        <f t="shared" ref="H313:U313" si="159">SUM(H314)</f>
        <v>810000</v>
      </c>
      <c r="I313" s="21">
        <f t="shared" si="159"/>
        <v>810000</v>
      </c>
      <c r="J313" s="21">
        <f t="shared" si="159"/>
        <v>810000</v>
      </c>
      <c r="K313" s="21">
        <f t="shared" si="159"/>
        <v>810000</v>
      </c>
      <c r="L313" s="22">
        <f t="shared" si="149"/>
        <v>100</v>
      </c>
      <c r="M313" s="21">
        <f t="shared" si="159"/>
        <v>820000</v>
      </c>
      <c r="N313" s="21">
        <f t="shared" si="159"/>
        <v>820000</v>
      </c>
      <c r="O313" s="21">
        <f t="shared" si="159"/>
        <v>810000</v>
      </c>
      <c r="P313" s="21">
        <f t="shared" si="159"/>
        <v>810000</v>
      </c>
      <c r="Q313" s="21">
        <f t="shared" si="159"/>
        <v>820000</v>
      </c>
      <c r="R313" s="21">
        <f t="shared" si="159"/>
        <v>810000</v>
      </c>
      <c r="S313" s="21">
        <f t="shared" si="159"/>
        <v>810000</v>
      </c>
      <c r="T313" s="21">
        <f t="shared" si="159"/>
        <v>810000</v>
      </c>
      <c r="U313" s="21">
        <f t="shared" si="159"/>
        <v>810000</v>
      </c>
      <c r="V313" s="21"/>
      <c r="W313" s="21"/>
      <c r="X313" s="21"/>
      <c r="Y313" s="132"/>
    </row>
    <row r="314" spans="1:25" hidden="1">
      <c r="A314" s="28" t="s">
        <v>2</v>
      </c>
      <c r="B314" s="29">
        <v>11</v>
      </c>
      <c r="C314" s="30" t="s">
        <v>25</v>
      </c>
      <c r="D314" s="31">
        <v>3235</v>
      </c>
      <c r="E314" s="32" t="s">
        <v>42</v>
      </c>
      <c r="F314" s="32"/>
      <c r="G314" s="1">
        <v>810000</v>
      </c>
      <c r="H314" s="1">
        <v>810000</v>
      </c>
      <c r="I314" s="1">
        <v>810000</v>
      </c>
      <c r="J314" s="1">
        <v>810000</v>
      </c>
      <c r="K314" s="1">
        <v>810000</v>
      </c>
      <c r="L314" s="33">
        <f t="shared" si="149"/>
        <v>100</v>
      </c>
      <c r="M314" s="1">
        <v>820000</v>
      </c>
      <c r="N314" s="1">
        <v>820000</v>
      </c>
      <c r="O314" s="1">
        <v>810000</v>
      </c>
      <c r="P314" s="1">
        <f>O314</f>
        <v>810000</v>
      </c>
      <c r="Q314" s="1">
        <v>820000</v>
      </c>
      <c r="R314" s="1">
        <v>810000</v>
      </c>
      <c r="S314" s="1">
        <f>R314</f>
        <v>810000</v>
      </c>
      <c r="T314" s="1">
        <v>810000</v>
      </c>
      <c r="U314" s="1">
        <f>T314</f>
        <v>810000</v>
      </c>
    </row>
    <row r="315" spans="1:25" s="23" customFormat="1" ht="15.75" hidden="1">
      <c r="A315" s="24" t="s">
        <v>2</v>
      </c>
      <c r="B315" s="25">
        <v>11</v>
      </c>
      <c r="C315" s="26" t="s">
        <v>25</v>
      </c>
      <c r="D315" s="27">
        <v>329</v>
      </c>
      <c r="E315" s="20"/>
      <c r="F315" s="20"/>
      <c r="G315" s="21">
        <f>SUM(G316)</f>
        <v>510000</v>
      </c>
      <c r="H315" s="21">
        <f t="shared" ref="H315:U315" si="160">SUM(H316)</f>
        <v>510000</v>
      </c>
      <c r="I315" s="21">
        <f t="shared" si="160"/>
        <v>510000</v>
      </c>
      <c r="J315" s="21">
        <f t="shared" si="160"/>
        <v>510000</v>
      </c>
      <c r="K315" s="21">
        <f t="shared" si="160"/>
        <v>461909.71</v>
      </c>
      <c r="L315" s="22">
        <f t="shared" si="149"/>
        <v>90.570531372549027</v>
      </c>
      <c r="M315" s="21">
        <f t="shared" si="160"/>
        <v>520000</v>
      </c>
      <c r="N315" s="21">
        <f t="shared" si="160"/>
        <v>520000</v>
      </c>
      <c r="O315" s="21">
        <f t="shared" si="160"/>
        <v>510000</v>
      </c>
      <c r="P315" s="21">
        <f t="shared" si="160"/>
        <v>510000</v>
      </c>
      <c r="Q315" s="21">
        <f t="shared" si="160"/>
        <v>520000</v>
      </c>
      <c r="R315" s="21">
        <f t="shared" si="160"/>
        <v>510000</v>
      </c>
      <c r="S315" s="21">
        <f t="shared" si="160"/>
        <v>510000</v>
      </c>
      <c r="T315" s="21">
        <f t="shared" si="160"/>
        <v>510000</v>
      </c>
      <c r="U315" s="21">
        <f t="shared" si="160"/>
        <v>510000</v>
      </c>
      <c r="V315" s="57"/>
      <c r="W315" s="57"/>
      <c r="X315" s="57"/>
      <c r="Y315" s="12"/>
    </row>
    <row r="316" spans="1:25" s="23" customFormat="1" ht="15.75" hidden="1">
      <c r="A316" s="28" t="s">
        <v>2</v>
      </c>
      <c r="B316" s="29">
        <v>11</v>
      </c>
      <c r="C316" s="30" t="s">
        <v>25</v>
      </c>
      <c r="D316" s="31">
        <v>3294</v>
      </c>
      <c r="E316" s="32" t="s">
        <v>37</v>
      </c>
      <c r="F316" s="32"/>
      <c r="G316" s="1">
        <v>510000</v>
      </c>
      <c r="H316" s="1">
        <v>510000</v>
      </c>
      <c r="I316" s="1">
        <v>510000</v>
      </c>
      <c r="J316" s="1">
        <v>510000</v>
      </c>
      <c r="K316" s="1">
        <v>461909.71</v>
      </c>
      <c r="L316" s="33">
        <f t="shared" si="149"/>
        <v>90.570531372549027</v>
      </c>
      <c r="M316" s="1">
        <v>520000</v>
      </c>
      <c r="N316" s="1">
        <v>520000</v>
      </c>
      <c r="O316" s="1">
        <v>510000</v>
      </c>
      <c r="P316" s="1">
        <f>O316</f>
        <v>510000</v>
      </c>
      <c r="Q316" s="1">
        <v>520000</v>
      </c>
      <c r="R316" s="1">
        <v>510000</v>
      </c>
      <c r="S316" s="1">
        <f>R316</f>
        <v>510000</v>
      </c>
      <c r="T316" s="1">
        <v>510000</v>
      </c>
      <c r="U316" s="1">
        <f>T316</f>
        <v>510000</v>
      </c>
      <c r="V316" s="57"/>
      <c r="W316" s="57"/>
      <c r="X316" s="57"/>
      <c r="Y316" s="12"/>
    </row>
    <row r="317" spans="1:25" s="23" customFormat="1" ht="94.5">
      <c r="A317" s="281" t="s">
        <v>454</v>
      </c>
      <c r="B317" s="281"/>
      <c r="C317" s="281"/>
      <c r="D317" s="281"/>
      <c r="E317" s="20" t="s">
        <v>57</v>
      </c>
      <c r="F317" s="51" t="s">
        <v>449</v>
      </c>
      <c r="G317" s="21">
        <f>G318+G322+G324+G328+G330</f>
        <v>830000</v>
      </c>
      <c r="H317" s="21">
        <f t="shared" ref="H317:U317" si="161">H318+H322+H324+H328+H330</f>
        <v>830000</v>
      </c>
      <c r="I317" s="21">
        <f t="shared" si="161"/>
        <v>830000</v>
      </c>
      <c r="J317" s="21">
        <f t="shared" si="161"/>
        <v>830000</v>
      </c>
      <c r="K317" s="21">
        <f t="shared" si="161"/>
        <v>149570</v>
      </c>
      <c r="L317" s="22">
        <f t="shared" si="149"/>
        <v>18.020481927710843</v>
      </c>
      <c r="M317" s="21">
        <f t="shared" si="161"/>
        <v>830000</v>
      </c>
      <c r="N317" s="21">
        <f t="shared" si="161"/>
        <v>830000</v>
      </c>
      <c r="O317" s="21">
        <f t="shared" si="161"/>
        <v>600000</v>
      </c>
      <c r="P317" s="21">
        <f t="shared" si="161"/>
        <v>600000</v>
      </c>
      <c r="Q317" s="21">
        <f t="shared" si="161"/>
        <v>830000</v>
      </c>
      <c r="R317" s="21">
        <f t="shared" si="161"/>
        <v>671000</v>
      </c>
      <c r="S317" s="21">
        <f t="shared" si="161"/>
        <v>671000</v>
      </c>
      <c r="T317" s="21">
        <f t="shared" si="161"/>
        <v>742800</v>
      </c>
      <c r="U317" s="21">
        <f t="shared" si="161"/>
        <v>742800</v>
      </c>
      <c r="V317" s="57"/>
      <c r="W317" s="57"/>
      <c r="X317" s="57"/>
      <c r="Y317" s="12"/>
    </row>
    <row r="318" spans="1:25" s="23" customFormat="1" ht="15.75" hidden="1">
      <c r="A318" s="24" t="s">
        <v>68</v>
      </c>
      <c r="B318" s="24">
        <v>11</v>
      </c>
      <c r="C318" s="52" t="s">
        <v>25</v>
      </c>
      <c r="D318" s="27">
        <v>323</v>
      </c>
      <c r="E318" s="20"/>
      <c r="F318" s="20"/>
      <c r="G318" s="21">
        <f>SUM(G319:G321)</f>
        <v>500000</v>
      </c>
      <c r="H318" s="21">
        <f t="shared" ref="H318:U318" si="162">SUM(H319:H321)</f>
        <v>500000</v>
      </c>
      <c r="I318" s="21">
        <f t="shared" si="162"/>
        <v>500000</v>
      </c>
      <c r="J318" s="21">
        <f t="shared" si="162"/>
        <v>500000</v>
      </c>
      <c r="K318" s="21">
        <f t="shared" si="162"/>
        <v>0</v>
      </c>
      <c r="L318" s="22">
        <f t="shared" si="149"/>
        <v>0</v>
      </c>
      <c r="M318" s="21">
        <f t="shared" si="162"/>
        <v>500000</v>
      </c>
      <c r="N318" s="21">
        <f t="shared" si="162"/>
        <v>500000</v>
      </c>
      <c r="O318" s="21">
        <f t="shared" si="162"/>
        <v>350000</v>
      </c>
      <c r="P318" s="21">
        <f t="shared" si="162"/>
        <v>350000</v>
      </c>
      <c r="Q318" s="21">
        <f t="shared" si="162"/>
        <v>500000</v>
      </c>
      <c r="R318" s="21">
        <f t="shared" si="162"/>
        <v>375000</v>
      </c>
      <c r="S318" s="21">
        <f t="shared" si="162"/>
        <v>375000</v>
      </c>
      <c r="T318" s="21">
        <f t="shared" si="162"/>
        <v>400750</v>
      </c>
      <c r="U318" s="21">
        <f t="shared" si="162"/>
        <v>400750</v>
      </c>
      <c r="V318" s="57"/>
      <c r="W318" s="57"/>
      <c r="X318" s="57"/>
      <c r="Y318" s="12"/>
    </row>
    <row r="319" spans="1:25" hidden="1">
      <c r="A319" s="28" t="s">
        <v>68</v>
      </c>
      <c r="B319" s="28">
        <v>11</v>
      </c>
      <c r="C319" s="53" t="s">
        <v>25</v>
      </c>
      <c r="D319" s="31">
        <v>3232</v>
      </c>
      <c r="E319" s="32" t="s">
        <v>118</v>
      </c>
      <c r="F319" s="32"/>
      <c r="G319" s="1">
        <v>150000</v>
      </c>
      <c r="H319" s="1">
        <v>150000</v>
      </c>
      <c r="I319" s="1">
        <v>150000</v>
      </c>
      <c r="J319" s="1">
        <v>150000</v>
      </c>
      <c r="K319" s="1">
        <v>0</v>
      </c>
      <c r="L319" s="33">
        <f t="shared" si="149"/>
        <v>0</v>
      </c>
      <c r="M319" s="1">
        <v>150000</v>
      </c>
      <c r="N319" s="1">
        <v>150000</v>
      </c>
      <c r="O319" s="1">
        <v>100000</v>
      </c>
      <c r="P319" s="1">
        <f>O319</f>
        <v>100000</v>
      </c>
      <c r="Q319" s="1">
        <v>150000</v>
      </c>
      <c r="R319" s="1">
        <v>105000</v>
      </c>
      <c r="S319" s="1">
        <f>R319</f>
        <v>105000</v>
      </c>
      <c r="T319" s="1">
        <v>110250</v>
      </c>
      <c r="U319" s="1">
        <f>T319</f>
        <v>110250</v>
      </c>
    </row>
    <row r="320" spans="1:25" s="23" customFormat="1" ht="15.75" hidden="1">
      <c r="A320" s="28" t="s">
        <v>68</v>
      </c>
      <c r="B320" s="28">
        <v>11</v>
      </c>
      <c r="C320" s="53" t="s">
        <v>25</v>
      </c>
      <c r="D320" s="31">
        <v>3237</v>
      </c>
      <c r="E320" s="32" t="s">
        <v>36</v>
      </c>
      <c r="F320" s="32"/>
      <c r="G320" s="1">
        <v>50000</v>
      </c>
      <c r="H320" s="1">
        <v>50000</v>
      </c>
      <c r="I320" s="1">
        <v>50000</v>
      </c>
      <c r="J320" s="1">
        <v>50000</v>
      </c>
      <c r="K320" s="1">
        <v>0</v>
      </c>
      <c r="L320" s="33">
        <f t="shared" si="149"/>
        <v>0</v>
      </c>
      <c r="M320" s="1">
        <v>50000</v>
      </c>
      <c r="N320" s="1">
        <v>50000</v>
      </c>
      <c r="O320" s="1">
        <v>50000</v>
      </c>
      <c r="P320" s="1">
        <f t="shared" ref="P320:P331" si="163">O320</f>
        <v>50000</v>
      </c>
      <c r="Q320" s="1">
        <v>50000</v>
      </c>
      <c r="R320" s="1">
        <v>60000</v>
      </c>
      <c r="S320" s="1">
        <f t="shared" ref="S320:S331" si="164">R320</f>
        <v>60000</v>
      </c>
      <c r="T320" s="1">
        <v>70000</v>
      </c>
      <c r="U320" s="1">
        <f t="shared" ref="U320:U331" si="165">T320</f>
        <v>70000</v>
      </c>
      <c r="V320" s="57"/>
      <c r="W320" s="57"/>
      <c r="X320" s="57"/>
      <c r="Y320" s="12"/>
    </row>
    <row r="321" spans="1:25" hidden="1">
      <c r="A321" s="28" t="s">
        <v>68</v>
      </c>
      <c r="B321" s="28">
        <v>11</v>
      </c>
      <c r="C321" s="53" t="s">
        <v>25</v>
      </c>
      <c r="D321" s="31">
        <v>3238</v>
      </c>
      <c r="E321" s="32" t="s">
        <v>122</v>
      </c>
      <c r="F321" s="32"/>
      <c r="G321" s="1">
        <v>300000</v>
      </c>
      <c r="H321" s="1">
        <v>300000</v>
      </c>
      <c r="I321" s="1">
        <v>300000</v>
      </c>
      <c r="J321" s="1">
        <v>300000</v>
      </c>
      <c r="K321" s="1">
        <v>0</v>
      </c>
      <c r="L321" s="33">
        <f t="shared" si="149"/>
        <v>0</v>
      </c>
      <c r="M321" s="1">
        <v>300000</v>
      </c>
      <c r="N321" s="1">
        <v>300000</v>
      </c>
      <c r="O321" s="1">
        <v>200000</v>
      </c>
      <c r="P321" s="1">
        <f t="shared" si="163"/>
        <v>200000</v>
      </c>
      <c r="Q321" s="1">
        <v>300000</v>
      </c>
      <c r="R321" s="1">
        <v>210000</v>
      </c>
      <c r="S321" s="1">
        <f t="shared" si="164"/>
        <v>210000</v>
      </c>
      <c r="T321" s="1">
        <v>220500</v>
      </c>
      <c r="U321" s="1">
        <f t="shared" si="165"/>
        <v>220500</v>
      </c>
    </row>
    <row r="322" spans="1:25" s="23" customFormat="1" ht="15.75" hidden="1">
      <c r="A322" s="24" t="s">
        <v>68</v>
      </c>
      <c r="B322" s="24">
        <v>11</v>
      </c>
      <c r="C322" s="52" t="s">
        <v>25</v>
      </c>
      <c r="D322" s="27">
        <v>412</v>
      </c>
      <c r="E322" s="20"/>
      <c r="F322" s="20"/>
      <c r="G322" s="21">
        <f>SUM(G323)</f>
        <v>100000</v>
      </c>
      <c r="H322" s="21">
        <f t="shared" ref="H322:U322" si="166">SUM(H323)</f>
        <v>100000</v>
      </c>
      <c r="I322" s="21">
        <f t="shared" si="166"/>
        <v>100000</v>
      </c>
      <c r="J322" s="21">
        <f t="shared" si="166"/>
        <v>100000</v>
      </c>
      <c r="K322" s="21">
        <f t="shared" si="166"/>
        <v>0</v>
      </c>
      <c r="L322" s="22">
        <f t="shared" si="149"/>
        <v>0</v>
      </c>
      <c r="M322" s="21">
        <f t="shared" si="166"/>
        <v>100000</v>
      </c>
      <c r="N322" s="21">
        <f t="shared" si="166"/>
        <v>100000</v>
      </c>
      <c r="O322" s="21">
        <f t="shared" si="166"/>
        <v>100000</v>
      </c>
      <c r="P322" s="21">
        <f t="shared" si="166"/>
        <v>100000</v>
      </c>
      <c r="Q322" s="21">
        <f t="shared" si="166"/>
        <v>100000</v>
      </c>
      <c r="R322" s="21">
        <f t="shared" si="166"/>
        <v>125000</v>
      </c>
      <c r="S322" s="21">
        <f t="shared" si="166"/>
        <v>125000</v>
      </c>
      <c r="T322" s="21">
        <f t="shared" si="166"/>
        <v>150000</v>
      </c>
      <c r="U322" s="21">
        <f t="shared" si="166"/>
        <v>150000</v>
      </c>
      <c r="V322" s="57"/>
      <c r="W322" s="57"/>
      <c r="X322" s="57"/>
      <c r="Y322" s="12"/>
    </row>
    <row r="323" spans="1:25" hidden="1">
      <c r="A323" s="28" t="s">
        <v>68</v>
      </c>
      <c r="B323" s="28">
        <v>11</v>
      </c>
      <c r="C323" s="53" t="s">
        <v>25</v>
      </c>
      <c r="D323" s="31">
        <v>4126</v>
      </c>
      <c r="E323" s="32" t="s">
        <v>4</v>
      </c>
      <c r="F323" s="32"/>
      <c r="G323" s="1">
        <v>100000</v>
      </c>
      <c r="H323" s="1">
        <v>100000</v>
      </c>
      <c r="I323" s="1">
        <v>100000</v>
      </c>
      <c r="J323" s="1">
        <v>100000</v>
      </c>
      <c r="K323" s="1">
        <v>0</v>
      </c>
      <c r="L323" s="33">
        <f t="shared" si="149"/>
        <v>0</v>
      </c>
      <c r="M323" s="1">
        <v>100000</v>
      </c>
      <c r="N323" s="1">
        <v>100000</v>
      </c>
      <c r="O323" s="1">
        <v>100000</v>
      </c>
      <c r="P323" s="1">
        <f t="shared" si="163"/>
        <v>100000</v>
      </c>
      <c r="Q323" s="1">
        <v>100000</v>
      </c>
      <c r="R323" s="1">
        <v>125000</v>
      </c>
      <c r="S323" s="1">
        <f t="shared" si="164"/>
        <v>125000</v>
      </c>
      <c r="T323" s="1">
        <v>150000</v>
      </c>
      <c r="U323" s="1">
        <f t="shared" si="165"/>
        <v>150000</v>
      </c>
    </row>
    <row r="324" spans="1:25" s="23" customFormat="1" ht="15.75" hidden="1">
      <c r="A324" s="24" t="s">
        <v>68</v>
      </c>
      <c r="B324" s="24">
        <v>11</v>
      </c>
      <c r="C324" s="52" t="s">
        <v>25</v>
      </c>
      <c r="D324" s="27">
        <v>422</v>
      </c>
      <c r="E324" s="20"/>
      <c r="F324" s="20"/>
      <c r="G324" s="21">
        <f>SUM(G325:G326)</f>
        <v>100000</v>
      </c>
      <c r="H324" s="21">
        <f>SUM(H325:H326)</f>
        <v>100000</v>
      </c>
      <c r="I324" s="21">
        <f>SUM(I325:I326)</f>
        <v>100000</v>
      </c>
      <c r="J324" s="21">
        <f>SUM(J325:J326)</f>
        <v>100000</v>
      </c>
      <c r="K324" s="21">
        <f>SUM(K325:K327)</f>
        <v>99670</v>
      </c>
      <c r="L324" s="22">
        <f t="shared" si="149"/>
        <v>99.67</v>
      </c>
      <c r="M324" s="21">
        <f>SUM(M325:M326)</f>
        <v>100000</v>
      </c>
      <c r="N324" s="21">
        <f>SUM(N325:N326)</f>
        <v>100000</v>
      </c>
      <c r="O324" s="21">
        <f t="shared" ref="O324:U324" si="167">SUM(O325:O327)</f>
        <v>20000</v>
      </c>
      <c r="P324" s="21">
        <f t="shared" si="167"/>
        <v>20000</v>
      </c>
      <c r="Q324" s="21">
        <f t="shared" si="167"/>
        <v>100000</v>
      </c>
      <c r="R324" s="21">
        <f t="shared" si="167"/>
        <v>21000</v>
      </c>
      <c r="S324" s="21">
        <f t="shared" si="167"/>
        <v>21000</v>
      </c>
      <c r="T324" s="21">
        <f t="shared" si="167"/>
        <v>22050</v>
      </c>
      <c r="U324" s="21">
        <f t="shared" si="167"/>
        <v>22050</v>
      </c>
      <c r="V324" s="57"/>
      <c r="W324" s="57"/>
      <c r="X324" s="57"/>
      <c r="Y324" s="12"/>
    </row>
    <row r="325" spans="1:25" s="23" customFormat="1" ht="15.75" hidden="1">
      <c r="A325" s="28" t="s">
        <v>68</v>
      </c>
      <c r="B325" s="28">
        <v>11</v>
      </c>
      <c r="C325" s="53" t="s">
        <v>25</v>
      </c>
      <c r="D325" s="31">
        <v>4221</v>
      </c>
      <c r="E325" s="32" t="s">
        <v>129</v>
      </c>
      <c r="F325" s="32"/>
      <c r="G325" s="1">
        <v>50000</v>
      </c>
      <c r="H325" s="1">
        <v>50000</v>
      </c>
      <c r="I325" s="1">
        <v>50000</v>
      </c>
      <c r="J325" s="1">
        <v>50000</v>
      </c>
      <c r="K325" s="1">
        <v>65420</v>
      </c>
      <c r="L325" s="33">
        <f t="shared" si="149"/>
        <v>130.84</v>
      </c>
      <c r="M325" s="1">
        <v>50000</v>
      </c>
      <c r="N325" s="1">
        <v>50000</v>
      </c>
      <c r="O325" s="1">
        <v>10000</v>
      </c>
      <c r="P325" s="1">
        <f t="shared" si="163"/>
        <v>10000</v>
      </c>
      <c r="Q325" s="1">
        <v>50000</v>
      </c>
      <c r="R325" s="1">
        <v>10500</v>
      </c>
      <c r="S325" s="1">
        <f t="shared" si="164"/>
        <v>10500</v>
      </c>
      <c r="T325" s="1">
        <v>11025</v>
      </c>
      <c r="U325" s="1">
        <f t="shared" si="165"/>
        <v>11025</v>
      </c>
      <c r="V325" s="57"/>
      <c r="W325" s="57"/>
      <c r="X325" s="57"/>
      <c r="Y325" s="12"/>
    </row>
    <row r="326" spans="1:25" hidden="1">
      <c r="A326" s="28" t="s">
        <v>68</v>
      </c>
      <c r="B326" s="28">
        <v>11</v>
      </c>
      <c r="C326" s="53" t="s">
        <v>25</v>
      </c>
      <c r="D326" s="31">
        <v>4222</v>
      </c>
      <c r="E326" s="32" t="s">
        <v>130</v>
      </c>
      <c r="F326" s="32"/>
      <c r="G326" s="1">
        <v>50000</v>
      </c>
      <c r="H326" s="1">
        <v>50000</v>
      </c>
      <c r="I326" s="1">
        <v>50000</v>
      </c>
      <c r="J326" s="1">
        <v>50000</v>
      </c>
      <c r="K326" s="1">
        <v>0</v>
      </c>
      <c r="L326" s="33">
        <f t="shared" si="149"/>
        <v>0</v>
      </c>
      <c r="M326" s="1">
        <v>50000</v>
      </c>
      <c r="N326" s="1">
        <v>50000</v>
      </c>
      <c r="O326" s="1">
        <v>10000</v>
      </c>
      <c r="P326" s="1">
        <f t="shared" si="163"/>
        <v>10000</v>
      </c>
      <c r="Q326" s="1">
        <v>50000</v>
      </c>
      <c r="R326" s="1">
        <v>10500</v>
      </c>
      <c r="S326" s="1">
        <f t="shared" si="164"/>
        <v>10500</v>
      </c>
      <c r="T326" s="1">
        <v>11025</v>
      </c>
      <c r="U326" s="1">
        <f t="shared" si="165"/>
        <v>11025</v>
      </c>
    </row>
    <row r="327" spans="1:25" hidden="1">
      <c r="A327" s="28" t="s">
        <v>68</v>
      </c>
      <c r="B327" s="28">
        <v>11</v>
      </c>
      <c r="C327" s="53" t="s">
        <v>25</v>
      </c>
      <c r="D327" s="31">
        <v>4223</v>
      </c>
      <c r="E327" s="32"/>
      <c r="F327" s="32"/>
      <c r="G327" s="1"/>
      <c r="H327" s="1"/>
      <c r="I327" s="1">
        <v>0</v>
      </c>
      <c r="J327" s="1">
        <v>0</v>
      </c>
      <c r="K327" s="1">
        <v>34250</v>
      </c>
      <c r="L327" s="33" t="str">
        <f t="shared" si="149"/>
        <v>-</v>
      </c>
      <c r="M327" s="1"/>
      <c r="N327" s="1"/>
      <c r="O327" s="1"/>
      <c r="P327" s="1"/>
      <c r="Q327" s="1"/>
      <c r="R327" s="1"/>
      <c r="S327" s="1"/>
      <c r="T327" s="1"/>
      <c r="U327" s="1"/>
    </row>
    <row r="328" spans="1:25" s="23" customFormat="1" ht="15.75" hidden="1">
      <c r="A328" s="24" t="s">
        <v>68</v>
      </c>
      <c r="B328" s="24">
        <v>11</v>
      </c>
      <c r="C328" s="52" t="s">
        <v>25</v>
      </c>
      <c r="D328" s="27">
        <v>426</v>
      </c>
      <c r="E328" s="20"/>
      <c r="F328" s="20"/>
      <c r="G328" s="21">
        <f>SUM(G329)</f>
        <v>80000</v>
      </c>
      <c r="H328" s="21">
        <f t="shared" ref="H328:U328" si="168">SUM(H329)</f>
        <v>80000</v>
      </c>
      <c r="I328" s="21">
        <f t="shared" si="168"/>
        <v>80000</v>
      </c>
      <c r="J328" s="21">
        <f t="shared" si="168"/>
        <v>80000</v>
      </c>
      <c r="K328" s="21">
        <f t="shared" si="168"/>
        <v>0</v>
      </c>
      <c r="L328" s="22">
        <f t="shared" si="149"/>
        <v>0</v>
      </c>
      <c r="M328" s="21">
        <f t="shared" si="168"/>
        <v>80000</v>
      </c>
      <c r="N328" s="21">
        <f t="shared" si="168"/>
        <v>80000</v>
      </c>
      <c r="O328" s="21">
        <f t="shared" si="168"/>
        <v>80000</v>
      </c>
      <c r="P328" s="21">
        <f t="shared" si="168"/>
        <v>80000</v>
      </c>
      <c r="Q328" s="21">
        <f t="shared" si="168"/>
        <v>80000</v>
      </c>
      <c r="R328" s="21">
        <f t="shared" si="168"/>
        <v>100000</v>
      </c>
      <c r="S328" s="21">
        <f t="shared" si="168"/>
        <v>100000</v>
      </c>
      <c r="T328" s="21">
        <f t="shared" si="168"/>
        <v>120000</v>
      </c>
      <c r="U328" s="21">
        <f t="shared" si="168"/>
        <v>120000</v>
      </c>
      <c r="V328" s="57"/>
      <c r="W328" s="57"/>
      <c r="X328" s="57"/>
      <c r="Y328" s="12"/>
    </row>
    <row r="329" spans="1:25" s="23" customFormat="1" ht="15.75" hidden="1">
      <c r="A329" s="28" t="s">
        <v>68</v>
      </c>
      <c r="B329" s="28">
        <v>11</v>
      </c>
      <c r="C329" s="53" t="s">
        <v>25</v>
      </c>
      <c r="D329" s="31">
        <v>4262</v>
      </c>
      <c r="E329" s="32" t="s">
        <v>148</v>
      </c>
      <c r="F329" s="32"/>
      <c r="G329" s="1">
        <v>80000</v>
      </c>
      <c r="H329" s="1">
        <v>80000</v>
      </c>
      <c r="I329" s="1">
        <v>80000</v>
      </c>
      <c r="J329" s="1">
        <v>80000</v>
      </c>
      <c r="K329" s="1">
        <v>0</v>
      </c>
      <c r="L329" s="33">
        <f t="shared" si="149"/>
        <v>0</v>
      </c>
      <c r="M329" s="1">
        <v>80000</v>
      </c>
      <c r="N329" s="1">
        <v>80000</v>
      </c>
      <c r="O329" s="1">
        <v>80000</v>
      </c>
      <c r="P329" s="1">
        <f t="shared" si="163"/>
        <v>80000</v>
      </c>
      <c r="Q329" s="1">
        <v>80000</v>
      </c>
      <c r="R329" s="1">
        <v>100000</v>
      </c>
      <c r="S329" s="1">
        <f t="shared" si="164"/>
        <v>100000</v>
      </c>
      <c r="T329" s="1">
        <v>120000</v>
      </c>
      <c r="U329" s="1">
        <f t="shared" si="165"/>
        <v>120000</v>
      </c>
      <c r="V329" s="57"/>
      <c r="W329" s="57"/>
      <c r="X329" s="57"/>
      <c r="Y329" s="12"/>
    </row>
    <row r="330" spans="1:25" s="23" customFormat="1" ht="15.75" hidden="1">
      <c r="A330" s="24" t="s">
        <v>68</v>
      </c>
      <c r="B330" s="24">
        <v>11</v>
      </c>
      <c r="C330" s="52" t="s">
        <v>25</v>
      </c>
      <c r="D330" s="27">
        <v>451</v>
      </c>
      <c r="E330" s="20"/>
      <c r="F330" s="20"/>
      <c r="G330" s="21">
        <f>SUM(G331)</f>
        <v>50000</v>
      </c>
      <c r="H330" s="21">
        <f t="shared" ref="H330:U330" si="169">SUM(H331)</f>
        <v>50000</v>
      </c>
      <c r="I330" s="21">
        <f t="shared" si="169"/>
        <v>50000</v>
      </c>
      <c r="J330" s="21">
        <f t="shared" si="169"/>
        <v>50000</v>
      </c>
      <c r="K330" s="21">
        <f t="shared" si="169"/>
        <v>49900</v>
      </c>
      <c r="L330" s="22">
        <f t="shared" si="149"/>
        <v>99.8</v>
      </c>
      <c r="M330" s="21">
        <f t="shared" si="169"/>
        <v>50000</v>
      </c>
      <c r="N330" s="21">
        <f t="shared" si="169"/>
        <v>50000</v>
      </c>
      <c r="O330" s="21">
        <f t="shared" si="169"/>
        <v>50000</v>
      </c>
      <c r="P330" s="21">
        <f t="shared" si="169"/>
        <v>50000</v>
      </c>
      <c r="Q330" s="21">
        <f t="shared" si="169"/>
        <v>50000</v>
      </c>
      <c r="R330" s="21">
        <f t="shared" si="169"/>
        <v>50000</v>
      </c>
      <c r="S330" s="21">
        <f t="shared" si="169"/>
        <v>50000</v>
      </c>
      <c r="T330" s="21">
        <f t="shared" si="169"/>
        <v>50000</v>
      </c>
      <c r="U330" s="21">
        <f t="shared" si="169"/>
        <v>50000</v>
      </c>
      <c r="V330" s="57"/>
      <c r="W330" s="57"/>
      <c r="X330" s="57"/>
      <c r="Y330" s="12"/>
    </row>
    <row r="331" spans="1:25" hidden="1">
      <c r="A331" s="28" t="s">
        <v>68</v>
      </c>
      <c r="B331" s="28">
        <v>11</v>
      </c>
      <c r="C331" s="53" t="s">
        <v>25</v>
      </c>
      <c r="D331" s="56">
        <v>4511</v>
      </c>
      <c r="E331" s="32" t="s">
        <v>136</v>
      </c>
      <c r="F331" s="32"/>
      <c r="G331" s="1">
        <v>50000</v>
      </c>
      <c r="H331" s="1">
        <v>50000</v>
      </c>
      <c r="I331" s="1">
        <v>50000</v>
      </c>
      <c r="J331" s="1">
        <v>50000</v>
      </c>
      <c r="K331" s="1">
        <v>49900</v>
      </c>
      <c r="L331" s="33">
        <f t="shared" si="149"/>
        <v>99.8</v>
      </c>
      <c r="M331" s="1">
        <v>50000</v>
      </c>
      <c r="N331" s="1">
        <v>50000</v>
      </c>
      <c r="O331" s="1">
        <v>50000</v>
      </c>
      <c r="P331" s="1">
        <f t="shared" si="163"/>
        <v>50000</v>
      </c>
      <c r="Q331" s="1">
        <v>50000</v>
      </c>
      <c r="R331" s="1">
        <v>50000</v>
      </c>
      <c r="S331" s="1">
        <f t="shared" si="164"/>
        <v>50000</v>
      </c>
      <c r="T331" s="1">
        <v>50000</v>
      </c>
      <c r="U331" s="1">
        <f t="shared" si="165"/>
        <v>50000</v>
      </c>
    </row>
    <row r="332" spans="1:25" ht="94.5">
      <c r="A332" s="281" t="s">
        <v>453</v>
      </c>
      <c r="B332" s="281"/>
      <c r="C332" s="281"/>
      <c r="D332" s="281"/>
      <c r="E332" s="20" t="s">
        <v>58</v>
      </c>
      <c r="F332" s="51" t="s">
        <v>449</v>
      </c>
      <c r="G332" s="21">
        <f>G333+G335+G337</f>
        <v>270000</v>
      </c>
      <c r="H332" s="21">
        <f t="shared" ref="H332:U332" si="170">H333+H335+H337</f>
        <v>270000</v>
      </c>
      <c r="I332" s="21">
        <f t="shared" si="170"/>
        <v>270000</v>
      </c>
      <c r="J332" s="21">
        <f t="shared" si="170"/>
        <v>270000</v>
      </c>
      <c r="K332" s="21">
        <f t="shared" si="170"/>
        <v>0</v>
      </c>
      <c r="L332" s="22">
        <f t="shared" si="149"/>
        <v>0</v>
      </c>
      <c r="M332" s="21">
        <f t="shared" si="170"/>
        <v>258000</v>
      </c>
      <c r="N332" s="21">
        <f t="shared" si="170"/>
        <v>258000</v>
      </c>
      <c r="O332" s="21">
        <f t="shared" si="170"/>
        <v>200000</v>
      </c>
      <c r="P332" s="21">
        <f t="shared" si="170"/>
        <v>200000</v>
      </c>
      <c r="Q332" s="21">
        <f t="shared" si="170"/>
        <v>300000</v>
      </c>
      <c r="R332" s="21">
        <f t="shared" si="170"/>
        <v>209000</v>
      </c>
      <c r="S332" s="21">
        <f t="shared" si="170"/>
        <v>209000</v>
      </c>
      <c r="T332" s="21">
        <f t="shared" si="170"/>
        <v>218450</v>
      </c>
      <c r="U332" s="21">
        <f t="shared" si="170"/>
        <v>218450</v>
      </c>
    </row>
    <row r="333" spans="1:25" s="23" customFormat="1" ht="15.75" hidden="1">
      <c r="A333" s="24" t="s">
        <v>70</v>
      </c>
      <c r="B333" s="25">
        <v>11</v>
      </c>
      <c r="C333" s="26" t="s">
        <v>25</v>
      </c>
      <c r="D333" s="27">
        <v>321</v>
      </c>
      <c r="E333" s="20"/>
      <c r="F333" s="20"/>
      <c r="G333" s="21">
        <f>SUM(G334)</f>
        <v>50000</v>
      </c>
      <c r="H333" s="21">
        <f t="shared" ref="H333:U333" si="171">SUM(H334)</f>
        <v>50000</v>
      </c>
      <c r="I333" s="21">
        <f t="shared" si="171"/>
        <v>50000</v>
      </c>
      <c r="J333" s="21">
        <f t="shared" si="171"/>
        <v>50000</v>
      </c>
      <c r="K333" s="21">
        <f t="shared" si="171"/>
        <v>0</v>
      </c>
      <c r="L333" s="22">
        <f t="shared" si="149"/>
        <v>0</v>
      </c>
      <c r="M333" s="21">
        <f t="shared" si="171"/>
        <v>50000</v>
      </c>
      <c r="N333" s="21">
        <f t="shared" si="171"/>
        <v>50000</v>
      </c>
      <c r="O333" s="21">
        <f t="shared" si="171"/>
        <v>20000</v>
      </c>
      <c r="P333" s="21">
        <f t="shared" si="171"/>
        <v>20000</v>
      </c>
      <c r="Q333" s="21">
        <f t="shared" si="171"/>
        <v>50000</v>
      </c>
      <c r="R333" s="21">
        <f t="shared" si="171"/>
        <v>21000</v>
      </c>
      <c r="S333" s="21">
        <f t="shared" si="171"/>
        <v>21000</v>
      </c>
      <c r="T333" s="21">
        <f t="shared" si="171"/>
        <v>22050</v>
      </c>
      <c r="U333" s="21">
        <f t="shared" si="171"/>
        <v>22050</v>
      </c>
      <c r="V333" s="57"/>
      <c r="W333" s="57"/>
      <c r="X333" s="57"/>
      <c r="Y333" s="12"/>
    </row>
    <row r="334" spans="1:25" hidden="1">
      <c r="A334" s="28" t="s">
        <v>70</v>
      </c>
      <c r="B334" s="29">
        <v>11</v>
      </c>
      <c r="C334" s="30" t="s">
        <v>25</v>
      </c>
      <c r="D334" s="31">
        <v>3213</v>
      </c>
      <c r="E334" s="32" t="s">
        <v>112</v>
      </c>
      <c r="F334" s="32"/>
      <c r="G334" s="1">
        <v>50000</v>
      </c>
      <c r="H334" s="1">
        <v>50000</v>
      </c>
      <c r="I334" s="1">
        <v>50000</v>
      </c>
      <c r="J334" s="1">
        <v>50000</v>
      </c>
      <c r="K334" s="1">
        <v>0</v>
      </c>
      <c r="L334" s="33">
        <f t="shared" si="149"/>
        <v>0</v>
      </c>
      <c r="M334" s="1">
        <v>50000</v>
      </c>
      <c r="N334" s="1">
        <v>50000</v>
      </c>
      <c r="O334" s="1">
        <v>20000</v>
      </c>
      <c r="P334" s="1">
        <f>O334</f>
        <v>20000</v>
      </c>
      <c r="Q334" s="1">
        <v>50000</v>
      </c>
      <c r="R334" s="1">
        <v>21000</v>
      </c>
      <c r="S334" s="1">
        <f>R334</f>
        <v>21000</v>
      </c>
      <c r="T334" s="1">
        <v>22050</v>
      </c>
      <c r="U334" s="1">
        <f>T334</f>
        <v>22050</v>
      </c>
    </row>
    <row r="335" spans="1:25" s="23" customFormat="1" ht="15.75" hidden="1">
      <c r="A335" s="24" t="s">
        <v>70</v>
      </c>
      <c r="B335" s="25">
        <v>11</v>
      </c>
      <c r="C335" s="26" t="s">
        <v>25</v>
      </c>
      <c r="D335" s="27">
        <v>323</v>
      </c>
      <c r="E335" s="20"/>
      <c r="F335" s="20"/>
      <c r="G335" s="21">
        <f>SUM(G336)</f>
        <v>20000</v>
      </c>
      <c r="H335" s="21">
        <f t="shared" ref="H335:U335" si="172">SUM(H336)</f>
        <v>20000</v>
      </c>
      <c r="I335" s="21">
        <f t="shared" si="172"/>
        <v>20000</v>
      </c>
      <c r="J335" s="21">
        <f t="shared" si="172"/>
        <v>20000</v>
      </c>
      <c r="K335" s="21">
        <f t="shared" si="172"/>
        <v>0</v>
      </c>
      <c r="L335" s="22">
        <f t="shared" si="149"/>
        <v>0</v>
      </c>
      <c r="M335" s="21">
        <f t="shared" si="172"/>
        <v>30000</v>
      </c>
      <c r="N335" s="21">
        <f t="shared" si="172"/>
        <v>30000</v>
      </c>
      <c r="O335" s="21">
        <f t="shared" si="172"/>
        <v>20000</v>
      </c>
      <c r="P335" s="21">
        <f t="shared" si="172"/>
        <v>20000</v>
      </c>
      <c r="Q335" s="21">
        <f t="shared" si="172"/>
        <v>50000</v>
      </c>
      <c r="R335" s="21">
        <f t="shared" si="172"/>
        <v>20000</v>
      </c>
      <c r="S335" s="21">
        <f t="shared" si="172"/>
        <v>20000</v>
      </c>
      <c r="T335" s="21">
        <f t="shared" si="172"/>
        <v>20000</v>
      </c>
      <c r="U335" s="21">
        <f t="shared" si="172"/>
        <v>20000</v>
      </c>
      <c r="V335" s="57"/>
      <c r="W335" s="57"/>
      <c r="X335" s="57"/>
      <c r="Y335" s="12"/>
    </row>
    <row r="336" spans="1:25" hidden="1">
      <c r="A336" s="28" t="s">
        <v>70</v>
      </c>
      <c r="B336" s="29">
        <v>11</v>
      </c>
      <c r="C336" s="30" t="s">
        <v>25</v>
      </c>
      <c r="D336" s="31">
        <v>3232</v>
      </c>
      <c r="E336" s="32" t="s">
        <v>118</v>
      </c>
      <c r="F336" s="32"/>
      <c r="G336" s="1">
        <v>20000</v>
      </c>
      <c r="H336" s="1">
        <v>20000</v>
      </c>
      <c r="I336" s="1">
        <v>20000</v>
      </c>
      <c r="J336" s="1">
        <v>20000</v>
      </c>
      <c r="K336" s="1">
        <v>0</v>
      </c>
      <c r="L336" s="33">
        <f t="shared" si="149"/>
        <v>0</v>
      </c>
      <c r="M336" s="1">
        <v>30000</v>
      </c>
      <c r="N336" s="1">
        <v>30000</v>
      </c>
      <c r="O336" s="1">
        <v>20000</v>
      </c>
      <c r="P336" s="1">
        <f>O336</f>
        <v>20000</v>
      </c>
      <c r="Q336" s="1">
        <v>50000</v>
      </c>
      <c r="R336" s="1">
        <v>20000</v>
      </c>
      <c r="S336" s="1">
        <f>R336</f>
        <v>20000</v>
      </c>
      <c r="T336" s="1">
        <v>20000</v>
      </c>
      <c r="U336" s="1">
        <f>T336</f>
        <v>20000</v>
      </c>
    </row>
    <row r="337" spans="1:25" s="23" customFormat="1" ht="15.75" hidden="1">
      <c r="A337" s="24" t="s">
        <v>70</v>
      </c>
      <c r="B337" s="25">
        <v>11</v>
      </c>
      <c r="C337" s="26" t="s">
        <v>25</v>
      </c>
      <c r="D337" s="27">
        <v>426</v>
      </c>
      <c r="E337" s="20"/>
      <c r="F337" s="20"/>
      <c r="G337" s="21">
        <f>SUM(G338)</f>
        <v>200000</v>
      </c>
      <c r="H337" s="21">
        <f t="shared" ref="H337:U337" si="173">SUM(H338)</f>
        <v>200000</v>
      </c>
      <c r="I337" s="21">
        <f t="shared" si="173"/>
        <v>200000</v>
      </c>
      <c r="J337" s="21">
        <f t="shared" si="173"/>
        <v>200000</v>
      </c>
      <c r="K337" s="21">
        <f t="shared" si="173"/>
        <v>0</v>
      </c>
      <c r="L337" s="22">
        <f t="shared" si="149"/>
        <v>0</v>
      </c>
      <c r="M337" s="21">
        <f t="shared" si="173"/>
        <v>178000</v>
      </c>
      <c r="N337" s="21">
        <f t="shared" si="173"/>
        <v>178000</v>
      </c>
      <c r="O337" s="21">
        <f t="shared" si="173"/>
        <v>160000</v>
      </c>
      <c r="P337" s="21">
        <f t="shared" si="173"/>
        <v>160000</v>
      </c>
      <c r="Q337" s="21">
        <f t="shared" si="173"/>
        <v>200000</v>
      </c>
      <c r="R337" s="21">
        <f t="shared" si="173"/>
        <v>168000</v>
      </c>
      <c r="S337" s="21">
        <f t="shared" si="173"/>
        <v>168000</v>
      </c>
      <c r="T337" s="21">
        <f t="shared" si="173"/>
        <v>176400</v>
      </c>
      <c r="U337" s="21">
        <f t="shared" si="173"/>
        <v>176400</v>
      </c>
      <c r="V337" s="57"/>
      <c r="W337" s="57"/>
      <c r="X337" s="57"/>
      <c r="Y337" s="12"/>
    </row>
    <row r="338" spans="1:25" hidden="1">
      <c r="A338" s="28" t="s">
        <v>70</v>
      </c>
      <c r="B338" s="29">
        <v>11</v>
      </c>
      <c r="C338" s="30" t="s">
        <v>25</v>
      </c>
      <c r="D338" s="31">
        <v>4262</v>
      </c>
      <c r="E338" s="32" t="s">
        <v>148</v>
      </c>
      <c r="F338" s="32"/>
      <c r="G338" s="1">
        <v>200000</v>
      </c>
      <c r="H338" s="1">
        <v>200000</v>
      </c>
      <c r="I338" s="1">
        <v>200000</v>
      </c>
      <c r="J338" s="1">
        <v>200000</v>
      </c>
      <c r="K338" s="1">
        <v>0</v>
      </c>
      <c r="L338" s="33">
        <f t="shared" si="149"/>
        <v>0</v>
      </c>
      <c r="M338" s="1">
        <v>178000</v>
      </c>
      <c r="N338" s="1">
        <v>178000</v>
      </c>
      <c r="O338" s="1">
        <v>160000</v>
      </c>
      <c r="P338" s="1">
        <f>O338</f>
        <v>160000</v>
      </c>
      <c r="Q338" s="1">
        <v>200000</v>
      </c>
      <c r="R338" s="1">
        <v>168000</v>
      </c>
      <c r="S338" s="1">
        <f>R338</f>
        <v>168000</v>
      </c>
      <c r="T338" s="1">
        <v>176400</v>
      </c>
      <c r="U338" s="1">
        <f>T338</f>
        <v>176400</v>
      </c>
    </row>
    <row r="339" spans="1:25" ht="94.5">
      <c r="A339" s="281" t="s">
        <v>452</v>
      </c>
      <c r="B339" s="281"/>
      <c r="C339" s="281"/>
      <c r="D339" s="281"/>
      <c r="E339" s="20" t="s">
        <v>228</v>
      </c>
      <c r="F339" s="51" t="s">
        <v>449</v>
      </c>
      <c r="G339" s="21">
        <f>SUM(G340)</f>
        <v>250000</v>
      </c>
      <c r="H339" s="21">
        <f t="shared" ref="H339:U340" si="174">SUM(H340)</f>
        <v>250000</v>
      </c>
      <c r="I339" s="21">
        <f t="shared" si="174"/>
        <v>250000</v>
      </c>
      <c r="J339" s="21">
        <f t="shared" si="174"/>
        <v>250000</v>
      </c>
      <c r="K339" s="21">
        <f t="shared" si="174"/>
        <v>134400</v>
      </c>
      <c r="L339" s="22">
        <f t="shared" si="149"/>
        <v>53.76</v>
      </c>
      <c r="M339" s="21">
        <f t="shared" si="174"/>
        <v>250000</v>
      </c>
      <c r="N339" s="21">
        <f t="shared" si="174"/>
        <v>250000</v>
      </c>
      <c r="O339" s="21">
        <f t="shared" si="174"/>
        <v>330000</v>
      </c>
      <c r="P339" s="21">
        <f t="shared" si="174"/>
        <v>330000</v>
      </c>
      <c r="Q339" s="21">
        <f t="shared" si="174"/>
        <v>250000</v>
      </c>
      <c r="R339" s="21">
        <f t="shared" si="174"/>
        <v>330000</v>
      </c>
      <c r="S339" s="21">
        <f t="shared" si="174"/>
        <v>330000</v>
      </c>
      <c r="T339" s="21">
        <f t="shared" si="174"/>
        <v>330000</v>
      </c>
      <c r="U339" s="21">
        <f t="shared" si="174"/>
        <v>330000</v>
      </c>
    </row>
    <row r="340" spans="1:25" s="23" customFormat="1" ht="15.75" hidden="1">
      <c r="A340" s="24" t="s">
        <v>169</v>
      </c>
      <c r="B340" s="25">
        <v>11</v>
      </c>
      <c r="C340" s="26" t="s">
        <v>25</v>
      </c>
      <c r="D340" s="27">
        <v>372</v>
      </c>
      <c r="E340" s="20"/>
      <c r="F340" s="20"/>
      <c r="G340" s="21">
        <f>SUM(G341)</f>
        <v>250000</v>
      </c>
      <c r="H340" s="21">
        <f t="shared" si="174"/>
        <v>250000</v>
      </c>
      <c r="I340" s="21">
        <f t="shared" si="174"/>
        <v>250000</v>
      </c>
      <c r="J340" s="21">
        <f t="shared" si="174"/>
        <v>250000</v>
      </c>
      <c r="K340" s="21">
        <f t="shared" si="174"/>
        <v>134400</v>
      </c>
      <c r="L340" s="22">
        <f t="shared" si="149"/>
        <v>53.76</v>
      </c>
      <c r="M340" s="21">
        <f t="shared" si="174"/>
        <v>250000</v>
      </c>
      <c r="N340" s="21">
        <f t="shared" si="174"/>
        <v>250000</v>
      </c>
      <c r="O340" s="21">
        <f t="shared" si="174"/>
        <v>330000</v>
      </c>
      <c r="P340" s="21">
        <f t="shared" si="174"/>
        <v>330000</v>
      </c>
      <c r="Q340" s="21">
        <f t="shared" si="174"/>
        <v>250000</v>
      </c>
      <c r="R340" s="21">
        <f t="shared" si="174"/>
        <v>330000</v>
      </c>
      <c r="S340" s="21">
        <f t="shared" si="174"/>
        <v>330000</v>
      </c>
      <c r="T340" s="21">
        <f t="shared" si="174"/>
        <v>330000</v>
      </c>
      <c r="U340" s="21">
        <f t="shared" si="174"/>
        <v>330000</v>
      </c>
      <c r="V340" s="57"/>
      <c r="W340" s="57"/>
      <c r="X340" s="57"/>
      <c r="Y340" s="12"/>
    </row>
    <row r="341" spans="1:25" hidden="1">
      <c r="A341" s="28" t="s">
        <v>169</v>
      </c>
      <c r="B341" s="29">
        <v>11</v>
      </c>
      <c r="C341" s="30" t="s">
        <v>25</v>
      </c>
      <c r="D341" s="31">
        <v>3721</v>
      </c>
      <c r="E341" s="32" t="s">
        <v>149</v>
      </c>
      <c r="F341" s="32"/>
      <c r="G341" s="1">
        <v>250000</v>
      </c>
      <c r="H341" s="1">
        <v>250000</v>
      </c>
      <c r="I341" s="1">
        <v>250000</v>
      </c>
      <c r="J341" s="1">
        <v>250000</v>
      </c>
      <c r="K341" s="1">
        <v>134400</v>
      </c>
      <c r="L341" s="33">
        <f t="shared" si="149"/>
        <v>53.76</v>
      </c>
      <c r="M341" s="1">
        <v>250000</v>
      </c>
      <c r="N341" s="1">
        <v>250000</v>
      </c>
      <c r="O341" s="1">
        <v>330000</v>
      </c>
      <c r="P341" s="1">
        <f>O341</f>
        <v>330000</v>
      </c>
      <c r="Q341" s="1">
        <v>250000</v>
      </c>
      <c r="R341" s="1">
        <v>330000</v>
      </c>
      <c r="S341" s="1">
        <f>R341</f>
        <v>330000</v>
      </c>
      <c r="T341" s="1">
        <v>330000</v>
      </c>
      <c r="U341" s="1">
        <f>T341</f>
        <v>330000</v>
      </c>
    </row>
    <row r="342" spans="1:25" ht="94.5">
      <c r="A342" s="281" t="s">
        <v>451</v>
      </c>
      <c r="B342" s="282"/>
      <c r="C342" s="282"/>
      <c r="D342" s="282"/>
      <c r="E342" s="20" t="s">
        <v>287</v>
      </c>
      <c r="F342" s="51" t="s">
        <v>449</v>
      </c>
      <c r="G342" s="21">
        <f>G343+G345+G347</f>
        <v>2110000</v>
      </c>
      <c r="H342" s="21">
        <f t="shared" ref="H342:U342" si="175">H343+H345+H347</f>
        <v>260000</v>
      </c>
      <c r="I342" s="21">
        <f t="shared" si="175"/>
        <v>2110000</v>
      </c>
      <c r="J342" s="21">
        <f t="shared" si="175"/>
        <v>260000</v>
      </c>
      <c r="K342" s="21">
        <f t="shared" si="175"/>
        <v>0</v>
      </c>
      <c r="L342" s="22">
        <f t="shared" si="149"/>
        <v>0</v>
      </c>
      <c r="M342" s="21">
        <f t="shared" si="175"/>
        <v>1370000</v>
      </c>
      <c r="N342" s="21">
        <f t="shared" si="175"/>
        <v>140000</v>
      </c>
      <c r="O342" s="21">
        <f t="shared" si="175"/>
        <v>260000</v>
      </c>
      <c r="P342" s="21">
        <f t="shared" si="175"/>
        <v>260000</v>
      </c>
      <c r="Q342" s="21">
        <f t="shared" si="175"/>
        <v>0</v>
      </c>
      <c r="R342" s="21">
        <f t="shared" si="175"/>
        <v>260000</v>
      </c>
      <c r="S342" s="21">
        <f t="shared" si="175"/>
        <v>260000</v>
      </c>
      <c r="T342" s="21">
        <f t="shared" si="175"/>
        <v>260000</v>
      </c>
      <c r="U342" s="21">
        <f t="shared" si="175"/>
        <v>260000</v>
      </c>
    </row>
    <row r="343" spans="1:25" s="36" customFormat="1" ht="15.75" hidden="1">
      <c r="A343" s="24" t="s">
        <v>224</v>
      </c>
      <c r="B343" s="25">
        <v>11</v>
      </c>
      <c r="C343" s="26" t="s">
        <v>25</v>
      </c>
      <c r="D343" s="42">
        <v>323</v>
      </c>
      <c r="E343" s="20"/>
      <c r="F343" s="20"/>
      <c r="G343" s="21">
        <f>SUM(G344)</f>
        <v>50000</v>
      </c>
      <c r="H343" s="21">
        <f t="shared" ref="H343:U343" si="176">SUM(H344)</f>
        <v>50000</v>
      </c>
      <c r="I343" s="21">
        <f t="shared" si="176"/>
        <v>50000</v>
      </c>
      <c r="J343" s="21">
        <f t="shared" si="176"/>
        <v>50000</v>
      </c>
      <c r="K343" s="21">
        <f t="shared" si="176"/>
        <v>0</v>
      </c>
      <c r="L343" s="22">
        <f t="shared" si="149"/>
        <v>0</v>
      </c>
      <c r="M343" s="21">
        <f t="shared" si="176"/>
        <v>0</v>
      </c>
      <c r="N343" s="21">
        <f t="shared" si="176"/>
        <v>0</v>
      </c>
      <c r="O343" s="21">
        <f t="shared" si="176"/>
        <v>50000</v>
      </c>
      <c r="P343" s="21">
        <f t="shared" si="176"/>
        <v>50000</v>
      </c>
      <c r="Q343" s="21">
        <f t="shared" si="176"/>
        <v>0</v>
      </c>
      <c r="R343" s="21">
        <f t="shared" si="176"/>
        <v>50000</v>
      </c>
      <c r="S343" s="21">
        <f t="shared" si="176"/>
        <v>50000</v>
      </c>
      <c r="T343" s="21">
        <f t="shared" si="176"/>
        <v>50000</v>
      </c>
      <c r="U343" s="21">
        <f t="shared" si="176"/>
        <v>50000</v>
      </c>
      <c r="V343" s="21"/>
      <c r="W343" s="21"/>
      <c r="X343" s="21"/>
      <c r="Y343" s="132"/>
    </row>
    <row r="344" spans="1:25" s="35" customFormat="1" hidden="1">
      <c r="A344" s="28" t="s">
        <v>224</v>
      </c>
      <c r="B344" s="29">
        <v>11</v>
      </c>
      <c r="C344" s="30" t="s">
        <v>25</v>
      </c>
      <c r="D344" s="31">
        <v>3237</v>
      </c>
      <c r="E344" s="32" t="s">
        <v>36</v>
      </c>
      <c r="F344" s="32"/>
      <c r="G344" s="1">
        <v>50000</v>
      </c>
      <c r="H344" s="1">
        <v>50000</v>
      </c>
      <c r="I344" s="1">
        <v>50000</v>
      </c>
      <c r="J344" s="1">
        <v>50000</v>
      </c>
      <c r="K344" s="1">
        <v>0</v>
      </c>
      <c r="L344" s="33">
        <f t="shared" si="149"/>
        <v>0</v>
      </c>
      <c r="M344" s="1">
        <v>0</v>
      </c>
      <c r="N344" s="1">
        <v>0</v>
      </c>
      <c r="O344" s="1">
        <v>50000</v>
      </c>
      <c r="P344" s="1">
        <f>O344</f>
        <v>50000</v>
      </c>
      <c r="Q344" s="1">
        <v>0</v>
      </c>
      <c r="R344" s="1">
        <v>50000</v>
      </c>
      <c r="S344" s="1">
        <f>R344</f>
        <v>50000</v>
      </c>
      <c r="T344" s="1">
        <v>50000</v>
      </c>
      <c r="U344" s="1">
        <f>T344</f>
        <v>50000</v>
      </c>
      <c r="V344" s="1"/>
      <c r="W344" s="1"/>
      <c r="X344" s="1"/>
      <c r="Y344" s="74"/>
    </row>
    <row r="345" spans="1:25" s="36" customFormat="1" ht="15.75" hidden="1">
      <c r="A345" s="24" t="s">
        <v>224</v>
      </c>
      <c r="B345" s="25">
        <v>12</v>
      </c>
      <c r="C345" s="26" t="s">
        <v>25</v>
      </c>
      <c r="D345" s="27">
        <v>412</v>
      </c>
      <c r="E345" s="20"/>
      <c r="F345" s="20"/>
      <c r="G345" s="21">
        <f>SUM(G346)</f>
        <v>210000</v>
      </c>
      <c r="H345" s="21">
        <f t="shared" ref="H345:U345" si="177">SUM(H346)</f>
        <v>210000</v>
      </c>
      <c r="I345" s="21">
        <f t="shared" si="177"/>
        <v>210000</v>
      </c>
      <c r="J345" s="21">
        <f t="shared" si="177"/>
        <v>210000</v>
      </c>
      <c r="K345" s="21">
        <f t="shared" si="177"/>
        <v>0</v>
      </c>
      <c r="L345" s="22">
        <f t="shared" si="149"/>
        <v>0</v>
      </c>
      <c r="M345" s="21">
        <f t="shared" si="177"/>
        <v>140000</v>
      </c>
      <c r="N345" s="21">
        <f t="shared" si="177"/>
        <v>140000</v>
      </c>
      <c r="O345" s="21">
        <f t="shared" si="177"/>
        <v>210000</v>
      </c>
      <c r="P345" s="21">
        <f t="shared" si="177"/>
        <v>210000</v>
      </c>
      <c r="Q345" s="21">
        <f t="shared" si="177"/>
        <v>0</v>
      </c>
      <c r="R345" s="21">
        <f t="shared" si="177"/>
        <v>210000</v>
      </c>
      <c r="S345" s="21">
        <f t="shared" si="177"/>
        <v>210000</v>
      </c>
      <c r="T345" s="21">
        <f t="shared" si="177"/>
        <v>210000</v>
      </c>
      <c r="U345" s="21">
        <f t="shared" si="177"/>
        <v>210000</v>
      </c>
      <c r="V345" s="21"/>
      <c r="W345" s="21"/>
      <c r="X345" s="21"/>
      <c r="Y345" s="132"/>
    </row>
    <row r="346" spans="1:25" s="35" customFormat="1" ht="36" hidden="1" customHeight="1">
      <c r="A346" s="28" t="s">
        <v>224</v>
      </c>
      <c r="B346" s="29">
        <v>12</v>
      </c>
      <c r="C346" s="30" t="s">
        <v>25</v>
      </c>
      <c r="D346" s="31">
        <v>4126</v>
      </c>
      <c r="E346" s="32" t="s">
        <v>4</v>
      </c>
      <c r="F346" s="38"/>
      <c r="G346" s="1">
        <v>210000</v>
      </c>
      <c r="H346" s="1">
        <v>210000</v>
      </c>
      <c r="I346" s="1">
        <v>210000</v>
      </c>
      <c r="J346" s="1">
        <v>210000</v>
      </c>
      <c r="K346" s="1">
        <v>0</v>
      </c>
      <c r="L346" s="33">
        <f t="shared" si="149"/>
        <v>0</v>
      </c>
      <c r="M346" s="1">
        <v>140000</v>
      </c>
      <c r="N346" s="1">
        <v>140000</v>
      </c>
      <c r="O346" s="1">
        <v>210000</v>
      </c>
      <c r="P346" s="1">
        <f>O346</f>
        <v>210000</v>
      </c>
      <c r="Q346" s="1">
        <v>0</v>
      </c>
      <c r="R346" s="1">
        <v>210000</v>
      </c>
      <c r="S346" s="1">
        <f>R346</f>
        <v>210000</v>
      </c>
      <c r="T346" s="1">
        <v>210000</v>
      </c>
      <c r="U346" s="1">
        <f>T346</f>
        <v>210000</v>
      </c>
      <c r="V346" s="1"/>
      <c r="W346" s="1"/>
      <c r="X346" s="1"/>
      <c r="Y346" s="74"/>
    </row>
    <row r="347" spans="1:25" s="36" customFormat="1" ht="15.75" hidden="1">
      <c r="A347" s="24" t="s">
        <v>224</v>
      </c>
      <c r="B347" s="25">
        <v>51</v>
      </c>
      <c r="C347" s="26" t="s">
        <v>25</v>
      </c>
      <c r="D347" s="27">
        <v>412</v>
      </c>
      <c r="E347" s="20"/>
      <c r="F347" s="40"/>
      <c r="G347" s="21">
        <f>SUM(G348)</f>
        <v>1850000</v>
      </c>
      <c r="H347" s="21">
        <f t="shared" ref="H347:U347" si="178">SUM(H348)</f>
        <v>0</v>
      </c>
      <c r="I347" s="21">
        <f t="shared" si="178"/>
        <v>1850000</v>
      </c>
      <c r="J347" s="21">
        <f t="shared" si="178"/>
        <v>0</v>
      </c>
      <c r="K347" s="21">
        <f t="shared" si="178"/>
        <v>0</v>
      </c>
      <c r="L347" s="22">
        <f t="shared" si="149"/>
        <v>0</v>
      </c>
      <c r="M347" s="21">
        <f t="shared" si="178"/>
        <v>1230000</v>
      </c>
      <c r="N347" s="21">
        <f t="shared" si="178"/>
        <v>0</v>
      </c>
      <c r="O347" s="21">
        <f t="shared" si="178"/>
        <v>0</v>
      </c>
      <c r="P347" s="21">
        <f t="shared" si="178"/>
        <v>0</v>
      </c>
      <c r="Q347" s="21">
        <f t="shared" si="178"/>
        <v>0</v>
      </c>
      <c r="R347" s="21">
        <f t="shared" si="178"/>
        <v>0</v>
      </c>
      <c r="S347" s="21">
        <f t="shared" si="178"/>
        <v>0</v>
      </c>
      <c r="T347" s="21">
        <f t="shared" si="178"/>
        <v>0</v>
      </c>
      <c r="U347" s="21">
        <f t="shared" si="178"/>
        <v>0</v>
      </c>
      <c r="V347" s="21"/>
      <c r="W347" s="21"/>
      <c r="X347" s="21"/>
      <c r="Y347" s="132"/>
    </row>
    <row r="348" spans="1:25" s="36" customFormat="1" ht="33.75" hidden="1" customHeight="1">
      <c r="A348" s="28" t="s">
        <v>224</v>
      </c>
      <c r="B348" s="29">
        <v>51</v>
      </c>
      <c r="C348" s="30" t="s">
        <v>25</v>
      </c>
      <c r="D348" s="31">
        <v>4126</v>
      </c>
      <c r="E348" s="32" t="s">
        <v>4</v>
      </c>
      <c r="F348" s="38"/>
      <c r="G348" s="1">
        <v>1850000</v>
      </c>
      <c r="H348" s="59"/>
      <c r="I348" s="1">
        <v>1850000</v>
      </c>
      <c r="J348" s="59"/>
      <c r="K348" s="1">
        <v>0</v>
      </c>
      <c r="L348" s="33">
        <f t="shared" si="149"/>
        <v>0</v>
      </c>
      <c r="M348" s="1">
        <v>1230000</v>
      </c>
      <c r="N348" s="59"/>
      <c r="O348" s="1"/>
      <c r="P348" s="59"/>
      <c r="Q348" s="1">
        <v>0</v>
      </c>
      <c r="R348" s="1">
        <v>0</v>
      </c>
      <c r="S348" s="59"/>
      <c r="T348" s="1">
        <v>0</v>
      </c>
      <c r="U348" s="59"/>
      <c r="V348" s="21"/>
      <c r="W348" s="21"/>
      <c r="X348" s="21"/>
      <c r="Y348" s="132"/>
    </row>
    <row r="349" spans="1:25" ht="94.5">
      <c r="A349" s="281" t="s">
        <v>450</v>
      </c>
      <c r="B349" s="282"/>
      <c r="C349" s="282"/>
      <c r="D349" s="282"/>
      <c r="E349" s="20" t="s">
        <v>266</v>
      </c>
      <c r="F349" s="51" t="s">
        <v>449</v>
      </c>
      <c r="G349" s="21">
        <f>SUM(G350)</f>
        <v>3850000</v>
      </c>
      <c r="H349" s="21">
        <f t="shared" ref="H349:U350" si="179">SUM(H350)</f>
        <v>3850000</v>
      </c>
      <c r="I349" s="21">
        <f t="shared" si="179"/>
        <v>3850000</v>
      </c>
      <c r="J349" s="21">
        <f t="shared" si="179"/>
        <v>3850000</v>
      </c>
      <c r="K349" s="21">
        <f t="shared" si="179"/>
        <v>3850000</v>
      </c>
      <c r="L349" s="22">
        <f t="shared" si="149"/>
        <v>100</v>
      </c>
      <c r="M349" s="21">
        <f t="shared" si="179"/>
        <v>4000000</v>
      </c>
      <c r="N349" s="21">
        <f t="shared" si="179"/>
        <v>4000000</v>
      </c>
      <c r="O349" s="21">
        <f t="shared" si="179"/>
        <v>4500000</v>
      </c>
      <c r="P349" s="21">
        <f t="shared" si="179"/>
        <v>4500000</v>
      </c>
      <c r="Q349" s="21">
        <f t="shared" si="179"/>
        <v>4000000</v>
      </c>
      <c r="R349" s="21">
        <f t="shared" si="179"/>
        <v>4725000</v>
      </c>
      <c r="S349" s="21">
        <f t="shared" si="179"/>
        <v>4725000</v>
      </c>
      <c r="T349" s="21">
        <f t="shared" si="179"/>
        <v>4961250</v>
      </c>
      <c r="U349" s="21">
        <f t="shared" si="179"/>
        <v>4961250</v>
      </c>
    </row>
    <row r="350" spans="1:25" s="23" customFormat="1" ht="15.75" hidden="1">
      <c r="A350" s="24" t="s">
        <v>279</v>
      </c>
      <c r="B350" s="25">
        <v>11</v>
      </c>
      <c r="C350" s="26" t="s">
        <v>25</v>
      </c>
      <c r="D350" s="42">
        <v>382</v>
      </c>
      <c r="E350" s="20"/>
      <c r="F350" s="20"/>
      <c r="G350" s="21">
        <f>SUM(G351)</f>
        <v>3850000</v>
      </c>
      <c r="H350" s="21">
        <f t="shared" si="179"/>
        <v>3850000</v>
      </c>
      <c r="I350" s="21">
        <f t="shared" si="179"/>
        <v>3850000</v>
      </c>
      <c r="J350" s="21">
        <f t="shared" si="179"/>
        <v>3850000</v>
      </c>
      <c r="K350" s="21">
        <f t="shared" si="179"/>
        <v>3850000</v>
      </c>
      <c r="L350" s="22">
        <f t="shared" si="149"/>
        <v>100</v>
      </c>
      <c r="M350" s="21">
        <f t="shared" si="179"/>
        <v>4000000</v>
      </c>
      <c r="N350" s="21">
        <f t="shared" si="179"/>
        <v>4000000</v>
      </c>
      <c r="O350" s="21">
        <f t="shared" si="179"/>
        <v>4500000</v>
      </c>
      <c r="P350" s="21">
        <f t="shared" si="179"/>
        <v>4500000</v>
      </c>
      <c r="Q350" s="21">
        <f t="shared" si="179"/>
        <v>4000000</v>
      </c>
      <c r="R350" s="21">
        <f t="shared" si="179"/>
        <v>4725000</v>
      </c>
      <c r="S350" s="21">
        <f t="shared" si="179"/>
        <v>4725000</v>
      </c>
      <c r="T350" s="21">
        <f t="shared" si="179"/>
        <v>4961250</v>
      </c>
      <c r="U350" s="21">
        <f t="shared" si="179"/>
        <v>4961250</v>
      </c>
      <c r="V350" s="57"/>
      <c r="W350" s="57"/>
      <c r="X350" s="57"/>
      <c r="Y350" s="12"/>
    </row>
    <row r="351" spans="1:25" ht="35.25" hidden="1" customHeight="1">
      <c r="A351" s="28" t="s">
        <v>279</v>
      </c>
      <c r="B351" s="29">
        <v>11</v>
      </c>
      <c r="C351" s="30" t="s">
        <v>25</v>
      </c>
      <c r="D351" s="31">
        <v>3821</v>
      </c>
      <c r="E351" s="32" t="s">
        <v>38</v>
      </c>
      <c r="F351" s="32"/>
      <c r="G351" s="1">
        <v>3850000</v>
      </c>
      <c r="H351" s="1">
        <v>3850000</v>
      </c>
      <c r="I351" s="1">
        <v>3850000</v>
      </c>
      <c r="J351" s="1">
        <v>3850000</v>
      </c>
      <c r="K351" s="1">
        <v>3850000</v>
      </c>
      <c r="L351" s="33">
        <f t="shared" si="149"/>
        <v>100</v>
      </c>
      <c r="M351" s="1">
        <v>4000000</v>
      </c>
      <c r="N351" s="1">
        <v>4000000</v>
      </c>
      <c r="O351" s="1">
        <v>4500000</v>
      </c>
      <c r="P351" s="1">
        <f>O351</f>
        <v>4500000</v>
      </c>
      <c r="Q351" s="1">
        <v>4000000</v>
      </c>
      <c r="R351" s="1">
        <v>4725000</v>
      </c>
      <c r="S351" s="1">
        <f>R351</f>
        <v>4725000</v>
      </c>
      <c r="T351" s="1">
        <v>4961250</v>
      </c>
      <c r="U351" s="1">
        <f>T351</f>
        <v>4961250</v>
      </c>
    </row>
    <row r="352" spans="1:25" ht="94.5">
      <c r="A352" s="281" t="s">
        <v>553</v>
      </c>
      <c r="B352" s="281"/>
      <c r="C352" s="281"/>
      <c r="D352" s="281"/>
      <c r="E352" s="20" t="s">
        <v>329</v>
      </c>
      <c r="F352" s="51" t="s">
        <v>449</v>
      </c>
      <c r="G352" s="21">
        <f>SUM(G353)</f>
        <v>6500000</v>
      </c>
      <c r="H352" s="21">
        <f t="shared" ref="H352:U353" si="180">SUM(H353)</f>
        <v>6500000</v>
      </c>
      <c r="I352" s="21">
        <f t="shared" si="180"/>
        <v>6500000</v>
      </c>
      <c r="J352" s="21">
        <f t="shared" si="180"/>
        <v>6500000</v>
      </c>
      <c r="K352" s="21">
        <f t="shared" si="180"/>
        <v>6500000</v>
      </c>
      <c r="L352" s="22">
        <f t="shared" si="149"/>
        <v>100</v>
      </c>
      <c r="M352" s="21">
        <f t="shared" si="180"/>
        <v>7000000</v>
      </c>
      <c r="N352" s="21">
        <f t="shared" si="180"/>
        <v>7000000</v>
      </c>
      <c r="O352" s="21">
        <f t="shared" si="180"/>
        <v>0</v>
      </c>
      <c r="P352" s="21">
        <f t="shared" si="180"/>
        <v>0</v>
      </c>
      <c r="Q352" s="21">
        <f t="shared" si="180"/>
        <v>0</v>
      </c>
      <c r="R352" s="21">
        <f t="shared" si="180"/>
        <v>0</v>
      </c>
      <c r="S352" s="21">
        <f t="shared" si="180"/>
        <v>0</v>
      </c>
      <c r="T352" s="21">
        <f t="shared" si="180"/>
        <v>0</v>
      </c>
      <c r="U352" s="21">
        <f t="shared" si="180"/>
        <v>0</v>
      </c>
    </row>
    <row r="353" spans="1:25" s="23" customFormat="1" ht="15.75" hidden="1">
      <c r="A353" s="24" t="s">
        <v>370</v>
      </c>
      <c r="B353" s="25">
        <v>11</v>
      </c>
      <c r="C353" s="26" t="s">
        <v>25</v>
      </c>
      <c r="D353" s="27">
        <v>382</v>
      </c>
      <c r="E353" s="20"/>
      <c r="F353" s="20"/>
      <c r="G353" s="21">
        <f>SUM(G354)</f>
        <v>6500000</v>
      </c>
      <c r="H353" s="21">
        <f t="shared" si="180"/>
        <v>6500000</v>
      </c>
      <c r="I353" s="21">
        <f t="shared" si="180"/>
        <v>6500000</v>
      </c>
      <c r="J353" s="21">
        <f t="shared" si="180"/>
        <v>6500000</v>
      </c>
      <c r="K353" s="21">
        <f t="shared" si="180"/>
        <v>6500000</v>
      </c>
      <c r="L353" s="22">
        <f t="shared" si="149"/>
        <v>100</v>
      </c>
      <c r="M353" s="21">
        <f t="shared" si="180"/>
        <v>7000000</v>
      </c>
      <c r="N353" s="21">
        <f t="shared" si="180"/>
        <v>7000000</v>
      </c>
      <c r="O353" s="21">
        <f t="shared" si="180"/>
        <v>0</v>
      </c>
      <c r="P353" s="21">
        <f t="shared" si="180"/>
        <v>0</v>
      </c>
      <c r="Q353" s="21">
        <f t="shared" si="180"/>
        <v>0</v>
      </c>
      <c r="R353" s="21">
        <f t="shared" si="180"/>
        <v>0</v>
      </c>
      <c r="S353" s="21">
        <f t="shared" si="180"/>
        <v>0</v>
      </c>
      <c r="T353" s="21">
        <f t="shared" si="180"/>
        <v>0</v>
      </c>
      <c r="U353" s="21">
        <f t="shared" si="180"/>
        <v>0</v>
      </c>
      <c r="V353" s="57"/>
      <c r="W353" s="57"/>
      <c r="X353" s="57"/>
      <c r="Y353" s="12"/>
    </row>
    <row r="354" spans="1:25" ht="35.25" hidden="1" customHeight="1">
      <c r="A354" s="28" t="s">
        <v>370</v>
      </c>
      <c r="B354" s="29">
        <v>11</v>
      </c>
      <c r="C354" s="30" t="s">
        <v>25</v>
      </c>
      <c r="D354" s="31">
        <v>3821</v>
      </c>
      <c r="E354" s="32" t="s">
        <v>38</v>
      </c>
      <c r="F354" s="38"/>
      <c r="G354" s="1">
        <v>6500000</v>
      </c>
      <c r="H354" s="1">
        <v>6500000</v>
      </c>
      <c r="I354" s="1">
        <v>6500000</v>
      </c>
      <c r="J354" s="1">
        <v>6500000</v>
      </c>
      <c r="K354" s="1">
        <v>6500000</v>
      </c>
      <c r="L354" s="33">
        <f t="shared" si="149"/>
        <v>100</v>
      </c>
      <c r="M354" s="1">
        <v>7000000</v>
      </c>
      <c r="N354" s="1">
        <v>7000000</v>
      </c>
      <c r="O354" s="1"/>
      <c r="P354" s="1">
        <f>O354</f>
        <v>0</v>
      </c>
      <c r="Q354" s="1">
        <v>0</v>
      </c>
      <c r="R354" s="1">
        <v>0</v>
      </c>
      <c r="S354" s="1">
        <f>R354</f>
        <v>0</v>
      </c>
      <c r="T354" s="1">
        <v>0</v>
      </c>
      <c r="U354" s="1">
        <f>T354</f>
        <v>0</v>
      </c>
    </row>
    <row r="355" spans="1:25" ht="15.75">
      <c r="A355" s="286" t="s">
        <v>386</v>
      </c>
      <c r="B355" s="286"/>
      <c r="C355" s="286"/>
      <c r="D355" s="286"/>
      <c r="E355" s="286"/>
      <c r="F355" s="286"/>
      <c r="G355" s="18">
        <f>G356+G400+G418+G433+G446+G455</f>
        <v>90707924</v>
      </c>
      <c r="H355" s="18">
        <f t="shared" ref="H355:U355" si="181">H356+H400+H418+H433+H446+H455</f>
        <v>87707924</v>
      </c>
      <c r="I355" s="18">
        <f t="shared" si="181"/>
        <v>89968422</v>
      </c>
      <c r="J355" s="18">
        <f t="shared" si="181"/>
        <v>86968422</v>
      </c>
      <c r="K355" s="18">
        <f t="shared" si="181"/>
        <v>61536566.580000006</v>
      </c>
      <c r="L355" s="19">
        <f t="shared" si="149"/>
        <v>68.397961431400901</v>
      </c>
      <c r="M355" s="18">
        <f t="shared" si="181"/>
        <v>91707573</v>
      </c>
      <c r="N355" s="18">
        <f t="shared" si="181"/>
        <v>88707573</v>
      </c>
      <c r="O355" s="18">
        <f t="shared" si="181"/>
        <v>95946580</v>
      </c>
      <c r="P355" s="18">
        <f t="shared" si="181"/>
        <v>92946580</v>
      </c>
      <c r="Q355" s="18">
        <f t="shared" si="181"/>
        <v>94270546</v>
      </c>
      <c r="R355" s="18">
        <f t="shared" si="181"/>
        <v>98245409</v>
      </c>
      <c r="S355" s="18">
        <f t="shared" si="181"/>
        <v>95245409</v>
      </c>
      <c r="T355" s="18">
        <f t="shared" si="181"/>
        <v>99282986</v>
      </c>
      <c r="U355" s="18">
        <f t="shared" si="181"/>
        <v>96282986</v>
      </c>
    </row>
    <row r="356" spans="1:25" ht="63">
      <c r="A356" s="281" t="s">
        <v>14</v>
      </c>
      <c r="B356" s="282"/>
      <c r="C356" s="282"/>
      <c r="D356" s="282"/>
      <c r="E356" s="20" t="s">
        <v>288</v>
      </c>
      <c r="F356" s="20" t="s">
        <v>342</v>
      </c>
      <c r="G356" s="21">
        <f>G357+G361+G363+G367+G372+G376+G385+G387+G393+G396+G398</f>
        <v>64887924</v>
      </c>
      <c r="H356" s="21">
        <f t="shared" ref="H356:U356" si="182">H357+H361+H363+H367+H372+H376+H385+H387+H393+H396+H398</f>
        <v>61887924</v>
      </c>
      <c r="I356" s="21">
        <f t="shared" si="182"/>
        <v>65148422</v>
      </c>
      <c r="J356" s="21">
        <f t="shared" si="182"/>
        <v>62148422</v>
      </c>
      <c r="K356" s="21">
        <f t="shared" si="182"/>
        <v>47825977.840000004</v>
      </c>
      <c r="L356" s="22">
        <f t="shared" si="149"/>
        <v>73.410800095818146</v>
      </c>
      <c r="M356" s="21">
        <f t="shared" si="182"/>
        <v>64260573</v>
      </c>
      <c r="N356" s="21">
        <f t="shared" si="182"/>
        <v>61260573</v>
      </c>
      <c r="O356" s="21">
        <f t="shared" si="182"/>
        <v>67889580</v>
      </c>
      <c r="P356" s="21">
        <f t="shared" si="182"/>
        <v>64889580</v>
      </c>
      <c r="Q356" s="21">
        <f t="shared" si="182"/>
        <v>66823546</v>
      </c>
      <c r="R356" s="21">
        <f t="shared" si="182"/>
        <v>70188409</v>
      </c>
      <c r="S356" s="21">
        <f t="shared" si="182"/>
        <v>67188409</v>
      </c>
      <c r="T356" s="21">
        <f t="shared" si="182"/>
        <v>71225986</v>
      </c>
      <c r="U356" s="21">
        <f t="shared" si="182"/>
        <v>68225986</v>
      </c>
    </row>
    <row r="357" spans="1:25" s="23" customFormat="1" ht="15.75" hidden="1">
      <c r="A357" s="24" t="s">
        <v>14</v>
      </c>
      <c r="B357" s="25">
        <v>11</v>
      </c>
      <c r="C357" s="52" t="s">
        <v>25</v>
      </c>
      <c r="D357" s="42">
        <v>311</v>
      </c>
      <c r="E357" s="20"/>
      <c r="F357" s="20"/>
      <c r="G357" s="21">
        <f>SUM(G358:G360)</f>
        <v>34100000</v>
      </c>
      <c r="H357" s="21">
        <f t="shared" ref="H357:U357" si="183">SUM(H358:H360)</f>
        <v>34100000</v>
      </c>
      <c r="I357" s="21">
        <f t="shared" si="183"/>
        <v>34235974</v>
      </c>
      <c r="J357" s="21">
        <f t="shared" si="183"/>
        <v>34235974</v>
      </c>
      <c r="K357" s="21">
        <f t="shared" si="183"/>
        <v>24096934.830000002</v>
      </c>
      <c r="L357" s="22">
        <f t="shared" si="149"/>
        <v>70.384837977736524</v>
      </c>
      <c r="M357" s="21">
        <f t="shared" si="183"/>
        <v>33150000</v>
      </c>
      <c r="N357" s="21">
        <f t="shared" si="183"/>
        <v>33150000</v>
      </c>
      <c r="O357" s="21">
        <f>SUM(O358:O360)</f>
        <v>36510000</v>
      </c>
      <c r="P357" s="21">
        <f t="shared" si="183"/>
        <v>36510000</v>
      </c>
      <c r="Q357" s="21">
        <f t="shared" si="183"/>
        <v>35100000</v>
      </c>
      <c r="R357" s="21">
        <f>SUM(R358:R360)</f>
        <v>37160000</v>
      </c>
      <c r="S357" s="21">
        <f t="shared" si="183"/>
        <v>37160000</v>
      </c>
      <c r="T357" s="21">
        <f t="shared" si="183"/>
        <v>37888000</v>
      </c>
      <c r="U357" s="21">
        <f t="shared" si="183"/>
        <v>37888000</v>
      </c>
      <c r="V357" s="57"/>
      <c r="W357" s="57"/>
      <c r="X357" s="57"/>
      <c r="Y357" s="12"/>
    </row>
    <row r="358" spans="1:25" ht="15.75" hidden="1">
      <c r="A358" s="28" t="s">
        <v>14</v>
      </c>
      <c r="B358" s="29">
        <v>11</v>
      </c>
      <c r="C358" s="53" t="s">
        <v>25</v>
      </c>
      <c r="D358" s="31">
        <v>3111</v>
      </c>
      <c r="E358" s="32" t="s">
        <v>19</v>
      </c>
      <c r="F358" s="20"/>
      <c r="G358" s="1">
        <v>33000000</v>
      </c>
      <c r="H358" s="1">
        <v>33000000</v>
      </c>
      <c r="I358" s="1">
        <v>33106465</v>
      </c>
      <c r="J358" s="1">
        <f>I358</f>
        <v>33106465</v>
      </c>
      <c r="K358" s="1">
        <v>23258185.690000001</v>
      </c>
      <c r="L358" s="33">
        <f t="shared" si="149"/>
        <v>70.252700461979259</v>
      </c>
      <c r="M358" s="1">
        <v>31800000</v>
      </c>
      <c r="N358" s="1">
        <v>31800000</v>
      </c>
      <c r="O358" s="1">
        <v>35150000</v>
      </c>
      <c r="P358" s="1">
        <f>O358</f>
        <v>35150000</v>
      </c>
      <c r="Q358" s="1">
        <v>33700000</v>
      </c>
      <c r="R358" s="1">
        <v>35800000</v>
      </c>
      <c r="S358" s="1">
        <f>R358</f>
        <v>35800000</v>
      </c>
      <c r="T358" s="1">
        <v>36428000</v>
      </c>
      <c r="U358" s="1">
        <f>T358</f>
        <v>36428000</v>
      </c>
    </row>
    <row r="359" spans="1:25" ht="15.75" hidden="1">
      <c r="A359" s="28" t="s">
        <v>14</v>
      </c>
      <c r="B359" s="29">
        <v>11</v>
      </c>
      <c r="C359" s="53" t="s">
        <v>25</v>
      </c>
      <c r="D359" s="31">
        <v>3113</v>
      </c>
      <c r="E359" s="32" t="s">
        <v>20</v>
      </c>
      <c r="F359" s="20"/>
      <c r="G359" s="1">
        <v>450000</v>
      </c>
      <c r="H359" s="1">
        <v>450000</v>
      </c>
      <c r="I359" s="1">
        <v>459300</v>
      </c>
      <c r="J359" s="1">
        <f>I359</f>
        <v>459300</v>
      </c>
      <c r="K359" s="1">
        <v>327760.46000000002</v>
      </c>
      <c r="L359" s="33">
        <f t="shared" si="149"/>
        <v>71.3608665360331</v>
      </c>
      <c r="M359" s="1">
        <v>600000</v>
      </c>
      <c r="N359" s="1">
        <v>600000</v>
      </c>
      <c r="O359" s="1">
        <v>460000</v>
      </c>
      <c r="P359" s="1">
        <f>O359</f>
        <v>460000</v>
      </c>
      <c r="Q359" s="1">
        <v>600000</v>
      </c>
      <c r="R359" s="1">
        <v>460000</v>
      </c>
      <c r="S359" s="1">
        <f>R359</f>
        <v>460000</v>
      </c>
      <c r="T359" s="1">
        <v>460000</v>
      </c>
      <c r="U359" s="1">
        <f t="shared" ref="U359:U397" si="184">T359</f>
        <v>460000</v>
      </c>
    </row>
    <row r="360" spans="1:25" ht="15.75" hidden="1">
      <c r="A360" s="28" t="s">
        <v>14</v>
      </c>
      <c r="B360" s="29">
        <v>11</v>
      </c>
      <c r="C360" s="53" t="s">
        <v>25</v>
      </c>
      <c r="D360" s="31">
        <v>3114</v>
      </c>
      <c r="E360" s="32" t="s">
        <v>21</v>
      </c>
      <c r="F360" s="20"/>
      <c r="G360" s="1">
        <v>650000</v>
      </c>
      <c r="H360" s="1">
        <v>650000</v>
      </c>
      <c r="I360" s="1">
        <v>670209</v>
      </c>
      <c r="J360" s="1">
        <f>I360</f>
        <v>670209</v>
      </c>
      <c r="K360" s="1">
        <v>510988.68</v>
      </c>
      <c r="L360" s="33">
        <f t="shared" si="149"/>
        <v>76.243183842652059</v>
      </c>
      <c r="M360" s="1">
        <v>750000</v>
      </c>
      <c r="N360" s="1">
        <v>750000</v>
      </c>
      <c r="O360" s="1">
        <v>900000</v>
      </c>
      <c r="P360" s="1">
        <f>O360</f>
        <v>900000</v>
      </c>
      <c r="Q360" s="1">
        <v>800000</v>
      </c>
      <c r="R360" s="1">
        <v>900000</v>
      </c>
      <c r="S360" s="1">
        <f>R360</f>
        <v>900000</v>
      </c>
      <c r="T360" s="1">
        <v>1000000</v>
      </c>
      <c r="U360" s="1">
        <f t="shared" si="184"/>
        <v>1000000</v>
      </c>
    </row>
    <row r="361" spans="1:25" s="23" customFormat="1" ht="15.75" hidden="1">
      <c r="A361" s="24" t="s">
        <v>14</v>
      </c>
      <c r="B361" s="25">
        <v>11</v>
      </c>
      <c r="C361" s="52" t="s">
        <v>25</v>
      </c>
      <c r="D361" s="27">
        <v>312</v>
      </c>
      <c r="E361" s="20"/>
      <c r="F361" s="20"/>
      <c r="G361" s="21">
        <f>SUM(G362)</f>
        <v>460268</v>
      </c>
      <c r="H361" s="21">
        <f t="shared" ref="H361:U361" si="185">SUM(H362)</f>
        <v>460268</v>
      </c>
      <c r="I361" s="21">
        <f t="shared" si="185"/>
        <v>466143</v>
      </c>
      <c r="J361" s="21">
        <f t="shared" si="185"/>
        <v>466143</v>
      </c>
      <c r="K361" s="21">
        <f t="shared" si="185"/>
        <v>327202.82</v>
      </c>
      <c r="L361" s="22">
        <f t="shared" si="149"/>
        <v>70.193657311168465</v>
      </c>
      <c r="M361" s="21">
        <f t="shared" si="185"/>
        <v>478100</v>
      </c>
      <c r="N361" s="21">
        <f t="shared" si="185"/>
        <v>478100</v>
      </c>
      <c r="O361" s="21">
        <f t="shared" si="185"/>
        <v>530000</v>
      </c>
      <c r="P361" s="21">
        <f t="shared" si="185"/>
        <v>530000</v>
      </c>
      <c r="Q361" s="21">
        <f t="shared" si="185"/>
        <v>527546</v>
      </c>
      <c r="R361" s="21">
        <f t="shared" si="185"/>
        <v>530000</v>
      </c>
      <c r="S361" s="21">
        <f t="shared" si="185"/>
        <v>530000</v>
      </c>
      <c r="T361" s="21">
        <f t="shared" si="185"/>
        <v>530000</v>
      </c>
      <c r="U361" s="21">
        <f t="shared" si="185"/>
        <v>530000</v>
      </c>
      <c r="V361" s="57"/>
      <c r="W361" s="57"/>
      <c r="X361" s="57"/>
      <c r="Y361" s="12"/>
    </row>
    <row r="362" spans="1:25" ht="15.75" hidden="1">
      <c r="A362" s="28" t="s">
        <v>14</v>
      </c>
      <c r="B362" s="29">
        <v>11</v>
      </c>
      <c r="C362" s="53" t="s">
        <v>25</v>
      </c>
      <c r="D362" s="31">
        <v>3121</v>
      </c>
      <c r="E362" s="32" t="s">
        <v>22</v>
      </c>
      <c r="F362" s="20"/>
      <c r="G362" s="1">
        <v>460268</v>
      </c>
      <c r="H362" s="1">
        <v>460268</v>
      </c>
      <c r="I362" s="1">
        <v>466143</v>
      </c>
      <c r="J362" s="1">
        <f>I362</f>
        <v>466143</v>
      </c>
      <c r="K362" s="1">
        <v>327202.82</v>
      </c>
      <c r="L362" s="33">
        <f t="shared" ref="L362:L427" si="186">IF(I362=0, "-", K362/I362*100)</f>
        <v>70.193657311168465</v>
      </c>
      <c r="M362" s="1">
        <v>478100</v>
      </c>
      <c r="N362" s="1">
        <v>478100</v>
      </c>
      <c r="O362" s="1">
        <v>530000</v>
      </c>
      <c r="P362" s="1">
        <f t="shared" ref="P362:P397" si="187">O362</f>
        <v>530000</v>
      </c>
      <c r="Q362" s="1">
        <v>527546</v>
      </c>
      <c r="R362" s="1">
        <v>530000</v>
      </c>
      <c r="S362" s="1">
        <f t="shared" ref="S362:S397" si="188">R362</f>
        <v>530000</v>
      </c>
      <c r="T362" s="1">
        <v>530000</v>
      </c>
      <c r="U362" s="1">
        <f t="shared" si="184"/>
        <v>530000</v>
      </c>
    </row>
    <row r="363" spans="1:25" s="23" customFormat="1" ht="15.75" hidden="1">
      <c r="A363" s="24" t="s">
        <v>14</v>
      </c>
      <c r="B363" s="25">
        <v>11</v>
      </c>
      <c r="C363" s="52" t="s">
        <v>25</v>
      </c>
      <c r="D363" s="27">
        <v>313</v>
      </c>
      <c r="E363" s="20"/>
      <c r="F363" s="20"/>
      <c r="G363" s="21">
        <f>SUM(G364:G366)</f>
        <v>4450000</v>
      </c>
      <c r="H363" s="21">
        <f t="shared" ref="H363:U363" si="189">SUM(H364:H366)</f>
        <v>4450000</v>
      </c>
      <c r="I363" s="21">
        <f t="shared" si="189"/>
        <v>4521296</v>
      </c>
      <c r="J363" s="21">
        <f t="shared" si="189"/>
        <v>4521296</v>
      </c>
      <c r="K363" s="21">
        <f t="shared" si="189"/>
        <v>3686564.1100000003</v>
      </c>
      <c r="L363" s="22">
        <f t="shared" si="186"/>
        <v>81.537773903765654</v>
      </c>
      <c r="M363" s="21">
        <f t="shared" si="189"/>
        <v>4381473</v>
      </c>
      <c r="N363" s="21">
        <f t="shared" si="189"/>
        <v>4381473</v>
      </c>
      <c r="O363" s="21">
        <f t="shared" si="189"/>
        <v>5139580</v>
      </c>
      <c r="P363" s="21">
        <f t="shared" si="189"/>
        <v>5139580</v>
      </c>
      <c r="Q363" s="21">
        <f t="shared" si="189"/>
        <v>5245000</v>
      </c>
      <c r="R363" s="21">
        <f t="shared" si="189"/>
        <v>6788409</v>
      </c>
      <c r="S363" s="21">
        <f t="shared" si="189"/>
        <v>6788409</v>
      </c>
      <c r="T363" s="21">
        <f t="shared" si="189"/>
        <v>7097986</v>
      </c>
      <c r="U363" s="21">
        <f t="shared" si="189"/>
        <v>7097986</v>
      </c>
      <c r="V363" s="57"/>
      <c r="W363" s="57"/>
      <c r="X363" s="57"/>
      <c r="Y363" s="12"/>
    </row>
    <row r="364" spans="1:25" ht="15.75" hidden="1">
      <c r="A364" s="28" t="s">
        <v>14</v>
      </c>
      <c r="B364" s="29">
        <v>11</v>
      </c>
      <c r="C364" s="53" t="s">
        <v>25</v>
      </c>
      <c r="D364" s="31">
        <v>3131</v>
      </c>
      <c r="E364" s="32" t="s">
        <v>211</v>
      </c>
      <c r="F364" s="20"/>
      <c r="G364" s="1">
        <v>50000</v>
      </c>
      <c r="H364" s="1">
        <v>50000</v>
      </c>
      <c r="I364" s="1">
        <v>50000</v>
      </c>
      <c r="J364" s="1">
        <f>I364</f>
        <v>50000</v>
      </c>
      <c r="K364" s="1">
        <v>0</v>
      </c>
      <c r="L364" s="33">
        <f t="shared" si="186"/>
        <v>0</v>
      </c>
      <c r="M364" s="1">
        <f>L364</f>
        <v>0</v>
      </c>
      <c r="N364" s="1">
        <f>M364</f>
        <v>0</v>
      </c>
      <c r="O364" s="1">
        <v>75000</v>
      </c>
      <c r="P364" s="1">
        <f t="shared" si="187"/>
        <v>75000</v>
      </c>
      <c r="Q364" s="1">
        <f>P364</f>
        <v>75000</v>
      </c>
      <c r="R364" s="1">
        <v>75000</v>
      </c>
      <c r="S364" s="1">
        <f t="shared" si="188"/>
        <v>75000</v>
      </c>
      <c r="T364" s="1">
        <v>80000</v>
      </c>
      <c r="U364" s="1">
        <f t="shared" si="184"/>
        <v>80000</v>
      </c>
    </row>
    <row r="365" spans="1:25" ht="15.75" hidden="1">
      <c r="A365" s="28" t="s">
        <v>14</v>
      </c>
      <c r="B365" s="29">
        <v>11</v>
      </c>
      <c r="C365" s="53" t="s">
        <v>25</v>
      </c>
      <c r="D365" s="31">
        <v>3132</v>
      </c>
      <c r="E365" s="32" t="s">
        <v>280</v>
      </c>
      <c r="F365" s="20"/>
      <c r="G365" s="1">
        <v>3900000</v>
      </c>
      <c r="H365" s="1">
        <v>3900000</v>
      </c>
      <c r="I365" s="1">
        <v>3962907</v>
      </c>
      <c r="J365" s="1">
        <f>I365</f>
        <v>3962907</v>
      </c>
      <c r="K365" s="1">
        <v>3252850.18</v>
      </c>
      <c r="L365" s="33">
        <f t="shared" si="186"/>
        <v>82.082425350885103</v>
      </c>
      <c r="M365" s="1">
        <v>3800000</v>
      </c>
      <c r="N365" s="1">
        <v>3800000</v>
      </c>
      <c r="O365" s="1">
        <v>4450000</v>
      </c>
      <c r="P365" s="1">
        <f t="shared" si="187"/>
        <v>4450000</v>
      </c>
      <c r="Q365" s="1">
        <v>4550000</v>
      </c>
      <c r="R365" s="1">
        <v>5739559</v>
      </c>
      <c r="S365" s="1">
        <f t="shared" si="188"/>
        <v>5739559</v>
      </c>
      <c r="T365" s="1">
        <v>6017986</v>
      </c>
      <c r="U365" s="1">
        <f t="shared" si="184"/>
        <v>6017986</v>
      </c>
    </row>
    <row r="366" spans="1:25" ht="30" hidden="1">
      <c r="A366" s="28" t="s">
        <v>14</v>
      </c>
      <c r="B366" s="29">
        <v>11</v>
      </c>
      <c r="C366" s="53" t="s">
        <v>25</v>
      </c>
      <c r="D366" s="31">
        <v>3133</v>
      </c>
      <c r="E366" s="32" t="s">
        <v>258</v>
      </c>
      <c r="F366" s="20"/>
      <c r="G366" s="1">
        <v>500000</v>
      </c>
      <c r="H366" s="1">
        <v>500000</v>
      </c>
      <c r="I366" s="1">
        <v>508389</v>
      </c>
      <c r="J366" s="1">
        <f>I366</f>
        <v>508389</v>
      </c>
      <c r="K366" s="1">
        <v>433713.93</v>
      </c>
      <c r="L366" s="33">
        <f t="shared" si="186"/>
        <v>85.31143081380597</v>
      </c>
      <c r="M366" s="1">
        <v>581473</v>
      </c>
      <c r="N366" s="1">
        <v>581473</v>
      </c>
      <c r="O366" s="1">
        <v>614580</v>
      </c>
      <c r="P366" s="1">
        <f t="shared" si="187"/>
        <v>614580</v>
      </c>
      <c r="Q366" s="1">
        <v>620000</v>
      </c>
      <c r="R366" s="1">
        <v>973850</v>
      </c>
      <c r="S366" s="1">
        <f t="shared" si="188"/>
        <v>973850</v>
      </c>
      <c r="T366" s="1">
        <v>1000000</v>
      </c>
      <c r="U366" s="1">
        <f t="shared" si="184"/>
        <v>1000000</v>
      </c>
    </row>
    <row r="367" spans="1:25" s="23" customFormat="1" ht="15.75" hidden="1">
      <c r="A367" s="24" t="s">
        <v>14</v>
      </c>
      <c r="B367" s="25">
        <v>11</v>
      </c>
      <c r="C367" s="52" t="s">
        <v>25</v>
      </c>
      <c r="D367" s="27">
        <v>321</v>
      </c>
      <c r="E367" s="20"/>
      <c r="F367" s="20"/>
      <c r="G367" s="21">
        <f>SUM(G368:G371)</f>
        <v>3055000</v>
      </c>
      <c r="H367" s="21">
        <f t="shared" ref="H367:U367" si="190">SUM(H368:H371)</f>
        <v>3055000</v>
      </c>
      <c r="I367" s="21">
        <f t="shared" si="190"/>
        <v>3102353</v>
      </c>
      <c r="J367" s="21">
        <f t="shared" si="190"/>
        <v>3102353</v>
      </c>
      <c r="K367" s="21">
        <f t="shared" si="190"/>
        <v>1421372.53</v>
      </c>
      <c r="L367" s="22">
        <f t="shared" si="186"/>
        <v>45.815950989458649</v>
      </c>
      <c r="M367" s="21">
        <f t="shared" si="190"/>
        <v>3155000</v>
      </c>
      <c r="N367" s="21">
        <f t="shared" si="190"/>
        <v>3155000</v>
      </c>
      <c r="O367" s="21">
        <f t="shared" si="190"/>
        <v>2120000</v>
      </c>
      <c r="P367" s="21">
        <f t="shared" si="190"/>
        <v>2120000</v>
      </c>
      <c r="Q367" s="21">
        <f t="shared" si="190"/>
        <v>3155000</v>
      </c>
      <c r="R367" s="21">
        <f t="shared" si="190"/>
        <v>2120000</v>
      </c>
      <c r="S367" s="21">
        <f t="shared" si="190"/>
        <v>2120000</v>
      </c>
      <c r="T367" s="21">
        <f t="shared" si="190"/>
        <v>2120000</v>
      </c>
      <c r="U367" s="21">
        <f t="shared" si="190"/>
        <v>2120000</v>
      </c>
      <c r="V367" s="57"/>
      <c r="W367" s="57"/>
      <c r="X367" s="57"/>
      <c r="Y367" s="12"/>
    </row>
    <row r="368" spans="1:25" ht="15.75" hidden="1">
      <c r="A368" s="28" t="s">
        <v>14</v>
      </c>
      <c r="B368" s="29">
        <v>11</v>
      </c>
      <c r="C368" s="53" t="s">
        <v>25</v>
      </c>
      <c r="D368" s="31">
        <v>3211</v>
      </c>
      <c r="E368" s="32" t="s">
        <v>110</v>
      </c>
      <c r="F368" s="20"/>
      <c r="G368" s="1">
        <v>1100000</v>
      </c>
      <c r="H368" s="1">
        <v>1100000</v>
      </c>
      <c r="I368" s="1">
        <v>1100000</v>
      </c>
      <c r="J368" s="1">
        <f>I368</f>
        <v>1100000</v>
      </c>
      <c r="K368" s="1">
        <v>670090.39</v>
      </c>
      <c r="L368" s="33">
        <f t="shared" si="186"/>
        <v>60.917308181818186</v>
      </c>
      <c r="M368" s="1">
        <v>1100000</v>
      </c>
      <c r="N368" s="1">
        <v>1100000</v>
      </c>
      <c r="O368" s="1">
        <v>870000</v>
      </c>
      <c r="P368" s="1">
        <f t="shared" si="187"/>
        <v>870000</v>
      </c>
      <c r="Q368" s="1">
        <v>1100000</v>
      </c>
      <c r="R368" s="1">
        <v>870000</v>
      </c>
      <c r="S368" s="1">
        <f t="shared" si="188"/>
        <v>870000</v>
      </c>
      <c r="T368" s="1">
        <v>870000</v>
      </c>
      <c r="U368" s="1">
        <f t="shared" si="184"/>
        <v>870000</v>
      </c>
    </row>
    <row r="369" spans="1:25" ht="30" hidden="1">
      <c r="A369" s="28" t="s">
        <v>14</v>
      </c>
      <c r="B369" s="29">
        <v>11</v>
      </c>
      <c r="C369" s="53" t="s">
        <v>25</v>
      </c>
      <c r="D369" s="31">
        <v>3212</v>
      </c>
      <c r="E369" s="32" t="s">
        <v>111</v>
      </c>
      <c r="F369" s="20"/>
      <c r="G369" s="1">
        <v>1900000</v>
      </c>
      <c r="H369" s="1">
        <v>1900000</v>
      </c>
      <c r="I369" s="1">
        <v>1947353</v>
      </c>
      <c r="J369" s="1">
        <f>I369</f>
        <v>1947353</v>
      </c>
      <c r="K369" s="1">
        <v>729833.14</v>
      </c>
      <c r="L369" s="33">
        <f t="shared" si="186"/>
        <v>37.478214786944122</v>
      </c>
      <c r="M369" s="1">
        <v>2000000</v>
      </c>
      <c r="N369" s="1">
        <v>2000000</v>
      </c>
      <c r="O369" s="1">
        <v>1200000</v>
      </c>
      <c r="P369" s="1">
        <f t="shared" si="187"/>
        <v>1200000</v>
      </c>
      <c r="Q369" s="1">
        <v>2000000</v>
      </c>
      <c r="R369" s="1">
        <v>1200000</v>
      </c>
      <c r="S369" s="1">
        <f t="shared" si="188"/>
        <v>1200000</v>
      </c>
      <c r="T369" s="1">
        <v>1200000</v>
      </c>
      <c r="U369" s="1">
        <f t="shared" si="184"/>
        <v>1200000</v>
      </c>
    </row>
    <row r="370" spans="1:25" ht="15.75" hidden="1">
      <c r="A370" s="28" t="s">
        <v>14</v>
      </c>
      <c r="B370" s="29">
        <v>11</v>
      </c>
      <c r="C370" s="53" t="s">
        <v>25</v>
      </c>
      <c r="D370" s="31">
        <v>3213</v>
      </c>
      <c r="E370" s="32" t="s">
        <v>143</v>
      </c>
      <c r="F370" s="20"/>
      <c r="G370" s="1">
        <v>50000</v>
      </c>
      <c r="H370" s="1">
        <v>50000</v>
      </c>
      <c r="I370" s="1">
        <v>50000</v>
      </c>
      <c r="J370" s="1">
        <f>I370</f>
        <v>50000</v>
      </c>
      <c r="K370" s="1">
        <v>18525</v>
      </c>
      <c r="L370" s="33">
        <f t="shared" si="186"/>
        <v>37.049999999999997</v>
      </c>
      <c r="M370" s="1">
        <v>50000</v>
      </c>
      <c r="N370" s="1">
        <v>50000</v>
      </c>
      <c r="O370" s="1">
        <v>50000</v>
      </c>
      <c r="P370" s="1">
        <f t="shared" si="187"/>
        <v>50000</v>
      </c>
      <c r="Q370" s="1">
        <v>50000</v>
      </c>
      <c r="R370" s="1">
        <v>50000</v>
      </c>
      <c r="S370" s="1">
        <f t="shared" si="188"/>
        <v>50000</v>
      </c>
      <c r="T370" s="1">
        <v>50000</v>
      </c>
      <c r="U370" s="1">
        <f t="shared" si="184"/>
        <v>50000</v>
      </c>
    </row>
    <row r="371" spans="1:25" ht="15.75" hidden="1">
      <c r="A371" s="28" t="s">
        <v>14</v>
      </c>
      <c r="B371" s="29">
        <v>11</v>
      </c>
      <c r="C371" s="53" t="s">
        <v>25</v>
      </c>
      <c r="D371" s="31">
        <v>3214</v>
      </c>
      <c r="E371" s="32" t="s">
        <v>234</v>
      </c>
      <c r="F371" s="20"/>
      <c r="G371" s="1">
        <v>5000</v>
      </c>
      <c r="H371" s="1">
        <v>5000</v>
      </c>
      <c r="I371" s="1">
        <v>5000</v>
      </c>
      <c r="J371" s="1">
        <f>I371</f>
        <v>5000</v>
      </c>
      <c r="K371" s="1">
        <v>2924</v>
      </c>
      <c r="L371" s="33">
        <f t="shared" si="186"/>
        <v>58.48</v>
      </c>
      <c r="M371" s="1">
        <v>5000</v>
      </c>
      <c r="N371" s="1">
        <v>5000</v>
      </c>
      <c r="O371" s="1"/>
      <c r="P371" s="1">
        <f t="shared" si="187"/>
        <v>0</v>
      </c>
      <c r="Q371" s="1">
        <v>5000</v>
      </c>
      <c r="R371" s="1"/>
      <c r="S371" s="1">
        <f t="shared" si="188"/>
        <v>0</v>
      </c>
      <c r="T371" s="1"/>
      <c r="U371" s="1">
        <f t="shared" si="184"/>
        <v>0</v>
      </c>
    </row>
    <row r="372" spans="1:25" s="23" customFormat="1" ht="15.75" hidden="1">
      <c r="A372" s="24" t="s">
        <v>14</v>
      </c>
      <c r="B372" s="25">
        <v>11</v>
      </c>
      <c r="C372" s="52" t="s">
        <v>25</v>
      </c>
      <c r="D372" s="27">
        <v>322</v>
      </c>
      <c r="E372" s="20"/>
      <c r="F372" s="20"/>
      <c r="G372" s="21">
        <f>SUM(G373:G375)</f>
        <v>6176656</v>
      </c>
      <c r="H372" s="21">
        <f t="shared" ref="H372:U372" si="191">SUM(H373:H375)</f>
        <v>6176656</v>
      </c>
      <c r="I372" s="21">
        <f t="shared" si="191"/>
        <v>6176656</v>
      </c>
      <c r="J372" s="21">
        <f t="shared" si="191"/>
        <v>6176656</v>
      </c>
      <c r="K372" s="21">
        <f t="shared" si="191"/>
        <v>4479889.41</v>
      </c>
      <c r="L372" s="22">
        <f t="shared" si="186"/>
        <v>72.529365566092721</v>
      </c>
      <c r="M372" s="21">
        <f t="shared" si="191"/>
        <v>6450000</v>
      </c>
      <c r="N372" s="21">
        <f t="shared" si="191"/>
        <v>6450000</v>
      </c>
      <c r="O372" s="21">
        <f t="shared" si="191"/>
        <v>6050000</v>
      </c>
      <c r="P372" s="21">
        <f t="shared" si="191"/>
        <v>6050000</v>
      </c>
      <c r="Q372" s="21">
        <f t="shared" si="191"/>
        <v>6150000</v>
      </c>
      <c r="R372" s="21">
        <f t="shared" si="191"/>
        <v>6050000</v>
      </c>
      <c r="S372" s="21">
        <f t="shared" si="191"/>
        <v>6050000</v>
      </c>
      <c r="T372" s="21">
        <f t="shared" si="191"/>
        <v>6050000</v>
      </c>
      <c r="U372" s="21">
        <f t="shared" si="191"/>
        <v>6050000</v>
      </c>
      <c r="V372" s="57"/>
      <c r="W372" s="57"/>
      <c r="X372" s="57"/>
      <c r="Y372" s="12"/>
    </row>
    <row r="373" spans="1:25" ht="15.75" hidden="1">
      <c r="A373" s="28" t="s">
        <v>14</v>
      </c>
      <c r="B373" s="29">
        <v>11</v>
      </c>
      <c r="C373" s="53" t="s">
        <v>25</v>
      </c>
      <c r="D373" s="31">
        <v>3221</v>
      </c>
      <c r="E373" s="32" t="s">
        <v>113</v>
      </c>
      <c r="F373" s="20"/>
      <c r="G373" s="1">
        <v>1200000</v>
      </c>
      <c r="H373" s="1">
        <v>1200000</v>
      </c>
      <c r="I373" s="1">
        <v>1200000</v>
      </c>
      <c r="J373" s="1">
        <v>1200000</v>
      </c>
      <c r="K373" s="1">
        <v>1061627.0900000001</v>
      </c>
      <c r="L373" s="33">
        <f t="shared" si="186"/>
        <v>88.468924166666667</v>
      </c>
      <c r="M373" s="1">
        <v>1200000</v>
      </c>
      <c r="N373" s="1">
        <v>1200000</v>
      </c>
      <c r="O373" s="1">
        <v>1200000</v>
      </c>
      <c r="P373" s="1">
        <f t="shared" si="187"/>
        <v>1200000</v>
      </c>
      <c r="Q373" s="1">
        <v>1200000</v>
      </c>
      <c r="R373" s="1">
        <v>1200000</v>
      </c>
      <c r="S373" s="1">
        <f t="shared" si="188"/>
        <v>1200000</v>
      </c>
      <c r="T373" s="1">
        <v>1200000</v>
      </c>
      <c r="U373" s="1">
        <f t="shared" si="184"/>
        <v>1200000</v>
      </c>
    </row>
    <row r="374" spans="1:25" ht="15.75" hidden="1">
      <c r="A374" s="28" t="s">
        <v>14</v>
      </c>
      <c r="B374" s="29">
        <v>11</v>
      </c>
      <c r="C374" s="53" t="s">
        <v>25</v>
      </c>
      <c r="D374" s="31">
        <v>3223</v>
      </c>
      <c r="E374" s="32" t="s">
        <v>115</v>
      </c>
      <c r="F374" s="20"/>
      <c r="G374" s="1">
        <v>4276656</v>
      </c>
      <c r="H374" s="1">
        <v>4276656</v>
      </c>
      <c r="I374" s="1">
        <v>4276656</v>
      </c>
      <c r="J374" s="1">
        <v>4276656</v>
      </c>
      <c r="K374" s="1">
        <v>2784731.0700000003</v>
      </c>
      <c r="L374" s="33">
        <f t="shared" si="186"/>
        <v>65.114684697576806</v>
      </c>
      <c r="M374" s="1">
        <v>4250000</v>
      </c>
      <c r="N374" s="1">
        <v>4250000</v>
      </c>
      <c r="O374" s="1">
        <v>3850000</v>
      </c>
      <c r="P374" s="1">
        <f t="shared" si="187"/>
        <v>3850000</v>
      </c>
      <c r="Q374" s="1">
        <v>4250000</v>
      </c>
      <c r="R374" s="1">
        <v>3850000</v>
      </c>
      <c r="S374" s="1">
        <f t="shared" si="188"/>
        <v>3850000</v>
      </c>
      <c r="T374" s="1">
        <v>3850000</v>
      </c>
      <c r="U374" s="1">
        <f t="shared" si="184"/>
        <v>3850000</v>
      </c>
    </row>
    <row r="375" spans="1:25" ht="15.75" hidden="1">
      <c r="A375" s="28" t="s">
        <v>14</v>
      </c>
      <c r="B375" s="29">
        <v>11</v>
      </c>
      <c r="C375" s="53" t="s">
        <v>25</v>
      </c>
      <c r="D375" s="31">
        <v>3227</v>
      </c>
      <c r="E375" s="32" t="s">
        <v>235</v>
      </c>
      <c r="F375" s="20"/>
      <c r="G375" s="1">
        <v>700000</v>
      </c>
      <c r="H375" s="1">
        <v>700000</v>
      </c>
      <c r="I375" s="1">
        <v>700000</v>
      </c>
      <c r="J375" s="1">
        <v>700000</v>
      </c>
      <c r="K375" s="1">
        <v>633531.25</v>
      </c>
      <c r="L375" s="33">
        <f t="shared" si="186"/>
        <v>90.504464285714278</v>
      </c>
      <c r="M375" s="1">
        <v>1000000</v>
      </c>
      <c r="N375" s="1">
        <v>1000000</v>
      </c>
      <c r="O375" s="1">
        <v>1000000</v>
      </c>
      <c r="P375" s="1">
        <f t="shared" si="187"/>
        <v>1000000</v>
      </c>
      <c r="Q375" s="1">
        <v>700000</v>
      </c>
      <c r="R375" s="1">
        <v>1000000</v>
      </c>
      <c r="S375" s="1">
        <f t="shared" si="188"/>
        <v>1000000</v>
      </c>
      <c r="T375" s="1">
        <v>1000000</v>
      </c>
      <c r="U375" s="1">
        <f t="shared" si="184"/>
        <v>1000000</v>
      </c>
    </row>
    <row r="376" spans="1:25" s="23" customFormat="1" ht="15.75" hidden="1">
      <c r="A376" s="24" t="s">
        <v>14</v>
      </c>
      <c r="B376" s="25">
        <v>11</v>
      </c>
      <c r="C376" s="52" t="s">
        <v>25</v>
      </c>
      <c r="D376" s="27">
        <v>323</v>
      </c>
      <c r="E376" s="20"/>
      <c r="F376" s="20"/>
      <c r="G376" s="21">
        <f>SUM(G377:G384)</f>
        <v>9220000</v>
      </c>
      <c r="H376" s="21">
        <f t="shared" ref="H376:U376" si="192">SUM(H377:H384)</f>
        <v>9220000</v>
      </c>
      <c r="I376" s="21">
        <f t="shared" si="192"/>
        <v>9220000</v>
      </c>
      <c r="J376" s="21">
        <f t="shared" si="192"/>
        <v>9220000</v>
      </c>
      <c r="K376" s="21">
        <f t="shared" si="192"/>
        <v>7554332.9299999997</v>
      </c>
      <c r="L376" s="22">
        <f t="shared" si="186"/>
        <v>81.934196637744023</v>
      </c>
      <c r="M376" s="21">
        <f t="shared" si="192"/>
        <v>9220000</v>
      </c>
      <c r="N376" s="21">
        <f t="shared" si="192"/>
        <v>9220000</v>
      </c>
      <c r="O376" s="21">
        <f t="shared" si="192"/>
        <v>9730000</v>
      </c>
      <c r="P376" s="21">
        <f t="shared" si="192"/>
        <v>9730000</v>
      </c>
      <c r="Q376" s="21">
        <f t="shared" si="192"/>
        <v>9220000</v>
      </c>
      <c r="R376" s="21">
        <f t="shared" si="192"/>
        <v>9730000</v>
      </c>
      <c r="S376" s="21">
        <f t="shared" si="192"/>
        <v>9730000</v>
      </c>
      <c r="T376" s="21">
        <f t="shared" si="192"/>
        <v>9730000</v>
      </c>
      <c r="U376" s="21">
        <f t="shared" si="192"/>
        <v>9730000</v>
      </c>
      <c r="V376" s="57"/>
      <c r="W376" s="57"/>
      <c r="X376" s="57"/>
      <c r="Y376" s="12"/>
    </row>
    <row r="377" spans="1:25" ht="15.75" hidden="1">
      <c r="A377" s="28" t="s">
        <v>14</v>
      </c>
      <c r="B377" s="29">
        <v>11</v>
      </c>
      <c r="C377" s="53" t="s">
        <v>25</v>
      </c>
      <c r="D377" s="31">
        <v>3231</v>
      </c>
      <c r="E377" s="32" t="s">
        <v>117</v>
      </c>
      <c r="F377" s="20"/>
      <c r="G377" s="1">
        <v>5000000</v>
      </c>
      <c r="H377" s="1">
        <v>5000000</v>
      </c>
      <c r="I377" s="1">
        <v>5000000</v>
      </c>
      <c r="J377" s="1">
        <v>5000000</v>
      </c>
      <c r="K377" s="1">
        <v>4474063.55</v>
      </c>
      <c r="L377" s="33">
        <f t="shared" si="186"/>
        <v>89.481270999999992</v>
      </c>
      <c r="M377" s="1">
        <v>5000000</v>
      </c>
      <c r="N377" s="1">
        <v>5000000</v>
      </c>
      <c r="O377" s="1">
        <v>5300000</v>
      </c>
      <c r="P377" s="1">
        <f t="shared" si="187"/>
        <v>5300000</v>
      </c>
      <c r="Q377" s="1">
        <v>5000000</v>
      </c>
      <c r="R377" s="1">
        <v>5300000</v>
      </c>
      <c r="S377" s="1">
        <f t="shared" si="188"/>
        <v>5300000</v>
      </c>
      <c r="T377" s="1">
        <v>5300000</v>
      </c>
      <c r="U377" s="1">
        <f t="shared" si="184"/>
        <v>5300000</v>
      </c>
    </row>
    <row r="378" spans="1:25" ht="15.75" hidden="1">
      <c r="A378" s="28" t="s">
        <v>14</v>
      </c>
      <c r="B378" s="29">
        <v>11</v>
      </c>
      <c r="C378" s="53" t="s">
        <v>25</v>
      </c>
      <c r="D378" s="31">
        <v>3232</v>
      </c>
      <c r="E378" s="32" t="s">
        <v>118</v>
      </c>
      <c r="F378" s="20"/>
      <c r="G378" s="1">
        <v>0</v>
      </c>
      <c r="H378" s="1">
        <v>0</v>
      </c>
      <c r="I378" s="1">
        <v>0</v>
      </c>
      <c r="J378" s="1">
        <v>0</v>
      </c>
      <c r="K378" s="1">
        <v>200</v>
      </c>
      <c r="L378" s="33" t="str">
        <f t="shared" si="186"/>
        <v>-</v>
      </c>
      <c r="M378" s="1"/>
      <c r="N378" s="1"/>
      <c r="O378" s="1"/>
      <c r="P378" s="1">
        <f t="shared" si="187"/>
        <v>0</v>
      </c>
      <c r="Q378" s="1"/>
      <c r="R378" s="1"/>
      <c r="S378" s="1">
        <f t="shared" si="188"/>
        <v>0</v>
      </c>
      <c r="T378" s="1"/>
      <c r="U378" s="1">
        <f t="shared" si="184"/>
        <v>0</v>
      </c>
    </row>
    <row r="379" spans="1:25" ht="15.75" hidden="1">
      <c r="A379" s="28" t="s">
        <v>14</v>
      </c>
      <c r="B379" s="29">
        <v>11</v>
      </c>
      <c r="C379" s="53" t="s">
        <v>25</v>
      </c>
      <c r="D379" s="31">
        <v>3233</v>
      </c>
      <c r="E379" s="32" t="s">
        <v>119</v>
      </c>
      <c r="F379" s="20"/>
      <c r="G379" s="1">
        <v>50000</v>
      </c>
      <c r="H379" s="1">
        <v>50000</v>
      </c>
      <c r="I379" s="1">
        <v>50000</v>
      </c>
      <c r="J379" s="1">
        <v>50000</v>
      </c>
      <c r="K379" s="1">
        <v>2540.5</v>
      </c>
      <c r="L379" s="33">
        <f t="shared" si="186"/>
        <v>5.0810000000000004</v>
      </c>
      <c r="M379" s="1">
        <v>50000</v>
      </c>
      <c r="N379" s="1">
        <v>50000</v>
      </c>
      <c r="O379" s="1">
        <v>50000</v>
      </c>
      <c r="P379" s="1">
        <f t="shared" si="187"/>
        <v>50000</v>
      </c>
      <c r="Q379" s="1">
        <v>50000</v>
      </c>
      <c r="R379" s="1">
        <v>50000</v>
      </c>
      <c r="S379" s="1">
        <f t="shared" si="188"/>
        <v>50000</v>
      </c>
      <c r="T379" s="1">
        <v>50000</v>
      </c>
      <c r="U379" s="1">
        <f t="shared" si="184"/>
        <v>50000</v>
      </c>
    </row>
    <row r="380" spans="1:25" ht="15.75" hidden="1">
      <c r="A380" s="28" t="s">
        <v>14</v>
      </c>
      <c r="B380" s="29">
        <v>11</v>
      </c>
      <c r="C380" s="53" t="s">
        <v>25</v>
      </c>
      <c r="D380" s="31">
        <v>3234</v>
      </c>
      <c r="E380" s="32" t="s">
        <v>120</v>
      </c>
      <c r="F380" s="20"/>
      <c r="G380" s="1">
        <v>550000</v>
      </c>
      <c r="H380" s="1">
        <v>550000</v>
      </c>
      <c r="I380" s="1">
        <v>550000</v>
      </c>
      <c r="J380" s="1">
        <v>550000</v>
      </c>
      <c r="K380" s="1">
        <v>343632.32</v>
      </c>
      <c r="L380" s="33">
        <f t="shared" si="186"/>
        <v>62.478603636363637</v>
      </c>
      <c r="M380" s="1">
        <v>550000</v>
      </c>
      <c r="N380" s="1">
        <v>550000</v>
      </c>
      <c r="O380" s="1">
        <v>450000</v>
      </c>
      <c r="P380" s="1">
        <f t="shared" si="187"/>
        <v>450000</v>
      </c>
      <c r="Q380" s="1">
        <v>550000</v>
      </c>
      <c r="R380" s="1">
        <v>450000</v>
      </c>
      <c r="S380" s="1">
        <f t="shared" si="188"/>
        <v>450000</v>
      </c>
      <c r="T380" s="1">
        <v>450000</v>
      </c>
      <c r="U380" s="1">
        <f t="shared" si="184"/>
        <v>450000</v>
      </c>
    </row>
    <row r="381" spans="1:25" ht="15.75" hidden="1">
      <c r="A381" s="28" t="s">
        <v>14</v>
      </c>
      <c r="B381" s="29">
        <v>11</v>
      </c>
      <c r="C381" s="53" t="s">
        <v>25</v>
      </c>
      <c r="D381" s="31">
        <v>3235</v>
      </c>
      <c r="E381" s="32" t="s">
        <v>42</v>
      </c>
      <c r="F381" s="20"/>
      <c r="G381" s="1">
        <v>950000</v>
      </c>
      <c r="H381" s="1">
        <v>950000</v>
      </c>
      <c r="I381" s="1">
        <v>950000</v>
      </c>
      <c r="J381" s="1">
        <v>950000</v>
      </c>
      <c r="K381" s="1">
        <v>928050.08</v>
      </c>
      <c r="L381" s="33">
        <f t="shared" si="186"/>
        <v>97.689482105263153</v>
      </c>
      <c r="M381" s="1">
        <v>950000</v>
      </c>
      <c r="N381" s="1">
        <v>950000</v>
      </c>
      <c r="O381" s="1">
        <v>950000</v>
      </c>
      <c r="P381" s="1">
        <f t="shared" si="187"/>
        <v>950000</v>
      </c>
      <c r="Q381" s="1">
        <v>950000</v>
      </c>
      <c r="R381" s="1">
        <v>950000</v>
      </c>
      <c r="S381" s="1">
        <f t="shared" si="188"/>
        <v>950000</v>
      </c>
      <c r="T381" s="1">
        <v>950000</v>
      </c>
      <c r="U381" s="1">
        <f t="shared" si="184"/>
        <v>950000</v>
      </c>
    </row>
    <row r="382" spans="1:25" ht="15.75" hidden="1">
      <c r="A382" s="28" t="s">
        <v>14</v>
      </c>
      <c r="B382" s="29">
        <v>11</v>
      </c>
      <c r="C382" s="53" t="s">
        <v>25</v>
      </c>
      <c r="D382" s="31">
        <v>3236</v>
      </c>
      <c r="E382" s="32" t="s">
        <v>121</v>
      </c>
      <c r="F382" s="20"/>
      <c r="G382" s="1">
        <v>100000</v>
      </c>
      <c r="H382" s="1">
        <v>100000</v>
      </c>
      <c r="I382" s="1">
        <v>100000</v>
      </c>
      <c r="J382" s="1">
        <v>100000</v>
      </c>
      <c r="K382" s="1">
        <v>1230</v>
      </c>
      <c r="L382" s="33">
        <f t="shared" si="186"/>
        <v>1.23</v>
      </c>
      <c r="M382" s="1">
        <v>100000</v>
      </c>
      <c r="N382" s="1">
        <v>100000</v>
      </c>
      <c r="O382" s="1">
        <v>100000</v>
      </c>
      <c r="P382" s="1">
        <f t="shared" si="187"/>
        <v>100000</v>
      </c>
      <c r="Q382" s="1">
        <v>100000</v>
      </c>
      <c r="R382" s="1">
        <v>100000</v>
      </c>
      <c r="S382" s="1">
        <f t="shared" si="188"/>
        <v>100000</v>
      </c>
      <c r="T382" s="1">
        <v>100000</v>
      </c>
      <c r="U382" s="1">
        <f t="shared" si="184"/>
        <v>100000</v>
      </c>
    </row>
    <row r="383" spans="1:25" hidden="1">
      <c r="A383" s="28" t="s">
        <v>14</v>
      </c>
      <c r="B383" s="29">
        <v>11</v>
      </c>
      <c r="C383" s="53" t="s">
        <v>25</v>
      </c>
      <c r="D383" s="31">
        <v>3237</v>
      </c>
      <c r="E383" s="32" t="s">
        <v>36</v>
      </c>
      <c r="F383" s="32"/>
      <c r="G383" s="1">
        <v>470000</v>
      </c>
      <c r="H383" s="1">
        <v>470000</v>
      </c>
      <c r="I383" s="1">
        <v>470000</v>
      </c>
      <c r="J383" s="1">
        <v>470000</v>
      </c>
      <c r="K383" s="1">
        <v>471970.91</v>
      </c>
      <c r="L383" s="33">
        <f t="shared" si="186"/>
        <v>100.4193425531915</v>
      </c>
      <c r="M383" s="1">
        <v>470000</v>
      </c>
      <c r="N383" s="1">
        <v>470000</v>
      </c>
      <c r="O383" s="1">
        <v>600000</v>
      </c>
      <c r="P383" s="1">
        <f t="shared" si="187"/>
        <v>600000</v>
      </c>
      <c r="Q383" s="1">
        <v>470000</v>
      </c>
      <c r="R383" s="1">
        <v>600000</v>
      </c>
      <c r="S383" s="1">
        <f t="shared" si="188"/>
        <v>600000</v>
      </c>
      <c r="T383" s="1">
        <v>600000</v>
      </c>
      <c r="U383" s="1">
        <f t="shared" si="184"/>
        <v>600000</v>
      </c>
    </row>
    <row r="384" spans="1:25" s="23" customFormat="1" ht="15.75" hidden="1">
      <c r="A384" s="28" t="s">
        <v>14</v>
      </c>
      <c r="B384" s="29">
        <v>11</v>
      </c>
      <c r="C384" s="53" t="s">
        <v>25</v>
      </c>
      <c r="D384" s="31">
        <v>3239</v>
      </c>
      <c r="E384" s="32" t="s">
        <v>41</v>
      </c>
      <c r="F384" s="32"/>
      <c r="G384" s="1">
        <v>2100000</v>
      </c>
      <c r="H384" s="1">
        <v>2100000</v>
      </c>
      <c r="I384" s="1">
        <v>2100000</v>
      </c>
      <c r="J384" s="1">
        <v>2100000</v>
      </c>
      <c r="K384" s="1">
        <v>1332645.5699999998</v>
      </c>
      <c r="L384" s="33">
        <f t="shared" si="186"/>
        <v>63.459312857142848</v>
      </c>
      <c r="M384" s="1">
        <v>2100000</v>
      </c>
      <c r="N384" s="1">
        <v>2100000</v>
      </c>
      <c r="O384" s="1">
        <v>2280000</v>
      </c>
      <c r="P384" s="1">
        <f t="shared" si="187"/>
        <v>2280000</v>
      </c>
      <c r="Q384" s="1">
        <v>2100000</v>
      </c>
      <c r="R384" s="1">
        <v>2280000</v>
      </c>
      <c r="S384" s="1">
        <f t="shared" si="188"/>
        <v>2280000</v>
      </c>
      <c r="T384" s="1">
        <v>2280000</v>
      </c>
      <c r="U384" s="1">
        <f t="shared" si="184"/>
        <v>2280000</v>
      </c>
      <c r="V384" s="57"/>
      <c r="W384" s="57"/>
      <c r="X384" s="57"/>
      <c r="Y384" s="12"/>
    </row>
    <row r="385" spans="1:25" s="23" customFormat="1" ht="15.75" hidden="1">
      <c r="A385" s="24" t="s">
        <v>14</v>
      </c>
      <c r="B385" s="25">
        <v>11</v>
      </c>
      <c r="C385" s="52" t="s">
        <v>25</v>
      </c>
      <c r="D385" s="27">
        <v>324</v>
      </c>
      <c r="E385" s="20"/>
      <c r="F385" s="20"/>
      <c r="G385" s="21">
        <f>SUM(G386)</f>
        <v>0</v>
      </c>
      <c r="H385" s="21">
        <f t="shared" ref="H385:U385" si="193">SUM(H386)</f>
        <v>0</v>
      </c>
      <c r="I385" s="21">
        <f t="shared" si="193"/>
        <v>0</v>
      </c>
      <c r="J385" s="21">
        <f t="shared" si="193"/>
        <v>0</v>
      </c>
      <c r="K385" s="21">
        <f t="shared" si="193"/>
        <v>0</v>
      </c>
      <c r="L385" s="22" t="str">
        <f t="shared" si="186"/>
        <v>-</v>
      </c>
      <c r="M385" s="21">
        <f t="shared" si="193"/>
        <v>0</v>
      </c>
      <c r="N385" s="21">
        <f t="shared" si="193"/>
        <v>0</v>
      </c>
      <c r="O385" s="21">
        <f t="shared" si="193"/>
        <v>0</v>
      </c>
      <c r="P385" s="21">
        <f t="shared" si="193"/>
        <v>0</v>
      </c>
      <c r="Q385" s="21">
        <f t="shared" si="193"/>
        <v>0</v>
      </c>
      <c r="R385" s="21">
        <f t="shared" si="193"/>
        <v>0</v>
      </c>
      <c r="S385" s="21">
        <f t="shared" si="193"/>
        <v>0</v>
      </c>
      <c r="T385" s="21">
        <f t="shared" si="193"/>
        <v>0</v>
      </c>
      <c r="U385" s="21">
        <f t="shared" si="193"/>
        <v>0</v>
      </c>
      <c r="V385" s="57"/>
      <c r="W385" s="57"/>
      <c r="X385" s="57"/>
      <c r="Y385" s="12"/>
    </row>
    <row r="386" spans="1:25" s="23" customFormat="1" ht="15.75" hidden="1">
      <c r="A386" s="28" t="s">
        <v>14</v>
      </c>
      <c r="B386" s="29">
        <v>11</v>
      </c>
      <c r="C386" s="53" t="s">
        <v>25</v>
      </c>
      <c r="D386" s="46" t="s">
        <v>429</v>
      </c>
      <c r="E386" s="32"/>
      <c r="F386" s="32"/>
      <c r="G386" s="1"/>
      <c r="H386" s="1"/>
      <c r="I386" s="1"/>
      <c r="J386" s="1"/>
      <c r="K386" s="1"/>
      <c r="L386" s="33" t="str">
        <f t="shared" si="186"/>
        <v>-</v>
      </c>
      <c r="M386" s="1"/>
      <c r="N386" s="1"/>
      <c r="O386" s="122"/>
      <c r="P386" s="1">
        <f t="shared" si="187"/>
        <v>0</v>
      </c>
      <c r="Q386" s="1"/>
      <c r="R386" s="1"/>
      <c r="S386" s="1">
        <f t="shared" si="188"/>
        <v>0</v>
      </c>
      <c r="T386" s="1"/>
      <c r="U386" s="1">
        <f t="shared" si="184"/>
        <v>0</v>
      </c>
      <c r="V386" s="57"/>
      <c r="W386" s="57"/>
      <c r="X386" s="57"/>
      <c r="Y386" s="12"/>
    </row>
    <row r="387" spans="1:25" s="23" customFormat="1" ht="15.75" hidden="1">
      <c r="A387" s="24" t="s">
        <v>14</v>
      </c>
      <c r="B387" s="25">
        <v>11</v>
      </c>
      <c r="C387" s="52" t="s">
        <v>25</v>
      </c>
      <c r="D387" s="27">
        <v>329</v>
      </c>
      <c r="E387" s="20"/>
      <c r="F387" s="20"/>
      <c r="G387" s="21">
        <f>SUM(G388:G392)</f>
        <v>4301000</v>
      </c>
      <c r="H387" s="21">
        <f t="shared" ref="H387:U387" si="194">SUM(H388:H392)</f>
        <v>4301000</v>
      </c>
      <c r="I387" s="21">
        <f t="shared" si="194"/>
        <v>4301000</v>
      </c>
      <c r="J387" s="21">
        <f t="shared" si="194"/>
        <v>4301000</v>
      </c>
      <c r="K387" s="21">
        <f t="shared" si="194"/>
        <v>4128603.25</v>
      </c>
      <c r="L387" s="22">
        <f t="shared" si="186"/>
        <v>95.991705417344804</v>
      </c>
      <c r="M387" s="21">
        <f t="shared" si="194"/>
        <v>4301000</v>
      </c>
      <c r="N387" s="21">
        <f t="shared" si="194"/>
        <v>4301000</v>
      </c>
      <c r="O387" s="21">
        <f t="shared" si="194"/>
        <v>4735000</v>
      </c>
      <c r="P387" s="21">
        <f t="shared" si="194"/>
        <v>4735000</v>
      </c>
      <c r="Q387" s="21">
        <f t="shared" si="194"/>
        <v>4301000</v>
      </c>
      <c r="R387" s="21">
        <f t="shared" si="194"/>
        <v>4735000</v>
      </c>
      <c r="S387" s="21">
        <f t="shared" si="194"/>
        <v>4735000</v>
      </c>
      <c r="T387" s="21">
        <f t="shared" si="194"/>
        <v>4735000</v>
      </c>
      <c r="U387" s="21">
        <f t="shared" si="194"/>
        <v>4735000</v>
      </c>
      <c r="V387" s="57"/>
      <c r="W387" s="57"/>
      <c r="X387" s="57"/>
      <c r="Y387" s="12"/>
    </row>
    <row r="388" spans="1:25" ht="30" hidden="1">
      <c r="A388" s="28" t="s">
        <v>14</v>
      </c>
      <c r="B388" s="29">
        <v>11</v>
      </c>
      <c r="C388" s="53" t="s">
        <v>25</v>
      </c>
      <c r="D388" s="31">
        <v>3291</v>
      </c>
      <c r="E388" s="32" t="s">
        <v>109</v>
      </c>
      <c r="F388" s="32"/>
      <c r="G388" s="1">
        <v>3900000</v>
      </c>
      <c r="H388" s="1">
        <v>3900000</v>
      </c>
      <c r="I388" s="1">
        <v>3900000</v>
      </c>
      <c r="J388" s="1">
        <v>3900000</v>
      </c>
      <c r="K388" s="1">
        <v>3901008.2</v>
      </c>
      <c r="L388" s="33">
        <f t="shared" si="186"/>
        <v>100.02585128205128</v>
      </c>
      <c r="M388" s="1">
        <v>3900000</v>
      </c>
      <c r="N388" s="1">
        <v>3900000</v>
      </c>
      <c r="O388" s="1">
        <v>4400000</v>
      </c>
      <c r="P388" s="1">
        <f t="shared" si="187"/>
        <v>4400000</v>
      </c>
      <c r="Q388" s="1">
        <v>3900000</v>
      </c>
      <c r="R388" s="1">
        <v>4400000</v>
      </c>
      <c r="S388" s="1">
        <f t="shared" si="188"/>
        <v>4400000</v>
      </c>
      <c r="T388" s="1">
        <v>4400000</v>
      </c>
      <c r="U388" s="1">
        <f t="shared" si="184"/>
        <v>4400000</v>
      </c>
    </row>
    <row r="389" spans="1:25" hidden="1">
      <c r="A389" s="28" t="s">
        <v>14</v>
      </c>
      <c r="B389" s="29">
        <v>11</v>
      </c>
      <c r="C389" s="53" t="s">
        <v>25</v>
      </c>
      <c r="D389" s="31">
        <v>3293</v>
      </c>
      <c r="E389" s="32" t="s">
        <v>124</v>
      </c>
      <c r="F389" s="32"/>
      <c r="G389" s="1">
        <v>20000</v>
      </c>
      <c r="H389" s="1">
        <v>20000</v>
      </c>
      <c r="I389" s="1">
        <v>20000</v>
      </c>
      <c r="J389" s="1">
        <v>20000</v>
      </c>
      <c r="K389" s="1">
        <v>4753.1499999999996</v>
      </c>
      <c r="L389" s="33">
        <f t="shared" si="186"/>
        <v>23.765750000000001</v>
      </c>
      <c r="M389" s="1">
        <v>20000</v>
      </c>
      <c r="N389" s="1">
        <v>20000</v>
      </c>
      <c r="O389" s="1">
        <v>20000</v>
      </c>
      <c r="P389" s="1">
        <f t="shared" si="187"/>
        <v>20000</v>
      </c>
      <c r="Q389" s="1">
        <v>20000</v>
      </c>
      <c r="R389" s="1">
        <v>20000</v>
      </c>
      <c r="S389" s="1">
        <f t="shared" si="188"/>
        <v>20000</v>
      </c>
      <c r="T389" s="1">
        <v>20000</v>
      </c>
      <c r="U389" s="1">
        <f t="shared" si="184"/>
        <v>20000</v>
      </c>
    </row>
    <row r="390" spans="1:25" hidden="1">
      <c r="A390" s="28" t="s">
        <v>14</v>
      </c>
      <c r="B390" s="29">
        <v>11</v>
      </c>
      <c r="C390" s="53" t="s">
        <v>25</v>
      </c>
      <c r="D390" s="31">
        <v>3294</v>
      </c>
      <c r="E390" s="32" t="s">
        <v>37</v>
      </c>
      <c r="F390" s="32"/>
      <c r="G390" s="1">
        <v>350000</v>
      </c>
      <c r="H390" s="1">
        <v>350000</v>
      </c>
      <c r="I390" s="1">
        <v>350000</v>
      </c>
      <c r="J390" s="1">
        <v>350000</v>
      </c>
      <c r="K390" s="1">
        <v>222541.9</v>
      </c>
      <c r="L390" s="33">
        <f t="shared" si="186"/>
        <v>63.583399999999997</v>
      </c>
      <c r="M390" s="1">
        <v>350000</v>
      </c>
      <c r="N390" s="1">
        <v>350000</v>
      </c>
      <c r="O390" s="1">
        <v>300000</v>
      </c>
      <c r="P390" s="1">
        <f t="shared" si="187"/>
        <v>300000</v>
      </c>
      <c r="Q390" s="1">
        <v>350000</v>
      </c>
      <c r="R390" s="1">
        <v>300000</v>
      </c>
      <c r="S390" s="1">
        <f t="shared" si="188"/>
        <v>300000</v>
      </c>
      <c r="T390" s="1">
        <v>300000</v>
      </c>
      <c r="U390" s="1">
        <f t="shared" si="184"/>
        <v>300000</v>
      </c>
    </row>
    <row r="391" spans="1:25" hidden="1">
      <c r="A391" s="28" t="s">
        <v>14</v>
      </c>
      <c r="B391" s="29">
        <v>11</v>
      </c>
      <c r="C391" s="53" t="s">
        <v>25</v>
      </c>
      <c r="D391" s="31">
        <v>3295</v>
      </c>
      <c r="E391" s="32" t="s">
        <v>237</v>
      </c>
      <c r="F391" s="32"/>
      <c r="G391" s="1">
        <v>1000</v>
      </c>
      <c r="H391" s="1">
        <v>1000</v>
      </c>
      <c r="I391" s="1">
        <v>1000</v>
      </c>
      <c r="J391" s="1">
        <v>1000</v>
      </c>
      <c r="K391" s="1"/>
      <c r="L391" s="33">
        <f t="shared" si="186"/>
        <v>0</v>
      </c>
      <c r="M391" s="1">
        <v>1000</v>
      </c>
      <c r="N391" s="1">
        <v>1000</v>
      </c>
      <c r="O391" s="1">
        <v>10000</v>
      </c>
      <c r="P391" s="1">
        <f t="shared" si="187"/>
        <v>10000</v>
      </c>
      <c r="Q391" s="1">
        <v>1000</v>
      </c>
      <c r="R391" s="1">
        <v>10000</v>
      </c>
      <c r="S391" s="1">
        <f t="shared" si="188"/>
        <v>10000</v>
      </c>
      <c r="T391" s="1">
        <v>10000</v>
      </c>
      <c r="U391" s="1">
        <f t="shared" si="184"/>
        <v>10000</v>
      </c>
    </row>
    <row r="392" spans="1:25" hidden="1">
      <c r="A392" s="28" t="s">
        <v>14</v>
      </c>
      <c r="B392" s="29">
        <v>11</v>
      </c>
      <c r="C392" s="53" t="s">
        <v>25</v>
      </c>
      <c r="D392" s="31">
        <v>3299</v>
      </c>
      <c r="E392" s="32" t="s">
        <v>125</v>
      </c>
      <c r="F392" s="32"/>
      <c r="G392" s="1">
        <v>30000</v>
      </c>
      <c r="H392" s="1">
        <v>30000</v>
      </c>
      <c r="I392" s="1">
        <v>30000</v>
      </c>
      <c r="J392" s="1">
        <v>30000</v>
      </c>
      <c r="K392" s="1">
        <v>300</v>
      </c>
      <c r="L392" s="33">
        <f t="shared" si="186"/>
        <v>1</v>
      </c>
      <c r="M392" s="1">
        <v>30000</v>
      </c>
      <c r="N392" s="1">
        <v>30000</v>
      </c>
      <c r="O392" s="1">
        <v>5000</v>
      </c>
      <c r="P392" s="1">
        <f t="shared" si="187"/>
        <v>5000</v>
      </c>
      <c r="Q392" s="1">
        <v>30000</v>
      </c>
      <c r="R392" s="1">
        <v>5000</v>
      </c>
      <c r="S392" s="1">
        <f t="shared" si="188"/>
        <v>5000</v>
      </c>
      <c r="T392" s="1">
        <v>5000</v>
      </c>
      <c r="U392" s="1">
        <f t="shared" si="184"/>
        <v>5000</v>
      </c>
    </row>
    <row r="393" spans="1:25" s="23" customFormat="1" ht="15.75" hidden="1">
      <c r="A393" s="24" t="s">
        <v>14</v>
      </c>
      <c r="B393" s="25">
        <v>11</v>
      </c>
      <c r="C393" s="52" t="s">
        <v>25</v>
      </c>
      <c r="D393" s="27">
        <v>343</v>
      </c>
      <c r="E393" s="20"/>
      <c r="F393" s="20"/>
      <c r="G393" s="21">
        <f>SUM(G394:G395)</f>
        <v>105000</v>
      </c>
      <c r="H393" s="21">
        <f t="shared" ref="H393:U393" si="195">SUM(H394:H395)</f>
        <v>105000</v>
      </c>
      <c r="I393" s="21">
        <f t="shared" si="195"/>
        <v>105000</v>
      </c>
      <c r="J393" s="21">
        <f t="shared" si="195"/>
        <v>105000</v>
      </c>
      <c r="K393" s="21">
        <f t="shared" si="195"/>
        <v>30996.32</v>
      </c>
      <c r="L393" s="22">
        <f t="shared" si="186"/>
        <v>29.520304761904764</v>
      </c>
      <c r="M393" s="21">
        <f t="shared" si="195"/>
        <v>105000</v>
      </c>
      <c r="N393" s="21">
        <f t="shared" si="195"/>
        <v>105000</v>
      </c>
      <c r="O393" s="21">
        <f t="shared" si="195"/>
        <v>55000</v>
      </c>
      <c r="P393" s="21">
        <f t="shared" si="195"/>
        <v>55000</v>
      </c>
      <c r="Q393" s="21">
        <f t="shared" si="195"/>
        <v>105000</v>
      </c>
      <c r="R393" s="21">
        <f t="shared" si="195"/>
        <v>55000</v>
      </c>
      <c r="S393" s="21">
        <f t="shared" si="195"/>
        <v>55000</v>
      </c>
      <c r="T393" s="21">
        <f t="shared" si="195"/>
        <v>55000</v>
      </c>
      <c r="U393" s="21">
        <f t="shared" si="195"/>
        <v>55000</v>
      </c>
      <c r="V393" s="57"/>
      <c r="W393" s="57"/>
      <c r="X393" s="57"/>
      <c r="Y393" s="12"/>
    </row>
    <row r="394" spans="1:25" hidden="1">
      <c r="A394" s="28" t="s">
        <v>14</v>
      </c>
      <c r="B394" s="29">
        <v>11</v>
      </c>
      <c r="C394" s="53" t="s">
        <v>25</v>
      </c>
      <c r="D394" s="31">
        <v>3431</v>
      </c>
      <c r="E394" s="32" t="s">
        <v>153</v>
      </c>
      <c r="F394" s="32"/>
      <c r="G394" s="1">
        <v>5000</v>
      </c>
      <c r="H394" s="1">
        <v>5000</v>
      </c>
      <c r="I394" s="1">
        <v>5000</v>
      </c>
      <c r="J394" s="1">
        <v>5000</v>
      </c>
      <c r="K394" s="1">
        <v>1199.19</v>
      </c>
      <c r="L394" s="33">
        <f t="shared" si="186"/>
        <v>23.983800000000002</v>
      </c>
      <c r="M394" s="1">
        <v>5000</v>
      </c>
      <c r="N394" s="1">
        <v>5000</v>
      </c>
      <c r="O394" s="1">
        <v>5000</v>
      </c>
      <c r="P394" s="1">
        <f t="shared" si="187"/>
        <v>5000</v>
      </c>
      <c r="Q394" s="1">
        <v>5000</v>
      </c>
      <c r="R394" s="1">
        <v>5000</v>
      </c>
      <c r="S394" s="1">
        <f t="shared" si="188"/>
        <v>5000</v>
      </c>
      <c r="T394" s="1">
        <v>5000</v>
      </c>
      <c r="U394" s="1">
        <f t="shared" si="184"/>
        <v>5000</v>
      </c>
    </row>
    <row r="395" spans="1:25" hidden="1">
      <c r="A395" s="28" t="s">
        <v>14</v>
      </c>
      <c r="B395" s="29">
        <v>11</v>
      </c>
      <c r="C395" s="53" t="s">
        <v>25</v>
      </c>
      <c r="D395" s="31">
        <v>3433</v>
      </c>
      <c r="E395" s="32" t="s">
        <v>126</v>
      </c>
      <c r="F395" s="32"/>
      <c r="G395" s="1">
        <v>100000</v>
      </c>
      <c r="H395" s="1">
        <v>100000</v>
      </c>
      <c r="I395" s="1">
        <v>100000</v>
      </c>
      <c r="J395" s="1">
        <v>100000</v>
      </c>
      <c r="K395" s="1">
        <v>29797.13</v>
      </c>
      <c r="L395" s="33">
        <f t="shared" si="186"/>
        <v>29.797129999999999</v>
      </c>
      <c r="M395" s="1">
        <v>100000</v>
      </c>
      <c r="N395" s="1">
        <v>100000</v>
      </c>
      <c r="O395" s="1">
        <v>50000</v>
      </c>
      <c r="P395" s="1">
        <f t="shared" si="187"/>
        <v>50000</v>
      </c>
      <c r="Q395" s="1">
        <v>100000</v>
      </c>
      <c r="R395" s="1">
        <v>50000</v>
      </c>
      <c r="S395" s="1">
        <f t="shared" si="188"/>
        <v>50000</v>
      </c>
      <c r="T395" s="1">
        <v>50000</v>
      </c>
      <c r="U395" s="1">
        <f t="shared" si="184"/>
        <v>50000</v>
      </c>
    </row>
    <row r="396" spans="1:25" s="23" customFormat="1" ht="15.75" hidden="1">
      <c r="A396" s="24" t="s">
        <v>14</v>
      </c>
      <c r="B396" s="25">
        <v>11</v>
      </c>
      <c r="C396" s="52" t="s">
        <v>25</v>
      </c>
      <c r="D396" s="27">
        <v>372</v>
      </c>
      <c r="E396" s="20"/>
      <c r="F396" s="20"/>
      <c r="G396" s="21">
        <f>SUM(G397)</f>
        <v>20000</v>
      </c>
      <c r="H396" s="21">
        <f t="shared" ref="H396:U396" si="196">SUM(H397)</f>
        <v>20000</v>
      </c>
      <c r="I396" s="21">
        <f t="shared" si="196"/>
        <v>20000</v>
      </c>
      <c r="J396" s="21">
        <f t="shared" si="196"/>
        <v>20000</v>
      </c>
      <c r="K396" s="21">
        <f t="shared" si="196"/>
        <v>0</v>
      </c>
      <c r="L396" s="22">
        <f t="shared" si="186"/>
        <v>0</v>
      </c>
      <c r="M396" s="21">
        <f t="shared" si="196"/>
        <v>20000</v>
      </c>
      <c r="N396" s="21">
        <f t="shared" si="196"/>
        <v>20000</v>
      </c>
      <c r="O396" s="21">
        <f t="shared" si="196"/>
        <v>20000</v>
      </c>
      <c r="P396" s="21">
        <f t="shared" si="196"/>
        <v>20000</v>
      </c>
      <c r="Q396" s="21">
        <f t="shared" si="196"/>
        <v>20000</v>
      </c>
      <c r="R396" s="21">
        <f t="shared" si="196"/>
        <v>20000</v>
      </c>
      <c r="S396" s="21">
        <f t="shared" si="196"/>
        <v>20000</v>
      </c>
      <c r="T396" s="21">
        <f t="shared" si="196"/>
        <v>20000</v>
      </c>
      <c r="U396" s="21">
        <f t="shared" si="196"/>
        <v>20000</v>
      </c>
      <c r="V396" s="57"/>
      <c r="W396" s="57"/>
      <c r="X396" s="57"/>
      <c r="Y396" s="12"/>
    </row>
    <row r="397" spans="1:25" hidden="1">
      <c r="A397" s="28" t="s">
        <v>14</v>
      </c>
      <c r="B397" s="29">
        <v>11</v>
      </c>
      <c r="C397" s="53" t="s">
        <v>25</v>
      </c>
      <c r="D397" s="31">
        <v>3721</v>
      </c>
      <c r="E397" s="32" t="s">
        <v>232</v>
      </c>
      <c r="F397" s="32"/>
      <c r="G397" s="1">
        <v>20000</v>
      </c>
      <c r="H397" s="1">
        <v>20000</v>
      </c>
      <c r="I397" s="1">
        <v>20000</v>
      </c>
      <c r="J397" s="1">
        <v>20000</v>
      </c>
      <c r="K397" s="1">
        <v>0</v>
      </c>
      <c r="L397" s="33">
        <f t="shared" si="186"/>
        <v>0</v>
      </c>
      <c r="M397" s="1">
        <v>20000</v>
      </c>
      <c r="N397" s="1">
        <v>20000</v>
      </c>
      <c r="O397" s="1">
        <v>20000</v>
      </c>
      <c r="P397" s="1">
        <f t="shared" si="187"/>
        <v>20000</v>
      </c>
      <c r="Q397" s="1">
        <v>20000</v>
      </c>
      <c r="R397" s="1">
        <v>20000</v>
      </c>
      <c r="S397" s="1">
        <f t="shared" si="188"/>
        <v>20000</v>
      </c>
      <c r="T397" s="1">
        <v>20000</v>
      </c>
      <c r="U397" s="1">
        <f t="shared" si="184"/>
        <v>20000</v>
      </c>
    </row>
    <row r="398" spans="1:25" s="23" customFormat="1" ht="15.75" hidden="1">
      <c r="A398" s="24" t="s">
        <v>14</v>
      </c>
      <c r="B398" s="25">
        <v>31</v>
      </c>
      <c r="C398" s="52" t="s">
        <v>25</v>
      </c>
      <c r="D398" s="27">
        <v>329</v>
      </c>
      <c r="E398" s="20"/>
      <c r="F398" s="20"/>
      <c r="G398" s="21">
        <f>SUM(G399)</f>
        <v>3000000</v>
      </c>
      <c r="H398" s="21">
        <f t="shared" ref="H398:U398" si="197">SUM(H399)</f>
        <v>0</v>
      </c>
      <c r="I398" s="21">
        <f t="shared" si="197"/>
        <v>3000000</v>
      </c>
      <c r="J398" s="21">
        <f t="shared" si="197"/>
        <v>0</v>
      </c>
      <c r="K398" s="21">
        <f t="shared" si="197"/>
        <v>2100081.64</v>
      </c>
      <c r="L398" s="22">
        <f t="shared" si="186"/>
        <v>70.002721333333341</v>
      </c>
      <c r="M398" s="21">
        <f t="shared" si="197"/>
        <v>3000000</v>
      </c>
      <c r="N398" s="21">
        <f t="shared" si="197"/>
        <v>0</v>
      </c>
      <c r="O398" s="21">
        <f t="shared" si="197"/>
        <v>3000000</v>
      </c>
      <c r="P398" s="21">
        <f t="shared" si="197"/>
        <v>0</v>
      </c>
      <c r="Q398" s="21">
        <f t="shared" si="197"/>
        <v>3000000</v>
      </c>
      <c r="R398" s="21">
        <f t="shared" si="197"/>
        <v>3000000</v>
      </c>
      <c r="S398" s="21">
        <f t="shared" si="197"/>
        <v>0</v>
      </c>
      <c r="T398" s="21">
        <f t="shared" si="197"/>
        <v>3000000</v>
      </c>
      <c r="U398" s="21">
        <f t="shared" si="197"/>
        <v>0</v>
      </c>
      <c r="V398" s="57"/>
      <c r="W398" s="57"/>
      <c r="X398" s="57"/>
      <c r="Y398" s="12"/>
    </row>
    <row r="399" spans="1:25" s="23" customFormat="1" ht="30" hidden="1">
      <c r="A399" s="28" t="s">
        <v>14</v>
      </c>
      <c r="B399" s="29">
        <v>31</v>
      </c>
      <c r="C399" s="53" t="s">
        <v>25</v>
      </c>
      <c r="D399" s="31">
        <v>3291</v>
      </c>
      <c r="E399" s="32" t="s">
        <v>109</v>
      </c>
      <c r="F399" s="32"/>
      <c r="G399" s="1">
        <v>3000000</v>
      </c>
      <c r="H399" s="59"/>
      <c r="I399" s="1">
        <v>3000000</v>
      </c>
      <c r="J399" s="59"/>
      <c r="K399" s="1">
        <v>2100081.64</v>
      </c>
      <c r="L399" s="33">
        <f t="shared" si="186"/>
        <v>70.002721333333341</v>
      </c>
      <c r="M399" s="1">
        <v>3000000</v>
      </c>
      <c r="N399" s="59"/>
      <c r="O399" s="1">
        <v>3000000</v>
      </c>
      <c r="P399" s="59"/>
      <c r="Q399" s="1">
        <v>3000000</v>
      </c>
      <c r="R399" s="1">
        <v>3000000</v>
      </c>
      <c r="S399" s="59"/>
      <c r="T399" s="1">
        <v>3000000</v>
      </c>
      <c r="U399" s="59"/>
      <c r="V399" s="57"/>
      <c r="W399" s="57"/>
      <c r="X399" s="57"/>
      <c r="Y399" s="12"/>
    </row>
    <row r="400" spans="1:25" ht="63">
      <c r="A400" s="281" t="s">
        <v>8</v>
      </c>
      <c r="B400" s="281"/>
      <c r="C400" s="281"/>
      <c r="D400" s="281"/>
      <c r="E400" s="20" t="s">
        <v>363</v>
      </c>
      <c r="F400" s="20" t="s">
        <v>342</v>
      </c>
      <c r="G400" s="21">
        <f>G401+G404+G407+G409+G411+G416</f>
        <v>6090000</v>
      </c>
      <c r="H400" s="21">
        <f>H401+H404+H407+H409+H411+H416</f>
        <v>6090000</v>
      </c>
      <c r="I400" s="21">
        <f>I401+I404+I407+I409+I411+I416+I414</f>
        <v>6090000</v>
      </c>
      <c r="J400" s="21">
        <f t="shared" ref="J400:U400" si="198">J401+J404+J407+J409+J411+J416+J414</f>
        <v>6090000</v>
      </c>
      <c r="K400" s="21">
        <f t="shared" si="198"/>
        <v>4812258.38</v>
      </c>
      <c r="L400" s="22">
        <f t="shared" si="186"/>
        <v>79.019021018062404</v>
      </c>
      <c r="M400" s="21">
        <f t="shared" si="198"/>
        <v>7270000</v>
      </c>
      <c r="N400" s="21">
        <f t="shared" si="198"/>
        <v>7270000</v>
      </c>
      <c r="O400" s="21">
        <f t="shared" si="198"/>
        <v>9330000</v>
      </c>
      <c r="P400" s="21">
        <f t="shared" si="198"/>
        <v>9330000</v>
      </c>
      <c r="Q400" s="21">
        <f t="shared" si="198"/>
        <v>7270000</v>
      </c>
      <c r="R400" s="21">
        <f t="shared" si="198"/>
        <v>9330000</v>
      </c>
      <c r="S400" s="21">
        <f t="shared" si="198"/>
        <v>9330000</v>
      </c>
      <c r="T400" s="21">
        <f t="shared" si="198"/>
        <v>9330000</v>
      </c>
      <c r="U400" s="21">
        <f t="shared" si="198"/>
        <v>9330000</v>
      </c>
    </row>
    <row r="401" spans="1:25" s="23" customFormat="1" ht="15.75" hidden="1">
      <c r="A401" s="24" t="s">
        <v>8</v>
      </c>
      <c r="B401" s="25">
        <v>11</v>
      </c>
      <c r="C401" s="52" t="s">
        <v>25</v>
      </c>
      <c r="D401" s="27">
        <v>322</v>
      </c>
      <c r="E401" s="20"/>
      <c r="F401" s="20"/>
      <c r="G401" s="21">
        <f>SUM(G402:G403)</f>
        <v>500000</v>
      </c>
      <c r="H401" s="21">
        <f t="shared" ref="H401:U401" si="199">SUM(H402:H403)</f>
        <v>500000</v>
      </c>
      <c r="I401" s="21">
        <f t="shared" si="199"/>
        <v>500000</v>
      </c>
      <c r="J401" s="21">
        <f t="shared" si="199"/>
        <v>500000</v>
      </c>
      <c r="K401" s="21">
        <f t="shared" si="199"/>
        <v>312736.26</v>
      </c>
      <c r="L401" s="22">
        <f t="shared" si="186"/>
        <v>62.547252</v>
      </c>
      <c r="M401" s="21">
        <f t="shared" si="199"/>
        <v>800000</v>
      </c>
      <c r="N401" s="21">
        <f t="shared" si="199"/>
        <v>800000</v>
      </c>
      <c r="O401" s="21">
        <f t="shared" si="199"/>
        <v>425000</v>
      </c>
      <c r="P401" s="21">
        <f t="shared" si="199"/>
        <v>425000</v>
      </c>
      <c r="Q401" s="21">
        <f t="shared" si="199"/>
        <v>800000</v>
      </c>
      <c r="R401" s="21">
        <f t="shared" si="199"/>
        <v>425000</v>
      </c>
      <c r="S401" s="21">
        <f t="shared" si="199"/>
        <v>425000</v>
      </c>
      <c r="T401" s="21">
        <f t="shared" si="199"/>
        <v>425000</v>
      </c>
      <c r="U401" s="21">
        <f t="shared" si="199"/>
        <v>425000</v>
      </c>
      <c r="V401" s="57"/>
      <c r="W401" s="57"/>
      <c r="X401" s="57"/>
      <c r="Y401" s="12"/>
    </row>
    <row r="402" spans="1:25" ht="30" hidden="1">
      <c r="A402" s="28" t="s">
        <v>8</v>
      </c>
      <c r="B402" s="29">
        <v>11</v>
      </c>
      <c r="C402" s="53" t="s">
        <v>25</v>
      </c>
      <c r="D402" s="31">
        <v>3224</v>
      </c>
      <c r="E402" s="32" t="s">
        <v>144</v>
      </c>
      <c r="F402" s="32"/>
      <c r="G402" s="1">
        <v>350000</v>
      </c>
      <c r="H402" s="1">
        <v>350000</v>
      </c>
      <c r="I402" s="1">
        <v>350000</v>
      </c>
      <c r="J402" s="1">
        <v>350000</v>
      </c>
      <c r="K402" s="1">
        <v>261377.15</v>
      </c>
      <c r="L402" s="33">
        <f t="shared" si="186"/>
        <v>74.679185714285708</v>
      </c>
      <c r="M402" s="1">
        <v>500000</v>
      </c>
      <c r="N402" s="1">
        <v>500000</v>
      </c>
      <c r="O402" s="1">
        <v>350000</v>
      </c>
      <c r="P402" s="1">
        <f>O402</f>
        <v>350000</v>
      </c>
      <c r="Q402" s="1">
        <v>500000</v>
      </c>
      <c r="R402" s="1">
        <v>350000</v>
      </c>
      <c r="S402" s="1">
        <f>R402</f>
        <v>350000</v>
      </c>
      <c r="T402" s="1">
        <v>350000</v>
      </c>
      <c r="U402" s="1">
        <f>T402</f>
        <v>350000</v>
      </c>
    </row>
    <row r="403" spans="1:25" hidden="1">
      <c r="A403" s="28" t="s">
        <v>8</v>
      </c>
      <c r="B403" s="29">
        <v>11</v>
      </c>
      <c r="C403" s="53" t="s">
        <v>25</v>
      </c>
      <c r="D403" s="31">
        <v>3225</v>
      </c>
      <c r="E403" s="32" t="s">
        <v>290</v>
      </c>
      <c r="F403" s="38"/>
      <c r="G403" s="1">
        <v>150000</v>
      </c>
      <c r="H403" s="1">
        <v>150000</v>
      </c>
      <c r="I403" s="1">
        <v>150000</v>
      </c>
      <c r="J403" s="1">
        <v>150000</v>
      </c>
      <c r="K403" s="1">
        <v>51359.11</v>
      </c>
      <c r="L403" s="33">
        <f t="shared" si="186"/>
        <v>34.239406666666667</v>
      </c>
      <c r="M403" s="1">
        <v>300000</v>
      </c>
      <c r="N403" s="1">
        <v>300000</v>
      </c>
      <c r="O403" s="1">
        <v>75000</v>
      </c>
      <c r="P403" s="1">
        <f t="shared" ref="P403:P417" si="200">O403</f>
        <v>75000</v>
      </c>
      <c r="Q403" s="1">
        <v>300000</v>
      </c>
      <c r="R403" s="1">
        <v>75000</v>
      </c>
      <c r="S403" s="1">
        <f t="shared" ref="S403:S417" si="201">R403</f>
        <v>75000</v>
      </c>
      <c r="T403" s="1">
        <v>75000</v>
      </c>
      <c r="U403" s="1">
        <f t="shared" ref="U403:U417" si="202">T403</f>
        <v>75000</v>
      </c>
    </row>
    <row r="404" spans="1:25" s="23" customFormat="1" ht="15.75" hidden="1">
      <c r="A404" s="24" t="s">
        <v>8</v>
      </c>
      <c r="B404" s="25">
        <v>11</v>
      </c>
      <c r="C404" s="52" t="s">
        <v>25</v>
      </c>
      <c r="D404" s="27">
        <v>323</v>
      </c>
      <c r="E404" s="20"/>
      <c r="F404" s="40"/>
      <c r="G404" s="21">
        <f>SUM(G405:G406)</f>
        <v>4000000</v>
      </c>
      <c r="H404" s="21">
        <f t="shared" ref="H404:U404" si="203">SUM(H405:H406)</f>
        <v>4000000</v>
      </c>
      <c r="I404" s="21">
        <f t="shared" si="203"/>
        <v>4000000</v>
      </c>
      <c r="J404" s="21">
        <f t="shared" si="203"/>
        <v>4000000</v>
      </c>
      <c r="K404" s="21">
        <f t="shared" si="203"/>
        <v>3460047.45</v>
      </c>
      <c r="L404" s="22">
        <f t="shared" si="186"/>
        <v>86.501186250000003</v>
      </c>
      <c r="M404" s="21">
        <f t="shared" si="203"/>
        <v>4300000</v>
      </c>
      <c r="N404" s="21">
        <f t="shared" si="203"/>
        <v>4300000</v>
      </c>
      <c r="O404" s="21">
        <f t="shared" si="203"/>
        <v>6820000</v>
      </c>
      <c r="P404" s="21">
        <f t="shared" si="203"/>
        <v>6820000</v>
      </c>
      <c r="Q404" s="21">
        <f t="shared" si="203"/>
        <v>4300000</v>
      </c>
      <c r="R404" s="21">
        <f t="shared" si="203"/>
        <v>6820000</v>
      </c>
      <c r="S404" s="21">
        <f t="shared" si="203"/>
        <v>6820000</v>
      </c>
      <c r="T404" s="21">
        <f t="shared" si="203"/>
        <v>6820000</v>
      </c>
      <c r="U404" s="21">
        <f t="shared" si="203"/>
        <v>6820000</v>
      </c>
      <c r="V404" s="57"/>
      <c r="W404" s="57"/>
      <c r="X404" s="57"/>
      <c r="Y404" s="12"/>
    </row>
    <row r="405" spans="1:25" hidden="1">
      <c r="A405" s="28" t="s">
        <v>8</v>
      </c>
      <c r="B405" s="29">
        <v>11</v>
      </c>
      <c r="C405" s="53" t="s">
        <v>25</v>
      </c>
      <c r="D405" s="31">
        <v>3232</v>
      </c>
      <c r="E405" s="32" t="s">
        <v>118</v>
      </c>
      <c r="F405" s="32"/>
      <c r="G405" s="1">
        <v>3650000</v>
      </c>
      <c r="H405" s="1">
        <v>3650000</v>
      </c>
      <c r="I405" s="1">
        <v>3650000</v>
      </c>
      <c r="J405" s="1">
        <v>3650000</v>
      </c>
      <c r="K405" s="1">
        <v>3385897.45</v>
      </c>
      <c r="L405" s="33">
        <f t="shared" si="186"/>
        <v>92.764313698630147</v>
      </c>
      <c r="M405" s="1">
        <v>3700000</v>
      </c>
      <c r="N405" s="1">
        <v>3700000</v>
      </c>
      <c r="O405" s="1">
        <v>6500000</v>
      </c>
      <c r="P405" s="1">
        <f t="shared" si="200"/>
        <v>6500000</v>
      </c>
      <c r="Q405" s="1">
        <v>3700000</v>
      </c>
      <c r="R405" s="1">
        <v>6500000</v>
      </c>
      <c r="S405" s="1">
        <f t="shared" si="201"/>
        <v>6500000</v>
      </c>
      <c r="T405" s="1">
        <v>6500000</v>
      </c>
      <c r="U405" s="1">
        <f t="shared" si="202"/>
        <v>6500000</v>
      </c>
    </row>
    <row r="406" spans="1:25" hidden="1">
      <c r="A406" s="28" t="s">
        <v>8</v>
      </c>
      <c r="B406" s="29">
        <v>11</v>
      </c>
      <c r="C406" s="53" t="s">
        <v>25</v>
      </c>
      <c r="D406" s="31">
        <v>3235</v>
      </c>
      <c r="E406" s="32" t="s">
        <v>42</v>
      </c>
      <c r="F406" s="32"/>
      <c r="G406" s="1">
        <v>350000</v>
      </c>
      <c r="H406" s="1">
        <v>350000</v>
      </c>
      <c r="I406" s="1">
        <v>350000</v>
      </c>
      <c r="J406" s="1">
        <v>350000</v>
      </c>
      <c r="K406" s="1">
        <v>74150</v>
      </c>
      <c r="L406" s="33">
        <f t="shared" si="186"/>
        <v>21.185714285714287</v>
      </c>
      <c r="M406" s="1">
        <v>600000</v>
      </c>
      <c r="N406" s="1">
        <v>600000</v>
      </c>
      <c r="O406" s="1">
        <v>320000</v>
      </c>
      <c r="P406" s="1">
        <f t="shared" si="200"/>
        <v>320000</v>
      </c>
      <c r="Q406" s="1">
        <v>600000</v>
      </c>
      <c r="R406" s="1">
        <v>320000</v>
      </c>
      <c r="S406" s="1">
        <f t="shared" si="201"/>
        <v>320000</v>
      </c>
      <c r="T406" s="1">
        <v>320000</v>
      </c>
      <c r="U406" s="1">
        <f t="shared" si="202"/>
        <v>320000</v>
      </c>
    </row>
    <row r="407" spans="1:25" s="23" customFormat="1" ht="15.75" hidden="1">
      <c r="A407" s="24" t="s">
        <v>8</v>
      </c>
      <c r="B407" s="25">
        <v>11</v>
      </c>
      <c r="C407" s="52" t="s">
        <v>25</v>
      </c>
      <c r="D407" s="27">
        <v>329</v>
      </c>
      <c r="E407" s="20"/>
      <c r="F407" s="20"/>
      <c r="G407" s="21">
        <f>SUM(G408)</f>
        <v>240000</v>
      </c>
      <c r="H407" s="21">
        <f t="shared" ref="H407:U407" si="204">SUM(H408)</f>
        <v>240000</v>
      </c>
      <c r="I407" s="21">
        <f t="shared" si="204"/>
        <v>240000</v>
      </c>
      <c r="J407" s="21">
        <f t="shared" si="204"/>
        <v>240000</v>
      </c>
      <c r="K407" s="21">
        <f t="shared" si="204"/>
        <v>108629.04</v>
      </c>
      <c r="L407" s="22">
        <f t="shared" si="186"/>
        <v>45.262099999999997</v>
      </c>
      <c r="M407" s="21">
        <f t="shared" si="204"/>
        <v>400000</v>
      </c>
      <c r="N407" s="21">
        <f t="shared" si="204"/>
        <v>400000</v>
      </c>
      <c r="O407" s="21">
        <f t="shared" si="204"/>
        <v>135000</v>
      </c>
      <c r="P407" s="21">
        <f t="shared" si="204"/>
        <v>135000</v>
      </c>
      <c r="Q407" s="21">
        <f t="shared" si="204"/>
        <v>400000</v>
      </c>
      <c r="R407" s="21">
        <f t="shared" si="204"/>
        <v>135000</v>
      </c>
      <c r="S407" s="21">
        <f t="shared" si="204"/>
        <v>135000</v>
      </c>
      <c r="T407" s="21">
        <f t="shared" si="204"/>
        <v>135000</v>
      </c>
      <c r="U407" s="21">
        <f t="shared" si="204"/>
        <v>135000</v>
      </c>
      <c r="V407" s="57"/>
      <c r="W407" s="57"/>
      <c r="X407" s="57"/>
      <c r="Y407" s="12"/>
    </row>
    <row r="408" spans="1:25" hidden="1">
      <c r="A408" s="28" t="s">
        <v>8</v>
      </c>
      <c r="B408" s="29">
        <v>11</v>
      </c>
      <c r="C408" s="53" t="s">
        <v>25</v>
      </c>
      <c r="D408" s="31">
        <v>3292</v>
      </c>
      <c r="E408" s="32" t="s">
        <v>123</v>
      </c>
      <c r="F408" s="32"/>
      <c r="G408" s="1">
        <v>240000</v>
      </c>
      <c r="H408" s="1">
        <v>240000</v>
      </c>
      <c r="I408" s="1">
        <v>240000</v>
      </c>
      <c r="J408" s="1">
        <v>240000</v>
      </c>
      <c r="K408" s="1">
        <v>108629.04</v>
      </c>
      <c r="L408" s="33">
        <f t="shared" si="186"/>
        <v>45.262099999999997</v>
      </c>
      <c r="M408" s="1">
        <v>400000</v>
      </c>
      <c r="N408" s="1">
        <v>400000</v>
      </c>
      <c r="O408" s="1">
        <v>135000</v>
      </c>
      <c r="P408" s="1">
        <f t="shared" si="200"/>
        <v>135000</v>
      </c>
      <c r="Q408" s="1">
        <v>400000</v>
      </c>
      <c r="R408" s="1">
        <v>135000</v>
      </c>
      <c r="S408" s="1">
        <f t="shared" si="201"/>
        <v>135000</v>
      </c>
      <c r="T408" s="1">
        <v>135000</v>
      </c>
      <c r="U408" s="1">
        <f t="shared" si="202"/>
        <v>135000</v>
      </c>
    </row>
    <row r="409" spans="1:25" s="23" customFormat="1" ht="15.75" hidden="1">
      <c r="A409" s="24" t="s">
        <v>8</v>
      </c>
      <c r="B409" s="25">
        <v>11</v>
      </c>
      <c r="C409" s="52" t="s">
        <v>25</v>
      </c>
      <c r="D409" s="27">
        <v>412</v>
      </c>
      <c r="E409" s="20"/>
      <c r="F409" s="20"/>
      <c r="G409" s="21">
        <f>SUM(G410)</f>
        <v>100000</v>
      </c>
      <c r="H409" s="21">
        <f t="shared" ref="H409:U409" si="205">SUM(H410)</f>
        <v>100000</v>
      </c>
      <c r="I409" s="21">
        <f t="shared" si="205"/>
        <v>100000</v>
      </c>
      <c r="J409" s="21">
        <f t="shared" si="205"/>
        <v>100000</v>
      </c>
      <c r="K409" s="21">
        <f t="shared" si="205"/>
        <v>0</v>
      </c>
      <c r="L409" s="22">
        <f t="shared" si="186"/>
        <v>0</v>
      </c>
      <c r="M409" s="21">
        <f t="shared" si="205"/>
        <v>170000</v>
      </c>
      <c r="N409" s="21">
        <f t="shared" si="205"/>
        <v>170000</v>
      </c>
      <c r="O409" s="21">
        <f t="shared" si="205"/>
        <v>50000</v>
      </c>
      <c r="P409" s="21">
        <f t="shared" si="205"/>
        <v>50000</v>
      </c>
      <c r="Q409" s="21">
        <f t="shared" si="205"/>
        <v>170000</v>
      </c>
      <c r="R409" s="21">
        <f t="shared" si="205"/>
        <v>50000</v>
      </c>
      <c r="S409" s="21">
        <f t="shared" si="205"/>
        <v>50000</v>
      </c>
      <c r="T409" s="21">
        <f t="shared" si="205"/>
        <v>50000</v>
      </c>
      <c r="U409" s="21">
        <f t="shared" si="205"/>
        <v>50000</v>
      </c>
      <c r="V409" s="57"/>
      <c r="W409" s="57"/>
      <c r="X409" s="57"/>
      <c r="Y409" s="12"/>
    </row>
    <row r="410" spans="1:25" s="23" customFormat="1" ht="15.75" hidden="1">
      <c r="A410" s="28" t="s">
        <v>8</v>
      </c>
      <c r="B410" s="29">
        <v>11</v>
      </c>
      <c r="C410" s="53" t="s">
        <v>25</v>
      </c>
      <c r="D410" s="31">
        <v>4126</v>
      </c>
      <c r="E410" s="32" t="s">
        <v>4</v>
      </c>
      <c r="F410" s="32"/>
      <c r="G410" s="1">
        <v>100000</v>
      </c>
      <c r="H410" s="1">
        <v>100000</v>
      </c>
      <c r="I410" s="1">
        <v>100000</v>
      </c>
      <c r="J410" s="1">
        <v>100000</v>
      </c>
      <c r="K410" s="1">
        <v>0</v>
      </c>
      <c r="L410" s="33">
        <f t="shared" si="186"/>
        <v>0</v>
      </c>
      <c r="M410" s="1">
        <v>170000</v>
      </c>
      <c r="N410" s="1">
        <v>170000</v>
      </c>
      <c r="O410" s="1">
        <v>50000</v>
      </c>
      <c r="P410" s="1">
        <f t="shared" si="200"/>
        <v>50000</v>
      </c>
      <c r="Q410" s="1">
        <v>170000</v>
      </c>
      <c r="R410" s="1">
        <v>50000</v>
      </c>
      <c r="S410" s="1">
        <f t="shared" si="201"/>
        <v>50000</v>
      </c>
      <c r="T410" s="1">
        <v>50000</v>
      </c>
      <c r="U410" s="1">
        <f t="shared" si="202"/>
        <v>50000</v>
      </c>
      <c r="V410" s="57"/>
      <c r="W410" s="57"/>
      <c r="X410" s="57"/>
      <c r="Y410" s="12"/>
    </row>
    <row r="411" spans="1:25" s="23" customFormat="1" ht="15.75" hidden="1">
      <c r="A411" s="24" t="s">
        <v>8</v>
      </c>
      <c r="B411" s="25">
        <v>11</v>
      </c>
      <c r="C411" s="52" t="s">
        <v>25</v>
      </c>
      <c r="D411" s="27">
        <v>422</v>
      </c>
      <c r="E411" s="20"/>
      <c r="F411" s="20"/>
      <c r="G411" s="21">
        <f>SUM(G412:G413)</f>
        <v>500000</v>
      </c>
      <c r="H411" s="21">
        <f t="shared" ref="H411:U411" si="206">SUM(H412:H413)</f>
        <v>500000</v>
      </c>
      <c r="I411" s="21">
        <f t="shared" si="206"/>
        <v>500000</v>
      </c>
      <c r="J411" s="21">
        <f t="shared" si="206"/>
        <v>500000</v>
      </c>
      <c r="K411" s="21">
        <f t="shared" si="206"/>
        <v>189132.08000000002</v>
      </c>
      <c r="L411" s="22">
        <f t="shared" si="186"/>
        <v>37.826416000000002</v>
      </c>
      <c r="M411" s="21">
        <f t="shared" si="206"/>
        <v>600000</v>
      </c>
      <c r="N411" s="21">
        <f t="shared" si="206"/>
        <v>600000</v>
      </c>
      <c r="O411" s="21">
        <f t="shared" si="206"/>
        <v>250000</v>
      </c>
      <c r="P411" s="21">
        <f t="shared" si="206"/>
        <v>250000</v>
      </c>
      <c r="Q411" s="21">
        <f t="shared" si="206"/>
        <v>600000</v>
      </c>
      <c r="R411" s="21">
        <f t="shared" si="206"/>
        <v>250000</v>
      </c>
      <c r="S411" s="21">
        <f t="shared" si="206"/>
        <v>250000</v>
      </c>
      <c r="T411" s="21">
        <f t="shared" si="206"/>
        <v>250000</v>
      </c>
      <c r="U411" s="21">
        <f t="shared" si="206"/>
        <v>250000</v>
      </c>
      <c r="V411" s="57"/>
      <c r="W411" s="57"/>
      <c r="X411" s="57"/>
      <c r="Y411" s="12"/>
    </row>
    <row r="412" spans="1:25" hidden="1">
      <c r="A412" s="28" t="s">
        <v>8</v>
      </c>
      <c r="B412" s="29">
        <v>11</v>
      </c>
      <c r="C412" s="53" t="s">
        <v>25</v>
      </c>
      <c r="D412" s="31">
        <v>4222</v>
      </c>
      <c r="E412" s="32" t="s">
        <v>130</v>
      </c>
      <c r="F412" s="32"/>
      <c r="G412" s="1">
        <v>300000</v>
      </c>
      <c r="H412" s="1">
        <v>300000</v>
      </c>
      <c r="I412" s="1">
        <v>300000</v>
      </c>
      <c r="J412" s="1">
        <v>300000</v>
      </c>
      <c r="K412" s="1">
        <v>139268.17000000001</v>
      </c>
      <c r="L412" s="33">
        <f t="shared" si="186"/>
        <v>46.422723333333337</v>
      </c>
      <c r="M412" s="1">
        <v>300000</v>
      </c>
      <c r="N412" s="1">
        <v>300000</v>
      </c>
      <c r="O412" s="1">
        <v>150000</v>
      </c>
      <c r="P412" s="1">
        <f t="shared" si="200"/>
        <v>150000</v>
      </c>
      <c r="Q412" s="1">
        <v>300000</v>
      </c>
      <c r="R412" s="1">
        <v>150000</v>
      </c>
      <c r="S412" s="1">
        <f t="shared" si="201"/>
        <v>150000</v>
      </c>
      <c r="T412" s="1">
        <v>150000</v>
      </c>
      <c r="U412" s="1">
        <f t="shared" si="202"/>
        <v>150000</v>
      </c>
    </row>
    <row r="413" spans="1:25" hidden="1">
      <c r="A413" s="28" t="s">
        <v>8</v>
      </c>
      <c r="B413" s="29">
        <v>11</v>
      </c>
      <c r="C413" s="53" t="s">
        <v>25</v>
      </c>
      <c r="D413" s="31">
        <v>4227</v>
      </c>
      <c r="E413" s="32" t="s">
        <v>132</v>
      </c>
      <c r="F413" s="32"/>
      <c r="G413" s="1">
        <v>200000</v>
      </c>
      <c r="H413" s="1">
        <v>200000</v>
      </c>
      <c r="I413" s="1">
        <v>200000</v>
      </c>
      <c r="J413" s="1">
        <v>200000</v>
      </c>
      <c r="K413" s="1">
        <v>49863.91</v>
      </c>
      <c r="L413" s="33">
        <f t="shared" si="186"/>
        <v>24.931955000000002</v>
      </c>
      <c r="M413" s="1">
        <v>300000</v>
      </c>
      <c r="N413" s="1">
        <v>300000</v>
      </c>
      <c r="O413" s="1">
        <v>100000</v>
      </c>
      <c r="P413" s="1">
        <f t="shared" si="200"/>
        <v>100000</v>
      </c>
      <c r="Q413" s="1">
        <v>300000</v>
      </c>
      <c r="R413" s="1">
        <v>100000</v>
      </c>
      <c r="S413" s="1">
        <f t="shared" si="201"/>
        <v>100000</v>
      </c>
      <c r="T413" s="1">
        <v>100000</v>
      </c>
      <c r="U413" s="1">
        <f t="shared" si="202"/>
        <v>100000</v>
      </c>
    </row>
    <row r="414" spans="1:25" s="23" customFormat="1" ht="15.75" hidden="1">
      <c r="A414" s="24" t="s">
        <v>8</v>
      </c>
      <c r="B414" s="25">
        <v>11</v>
      </c>
      <c r="C414" s="52" t="s">
        <v>25</v>
      </c>
      <c r="D414" s="27">
        <v>423</v>
      </c>
      <c r="E414" s="20"/>
      <c r="F414" s="20"/>
      <c r="G414" s="21"/>
      <c r="H414" s="21"/>
      <c r="I414" s="21">
        <f>I415</f>
        <v>0</v>
      </c>
      <c r="J414" s="21">
        <f t="shared" ref="J414:U414" si="207">J415</f>
        <v>0</v>
      </c>
      <c r="K414" s="21">
        <f t="shared" si="207"/>
        <v>0</v>
      </c>
      <c r="L414" s="22" t="str">
        <f t="shared" si="186"/>
        <v>-</v>
      </c>
      <c r="M414" s="21">
        <f t="shared" si="207"/>
        <v>0</v>
      </c>
      <c r="N414" s="21">
        <f t="shared" si="207"/>
        <v>0</v>
      </c>
      <c r="O414" s="21">
        <f t="shared" si="207"/>
        <v>50000</v>
      </c>
      <c r="P414" s="21">
        <f t="shared" si="207"/>
        <v>50000</v>
      </c>
      <c r="Q414" s="21">
        <f t="shared" si="207"/>
        <v>0</v>
      </c>
      <c r="R414" s="21">
        <f t="shared" si="207"/>
        <v>50000</v>
      </c>
      <c r="S414" s="21">
        <f t="shared" si="207"/>
        <v>50000</v>
      </c>
      <c r="T414" s="21">
        <f t="shared" si="207"/>
        <v>50000</v>
      </c>
      <c r="U414" s="21">
        <f t="shared" si="207"/>
        <v>50000</v>
      </c>
      <c r="V414" s="57"/>
      <c r="W414" s="57"/>
      <c r="X414" s="57"/>
      <c r="Y414" s="12"/>
    </row>
    <row r="415" spans="1:25" ht="15.75" hidden="1">
      <c r="A415" s="28" t="s">
        <v>8</v>
      </c>
      <c r="B415" s="29">
        <v>11</v>
      </c>
      <c r="C415" s="53" t="s">
        <v>25</v>
      </c>
      <c r="D415" s="31">
        <v>4231</v>
      </c>
      <c r="E415" s="32" t="s">
        <v>128</v>
      </c>
      <c r="F415" s="32"/>
      <c r="G415" s="1"/>
      <c r="H415" s="1"/>
      <c r="I415" s="1"/>
      <c r="J415" s="1"/>
      <c r="K415" s="1"/>
      <c r="L415" s="22" t="str">
        <f t="shared" si="186"/>
        <v>-</v>
      </c>
      <c r="M415" s="1"/>
      <c r="N415" s="1"/>
      <c r="O415" s="1">
        <v>50000</v>
      </c>
      <c r="P415" s="1">
        <f>O415</f>
        <v>50000</v>
      </c>
      <c r="Q415" s="1"/>
      <c r="R415" s="1">
        <v>50000</v>
      </c>
      <c r="S415" s="1">
        <f>R415</f>
        <v>50000</v>
      </c>
      <c r="T415" s="1">
        <v>50000</v>
      </c>
      <c r="U415" s="1">
        <f>T415</f>
        <v>50000</v>
      </c>
    </row>
    <row r="416" spans="1:25" s="23" customFormat="1" ht="15.75" hidden="1">
      <c r="A416" s="24" t="s">
        <v>8</v>
      </c>
      <c r="B416" s="25">
        <v>11</v>
      </c>
      <c r="C416" s="52" t="s">
        <v>25</v>
      </c>
      <c r="D416" s="27">
        <v>453</v>
      </c>
      <c r="E416" s="20"/>
      <c r="F416" s="20"/>
      <c r="G416" s="21">
        <f>SUM(G417)</f>
        <v>750000</v>
      </c>
      <c r="H416" s="21">
        <f t="shared" ref="H416:U416" si="208">SUM(H417)</f>
        <v>750000</v>
      </c>
      <c r="I416" s="21">
        <f t="shared" si="208"/>
        <v>750000</v>
      </c>
      <c r="J416" s="21">
        <f t="shared" si="208"/>
        <v>750000</v>
      </c>
      <c r="K416" s="21">
        <f t="shared" si="208"/>
        <v>741713.55</v>
      </c>
      <c r="L416" s="22">
        <f t="shared" si="186"/>
        <v>98.895139999999998</v>
      </c>
      <c r="M416" s="21">
        <f t="shared" si="208"/>
        <v>1000000</v>
      </c>
      <c r="N416" s="21">
        <f t="shared" si="208"/>
        <v>1000000</v>
      </c>
      <c r="O416" s="21">
        <f t="shared" si="208"/>
        <v>1600000</v>
      </c>
      <c r="P416" s="21">
        <f t="shared" si="208"/>
        <v>1600000</v>
      </c>
      <c r="Q416" s="21">
        <f t="shared" si="208"/>
        <v>1000000</v>
      </c>
      <c r="R416" s="21">
        <f t="shared" si="208"/>
        <v>1600000</v>
      </c>
      <c r="S416" s="21">
        <f t="shared" si="208"/>
        <v>1600000</v>
      </c>
      <c r="T416" s="21">
        <f t="shared" si="208"/>
        <v>1600000</v>
      </c>
      <c r="U416" s="21">
        <f t="shared" si="208"/>
        <v>1600000</v>
      </c>
      <c r="V416" s="57"/>
      <c r="W416" s="57"/>
      <c r="X416" s="57"/>
      <c r="Y416" s="12"/>
    </row>
    <row r="417" spans="1:25" hidden="1">
      <c r="A417" s="28" t="s">
        <v>8</v>
      </c>
      <c r="B417" s="29">
        <v>11</v>
      </c>
      <c r="C417" s="53" t="s">
        <v>25</v>
      </c>
      <c r="D417" s="31">
        <v>4531</v>
      </c>
      <c r="E417" s="32" t="s">
        <v>145</v>
      </c>
      <c r="F417" s="32"/>
      <c r="G417" s="1">
        <v>750000</v>
      </c>
      <c r="H417" s="1">
        <v>750000</v>
      </c>
      <c r="I417" s="1">
        <v>750000</v>
      </c>
      <c r="J417" s="1">
        <v>750000</v>
      </c>
      <c r="K417" s="1">
        <v>741713.55</v>
      </c>
      <c r="L417" s="33">
        <f t="shared" si="186"/>
        <v>98.895139999999998</v>
      </c>
      <c r="M417" s="1">
        <v>1000000</v>
      </c>
      <c r="N417" s="1">
        <v>1000000</v>
      </c>
      <c r="O417" s="1">
        <v>1600000</v>
      </c>
      <c r="P417" s="1">
        <f t="shared" si="200"/>
        <v>1600000</v>
      </c>
      <c r="Q417" s="1">
        <v>1000000</v>
      </c>
      <c r="R417" s="1">
        <v>1600000</v>
      </c>
      <c r="S417" s="1">
        <f t="shared" si="201"/>
        <v>1600000</v>
      </c>
      <c r="T417" s="1">
        <v>1600000</v>
      </c>
      <c r="U417" s="1">
        <f t="shared" si="202"/>
        <v>1600000</v>
      </c>
    </row>
    <row r="418" spans="1:25" ht="63">
      <c r="A418" s="281" t="s">
        <v>16</v>
      </c>
      <c r="B418" s="281"/>
      <c r="C418" s="281"/>
      <c r="D418" s="281"/>
      <c r="E418" s="20" t="s">
        <v>289</v>
      </c>
      <c r="F418" s="20" t="s">
        <v>342</v>
      </c>
      <c r="G418" s="21">
        <f>G419+G421+G426+G429+G431</f>
        <v>7540000</v>
      </c>
      <c r="H418" s="21">
        <f t="shared" ref="H418:U418" si="209">H419+H421+H426+H429+H431</f>
        <v>7540000</v>
      </c>
      <c r="I418" s="21">
        <f t="shared" si="209"/>
        <v>7540000</v>
      </c>
      <c r="J418" s="21">
        <f t="shared" si="209"/>
        <v>7540000</v>
      </c>
      <c r="K418" s="21">
        <f t="shared" si="209"/>
        <v>4129718.5</v>
      </c>
      <c r="L418" s="22">
        <f t="shared" si="186"/>
        <v>54.770802387267906</v>
      </c>
      <c r="M418" s="21">
        <f t="shared" si="209"/>
        <v>6840000</v>
      </c>
      <c r="N418" s="21">
        <f t="shared" si="209"/>
        <v>6840000</v>
      </c>
      <c r="O418" s="21">
        <f t="shared" si="209"/>
        <v>8240000</v>
      </c>
      <c r="P418" s="21">
        <f t="shared" si="209"/>
        <v>8240000</v>
      </c>
      <c r="Q418" s="21">
        <f t="shared" si="209"/>
        <v>6840000</v>
      </c>
      <c r="R418" s="21">
        <f t="shared" si="209"/>
        <v>8240000</v>
      </c>
      <c r="S418" s="21">
        <f t="shared" si="209"/>
        <v>8240000</v>
      </c>
      <c r="T418" s="21">
        <f t="shared" si="209"/>
        <v>8240000</v>
      </c>
      <c r="U418" s="21">
        <f t="shared" si="209"/>
        <v>8240000</v>
      </c>
    </row>
    <row r="419" spans="1:25" s="23" customFormat="1" ht="15.75" hidden="1">
      <c r="A419" s="24" t="s">
        <v>16</v>
      </c>
      <c r="B419" s="25">
        <v>11</v>
      </c>
      <c r="C419" s="26" t="s">
        <v>25</v>
      </c>
      <c r="D419" s="27">
        <v>322</v>
      </c>
      <c r="E419" s="20"/>
      <c r="F419" s="20"/>
      <c r="G419" s="21">
        <f>SUM(G420)</f>
        <v>30000</v>
      </c>
      <c r="H419" s="21">
        <f t="shared" ref="H419:U419" si="210">SUM(H420)</f>
        <v>30000</v>
      </c>
      <c r="I419" s="21">
        <f t="shared" si="210"/>
        <v>30000</v>
      </c>
      <c r="J419" s="21">
        <f t="shared" si="210"/>
        <v>30000</v>
      </c>
      <c r="K419" s="21">
        <f t="shared" si="210"/>
        <v>0</v>
      </c>
      <c r="L419" s="22">
        <f t="shared" si="186"/>
        <v>0</v>
      </c>
      <c r="M419" s="21">
        <f t="shared" si="210"/>
        <v>30000</v>
      </c>
      <c r="N419" s="21">
        <f t="shared" si="210"/>
        <v>30000</v>
      </c>
      <c r="O419" s="21">
        <f t="shared" si="210"/>
        <v>0</v>
      </c>
      <c r="P419" s="21">
        <f t="shared" si="210"/>
        <v>0</v>
      </c>
      <c r="Q419" s="21">
        <f t="shared" si="210"/>
        <v>30000</v>
      </c>
      <c r="R419" s="21">
        <f t="shared" si="210"/>
        <v>0</v>
      </c>
      <c r="S419" s="21">
        <f t="shared" si="210"/>
        <v>0</v>
      </c>
      <c r="T419" s="21">
        <f t="shared" si="210"/>
        <v>0</v>
      </c>
      <c r="U419" s="21">
        <f t="shared" si="210"/>
        <v>0</v>
      </c>
      <c r="V419" s="57"/>
      <c r="W419" s="57"/>
      <c r="X419" s="57"/>
      <c r="Y419" s="12"/>
    </row>
    <row r="420" spans="1:25" ht="30" hidden="1">
      <c r="A420" s="28" t="s">
        <v>16</v>
      </c>
      <c r="B420" s="29">
        <v>11</v>
      </c>
      <c r="C420" s="30" t="s">
        <v>25</v>
      </c>
      <c r="D420" s="31">
        <v>3224</v>
      </c>
      <c r="E420" s="32" t="s">
        <v>144</v>
      </c>
      <c r="F420" s="32"/>
      <c r="G420" s="1">
        <v>30000</v>
      </c>
      <c r="H420" s="1">
        <v>30000</v>
      </c>
      <c r="I420" s="1">
        <v>30000</v>
      </c>
      <c r="J420" s="1">
        <v>30000</v>
      </c>
      <c r="K420" s="1">
        <v>0</v>
      </c>
      <c r="L420" s="33">
        <f t="shared" si="186"/>
        <v>0</v>
      </c>
      <c r="M420" s="1">
        <v>30000</v>
      </c>
      <c r="N420" s="1">
        <v>30000</v>
      </c>
      <c r="O420" s="1"/>
      <c r="P420" s="1">
        <f>O420</f>
        <v>0</v>
      </c>
      <c r="Q420" s="1">
        <v>30000</v>
      </c>
      <c r="R420" s="1"/>
      <c r="S420" s="1">
        <f>R420</f>
        <v>0</v>
      </c>
      <c r="T420" s="1"/>
      <c r="U420" s="1">
        <f>T420</f>
        <v>0</v>
      </c>
    </row>
    <row r="421" spans="1:25" s="23" customFormat="1" ht="15.75" hidden="1">
      <c r="A421" s="24" t="s">
        <v>16</v>
      </c>
      <c r="B421" s="25">
        <v>11</v>
      </c>
      <c r="C421" s="26" t="s">
        <v>25</v>
      </c>
      <c r="D421" s="27">
        <v>323</v>
      </c>
      <c r="E421" s="20"/>
      <c r="F421" s="20"/>
      <c r="G421" s="21">
        <f>SUM(G422:G425)</f>
        <v>3770000</v>
      </c>
      <c r="H421" s="21">
        <f t="shared" ref="H421:U421" si="211">SUM(H422:H425)</f>
        <v>3770000</v>
      </c>
      <c r="I421" s="21">
        <f t="shared" si="211"/>
        <v>3770000</v>
      </c>
      <c r="J421" s="21">
        <f t="shared" si="211"/>
        <v>3770000</v>
      </c>
      <c r="K421" s="21">
        <f t="shared" si="211"/>
        <v>2688337.9199999999</v>
      </c>
      <c r="L421" s="22">
        <f t="shared" si="186"/>
        <v>71.308698143236072</v>
      </c>
      <c r="M421" s="21">
        <f t="shared" si="211"/>
        <v>3510000</v>
      </c>
      <c r="N421" s="21">
        <f t="shared" si="211"/>
        <v>3510000</v>
      </c>
      <c r="O421" s="21">
        <f t="shared" si="211"/>
        <v>4750000</v>
      </c>
      <c r="P421" s="21">
        <f t="shared" si="211"/>
        <v>4750000</v>
      </c>
      <c r="Q421" s="21">
        <f t="shared" si="211"/>
        <v>3510000</v>
      </c>
      <c r="R421" s="21">
        <f t="shared" si="211"/>
        <v>4750000</v>
      </c>
      <c r="S421" s="21">
        <f t="shared" si="211"/>
        <v>4750000</v>
      </c>
      <c r="T421" s="21">
        <f t="shared" si="211"/>
        <v>4750000</v>
      </c>
      <c r="U421" s="21">
        <f t="shared" si="211"/>
        <v>4750000</v>
      </c>
      <c r="V421" s="57"/>
      <c r="W421" s="57"/>
      <c r="X421" s="57"/>
      <c r="Y421" s="12"/>
    </row>
    <row r="422" spans="1:25" hidden="1">
      <c r="A422" s="28" t="s">
        <v>16</v>
      </c>
      <c r="B422" s="29">
        <v>11</v>
      </c>
      <c r="C422" s="30" t="s">
        <v>25</v>
      </c>
      <c r="D422" s="31">
        <v>3232</v>
      </c>
      <c r="E422" s="32" t="s">
        <v>118</v>
      </c>
      <c r="F422" s="32"/>
      <c r="G422" s="1">
        <v>1050000</v>
      </c>
      <c r="H422" s="1">
        <v>1050000</v>
      </c>
      <c r="I422" s="1">
        <v>1050000</v>
      </c>
      <c r="J422" s="1">
        <v>1050000</v>
      </c>
      <c r="K422" s="1">
        <v>702197.8</v>
      </c>
      <c r="L422" s="33">
        <f t="shared" si="186"/>
        <v>66.875980952380957</v>
      </c>
      <c r="M422" s="1">
        <v>1050000</v>
      </c>
      <c r="N422" s="1">
        <v>1050000</v>
      </c>
      <c r="O422" s="1">
        <v>900000</v>
      </c>
      <c r="P422" s="1">
        <f t="shared" ref="P422:P432" si="212">O422</f>
        <v>900000</v>
      </c>
      <c r="Q422" s="1">
        <v>1050000</v>
      </c>
      <c r="R422" s="1">
        <v>900000</v>
      </c>
      <c r="S422" s="1">
        <f t="shared" ref="S422:S432" si="213">R422</f>
        <v>900000</v>
      </c>
      <c r="T422" s="1">
        <v>900000</v>
      </c>
      <c r="U422" s="1">
        <f t="shared" ref="U422:U432" si="214">T422</f>
        <v>900000</v>
      </c>
    </row>
    <row r="423" spans="1:25" hidden="1">
      <c r="A423" s="28" t="s">
        <v>16</v>
      </c>
      <c r="B423" s="29">
        <v>11</v>
      </c>
      <c r="C423" s="30" t="s">
        <v>25</v>
      </c>
      <c r="D423" s="31">
        <v>3235</v>
      </c>
      <c r="E423" s="32" t="s">
        <v>42</v>
      </c>
      <c r="F423" s="32"/>
      <c r="G423" s="1">
        <v>420000</v>
      </c>
      <c r="H423" s="1">
        <v>420000</v>
      </c>
      <c r="I423" s="1">
        <v>420000</v>
      </c>
      <c r="J423" s="1">
        <v>420000</v>
      </c>
      <c r="K423" s="1">
        <v>296982.5</v>
      </c>
      <c r="L423" s="33">
        <f t="shared" si="186"/>
        <v>70.710119047619045</v>
      </c>
      <c r="M423" s="1">
        <v>60000</v>
      </c>
      <c r="N423" s="1">
        <v>60000</v>
      </c>
      <c r="O423" s="1">
        <v>1000000</v>
      </c>
      <c r="P423" s="1">
        <f t="shared" si="212"/>
        <v>1000000</v>
      </c>
      <c r="Q423" s="1">
        <v>60000</v>
      </c>
      <c r="R423" s="1">
        <v>1000000</v>
      </c>
      <c r="S423" s="1">
        <f t="shared" si="213"/>
        <v>1000000</v>
      </c>
      <c r="T423" s="1">
        <v>1000000</v>
      </c>
      <c r="U423" s="1">
        <f t="shared" si="214"/>
        <v>1000000</v>
      </c>
    </row>
    <row r="424" spans="1:25" hidden="1">
      <c r="A424" s="28" t="s">
        <v>16</v>
      </c>
      <c r="B424" s="29">
        <v>11</v>
      </c>
      <c r="C424" s="30" t="s">
        <v>25</v>
      </c>
      <c r="D424" s="31">
        <v>3237</v>
      </c>
      <c r="E424" s="32" t="s">
        <v>36</v>
      </c>
      <c r="F424" s="32"/>
      <c r="G424" s="1">
        <v>100000</v>
      </c>
      <c r="H424" s="1">
        <v>100000</v>
      </c>
      <c r="I424" s="1">
        <v>100000</v>
      </c>
      <c r="J424" s="1">
        <v>100000</v>
      </c>
      <c r="K424" s="1">
        <v>92563.87</v>
      </c>
      <c r="L424" s="33">
        <f t="shared" si="186"/>
        <v>92.563869999999994</v>
      </c>
      <c r="M424" s="1">
        <v>200000</v>
      </c>
      <c r="N424" s="1">
        <v>200000</v>
      </c>
      <c r="O424" s="1">
        <v>150000</v>
      </c>
      <c r="P424" s="1">
        <f t="shared" si="212"/>
        <v>150000</v>
      </c>
      <c r="Q424" s="1">
        <v>200000</v>
      </c>
      <c r="R424" s="1">
        <v>150000</v>
      </c>
      <c r="S424" s="1">
        <f t="shared" si="213"/>
        <v>150000</v>
      </c>
      <c r="T424" s="1">
        <v>150000</v>
      </c>
      <c r="U424" s="1">
        <f t="shared" si="214"/>
        <v>150000</v>
      </c>
    </row>
    <row r="425" spans="1:25" hidden="1">
      <c r="A425" s="28" t="s">
        <v>16</v>
      </c>
      <c r="B425" s="29">
        <v>11</v>
      </c>
      <c r="C425" s="30" t="s">
        <v>25</v>
      </c>
      <c r="D425" s="31">
        <v>3238</v>
      </c>
      <c r="E425" s="32" t="s">
        <v>122</v>
      </c>
      <c r="F425" s="32"/>
      <c r="G425" s="1">
        <v>2200000</v>
      </c>
      <c r="H425" s="1">
        <v>2200000</v>
      </c>
      <c r="I425" s="1">
        <v>2200000</v>
      </c>
      <c r="J425" s="1">
        <v>2200000</v>
      </c>
      <c r="K425" s="1">
        <v>1596593.75</v>
      </c>
      <c r="L425" s="33">
        <f t="shared" si="186"/>
        <v>72.572443181818187</v>
      </c>
      <c r="M425" s="1">
        <v>2200000</v>
      </c>
      <c r="N425" s="1">
        <v>2200000</v>
      </c>
      <c r="O425" s="1">
        <v>2700000</v>
      </c>
      <c r="P425" s="1">
        <f t="shared" si="212"/>
        <v>2700000</v>
      </c>
      <c r="Q425" s="1">
        <v>2200000</v>
      </c>
      <c r="R425" s="1">
        <v>2700000</v>
      </c>
      <c r="S425" s="1">
        <f t="shared" si="213"/>
        <v>2700000</v>
      </c>
      <c r="T425" s="1">
        <v>2700000</v>
      </c>
      <c r="U425" s="1">
        <f t="shared" si="214"/>
        <v>2700000</v>
      </c>
    </row>
    <row r="426" spans="1:25" s="23" customFormat="1" ht="15.75" hidden="1">
      <c r="A426" s="24" t="s">
        <v>16</v>
      </c>
      <c r="B426" s="25">
        <v>11</v>
      </c>
      <c r="C426" s="26" t="s">
        <v>25</v>
      </c>
      <c r="D426" s="27">
        <v>412</v>
      </c>
      <c r="E426" s="20"/>
      <c r="F426" s="20"/>
      <c r="G426" s="21">
        <f>SUM(G427:G428)</f>
        <v>340000</v>
      </c>
      <c r="H426" s="21">
        <f t="shared" ref="H426:U426" si="215">SUM(H427:H428)</f>
        <v>340000</v>
      </c>
      <c r="I426" s="21">
        <f t="shared" si="215"/>
        <v>340000</v>
      </c>
      <c r="J426" s="21">
        <f t="shared" si="215"/>
        <v>340000</v>
      </c>
      <c r="K426" s="21">
        <f t="shared" si="215"/>
        <v>336538.81</v>
      </c>
      <c r="L426" s="22">
        <f t="shared" si="186"/>
        <v>98.982002941176475</v>
      </c>
      <c r="M426" s="21">
        <f t="shared" si="215"/>
        <v>700000</v>
      </c>
      <c r="N426" s="21">
        <f t="shared" si="215"/>
        <v>700000</v>
      </c>
      <c r="O426" s="21">
        <f t="shared" si="215"/>
        <v>340000</v>
      </c>
      <c r="P426" s="21">
        <f t="shared" si="215"/>
        <v>340000</v>
      </c>
      <c r="Q426" s="21">
        <f t="shared" si="215"/>
        <v>700000</v>
      </c>
      <c r="R426" s="21">
        <f t="shared" si="215"/>
        <v>340000</v>
      </c>
      <c r="S426" s="21">
        <f t="shared" si="215"/>
        <v>340000</v>
      </c>
      <c r="T426" s="21">
        <f t="shared" si="215"/>
        <v>340000</v>
      </c>
      <c r="U426" s="21">
        <f t="shared" si="215"/>
        <v>340000</v>
      </c>
      <c r="V426" s="57"/>
      <c r="W426" s="57"/>
      <c r="X426" s="57"/>
      <c r="Y426" s="12"/>
    </row>
    <row r="427" spans="1:25" s="23" customFormat="1" ht="15.75" hidden="1">
      <c r="A427" s="28" t="s">
        <v>16</v>
      </c>
      <c r="B427" s="29">
        <v>11</v>
      </c>
      <c r="C427" s="30" t="s">
        <v>25</v>
      </c>
      <c r="D427" s="31">
        <v>4123</v>
      </c>
      <c r="E427" s="32" t="s">
        <v>133</v>
      </c>
      <c r="F427" s="32"/>
      <c r="G427" s="1">
        <v>240000</v>
      </c>
      <c r="H427" s="1">
        <v>240000</v>
      </c>
      <c r="I427" s="1">
        <v>240000</v>
      </c>
      <c r="J427" s="1">
        <v>240000</v>
      </c>
      <c r="K427" s="1">
        <v>236538.81</v>
      </c>
      <c r="L427" s="33">
        <f t="shared" si="186"/>
        <v>98.557837500000005</v>
      </c>
      <c r="M427" s="1">
        <v>600000</v>
      </c>
      <c r="N427" s="1">
        <v>600000</v>
      </c>
      <c r="O427" s="1">
        <v>290000</v>
      </c>
      <c r="P427" s="1">
        <f t="shared" si="212"/>
        <v>290000</v>
      </c>
      <c r="Q427" s="1">
        <v>600000</v>
      </c>
      <c r="R427" s="1">
        <v>290000</v>
      </c>
      <c r="S427" s="1">
        <f t="shared" si="213"/>
        <v>290000</v>
      </c>
      <c r="T427" s="1">
        <v>290000</v>
      </c>
      <c r="U427" s="1">
        <f t="shared" si="214"/>
        <v>290000</v>
      </c>
      <c r="V427" s="57"/>
      <c r="W427" s="57"/>
      <c r="X427" s="57"/>
      <c r="Y427" s="12"/>
    </row>
    <row r="428" spans="1:25" s="35" customFormat="1" hidden="1">
      <c r="A428" s="28" t="s">
        <v>16</v>
      </c>
      <c r="B428" s="29">
        <v>11</v>
      </c>
      <c r="C428" s="30" t="s">
        <v>25</v>
      </c>
      <c r="D428" s="31">
        <v>4126</v>
      </c>
      <c r="E428" s="32" t="s">
        <v>4</v>
      </c>
      <c r="F428" s="32"/>
      <c r="G428" s="1">
        <v>100000</v>
      </c>
      <c r="H428" s="1">
        <v>100000</v>
      </c>
      <c r="I428" s="1">
        <v>100000</v>
      </c>
      <c r="J428" s="1">
        <v>100000</v>
      </c>
      <c r="K428" s="1">
        <v>100000</v>
      </c>
      <c r="L428" s="33">
        <f t="shared" ref="L428:L493" si="216">IF(I428=0, "-", K428/I428*100)</f>
        <v>100</v>
      </c>
      <c r="M428" s="1">
        <v>100000</v>
      </c>
      <c r="N428" s="1">
        <v>100000</v>
      </c>
      <c r="O428" s="1">
        <v>50000</v>
      </c>
      <c r="P428" s="1">
        <f t="shared" si="212"/>
        <v>50000</v>
      </c>
      <c r="Q428" s="1">
        <v>100000</v>
      </c>
      <c r="R428" s="1">
        <v>50000</v>
      </c>
      <c r="S428" s="1">
        <f t="shared" si="213"/>
        <v>50000</v>
      </c>
      <c r="T428" s="1">
        <v>50000</v>
      </c>
      <c r="U428" s="1">
        <f t="shared" si="214"/>
        <v>50000</v>
      </c>
      <c r="V428" s="1"/>
      <c r="W428" s="1"/>
      <c r="X428" s="1"/>
      <c r="Y428" s="74"/>
    </row>
    <row r="429" spans="1:25" s="36" customFormat="1" ht="15.75" hidden="1">
      <c r="A429" s="24" t="s">
        <v>16</v>
      </c>
      <c r="B429" s="25">
        <v>11</v>
      </c>
      <c r="C429" s="26" t="s">
        <v>25</v>
      </c>
      <c r="D429" s="27">
        <v>422</v>
      </c>
      <c r="E429" s="20"/>
      <c r="F429" s="20"/>
      <c r="G429" s="21">
        <f>SUM(G430)</f>
        <v>650000</v>
      </c>
      <c r="H429" s="21">
        <f t="shared" ref="H429:U429" si="217">SUM(H430)</f>
        <v>650000</v>
      </c>
      <c r="I429" s="21">
        <f t="shared" si="217"/>
        <v>650000</v>
      </c>
      <c r="J429" s="21">
        <f t="shared" si="217"/>
        <v>650000</v>
      </c>
      <c r="K429" s="21">
        <f t="shared" si="217"/>
        <v>288161.77</v>
      </c>
      <c r="L429" s="22">
        <f t="shared" si="216"/>
        <v>44.332580000000007</v>
      </c>
      <c r="M429" s="21">
        <f t="shared" si="217"/>
        <v>600000</v>
      </c>
      <c r="N429" s="21">
        <f t="shared" si="217"/>
        <v>600000</v>
      </c>
      <c r="O429" s="21">
        <f t="shared" si="217"/>
        <v>450000</v>
      </c>
      <c r="P429" s="21">
        <f t="shared" si="217"/>
        <v>450000</v>
      </c>
      <c r="Q429" s="21">
        <f t="shared" si="217"/>
        <v>600000</v>
      </c>
      <c r="R429" s="21">
        <f t="shared" si="217"/>
        <v>450000</v>
      </c>
      <c r="S429" s="21">
        <f t="shared" si="217"/>
        <v>450000</v>
      </c>
      <c r="T429" s="21">
        <f t="shared" si="217"/>
        <v>450000</v>
      </c>
      <c r="U429" s="21">
        <f t="shared" si="217"/>
        <v>450000</v>
      </c>
      <c r="V429" s="21"/>
      <c r="W429" s="21"/>
      <c r="X429" s="21"/>
      <c r="Y429" s="132"/>
    </row>
    <row r="430" spans="1:25" s="36" customFormat="1" ht="15.75" hidden="1">
      <c r="A430" s="28" t="s">
        <v>16</v>
      </c>
      <c r="B430" s="29">
        <v>11</v>
      </c>
      <c r="C430" s="30" t="s">
        <v>25</v>
      </c>
      <c r="D430" s="31">
        <v>4221</v>
      </c>
      <c r="E430" s="32" t="s">
        <v>129</v>
      </c>
      <c r="F430" s="32"/>
      <c r="G430" s="1">
        <v>650000</v>
      </c>
      <c r="H430" s="1">
        <v>650000</v>
      </c>
      <c r="I430" s="1">
        <v>650000</v>
      </c>
      <c r="J430" s="1">
        <v>650000</v>
      </c>
      <c r="K430" s="1">
        <v>288161.77</v>
      </c>
      <c r="L430" s="33">
        <f t="shared" si="216"/>
        <v>44.332580000000007</v>
      </c>
      <c r="M430" s="1">
        <v>600000</v>
      </c>
      <c r="N430" s="1">
        <v>600000</v>
      </c>
      <c r="O430" s="1">
        <v>450000</v>
      </c>
      <c r="P430" s="1">
        <f t="shared" si="212"/>
        <v>450000</v>
      </c>
      <c r="Q430" s="1">
        <v>600000</v>
      </c>
      <c r="R430" s="1">
        <v>450000</v>
      </c>
      <c r="S430" s="1">
        <f t="shared" si="213"/>
        <v>450000</v>
      </c>
      <c r="T430" s="1">
        <v>450000</v>
      </c>
      <c r="U430" s="1">
        <f t="shared" si="214"/>
        <v>450000</v>
      </c>
      <c r="V430" s="21"/>
      <c r="W430" s="21"/>
      <c r="X430" s="21"/>
      <c r="Y430" s="132"/>
    </row>
    <row r="431" spans="1:25" s="36" customFormat="1" ht="15.75" hidden="1">
      <c r="A431" s="24" t="s">
        <v>16</v>
      </c>
      <c r="B431" s="25">
        <v>11</v>
      </c>
      <c r="C431" s="26" t="s">
        <v>25</v>
      </c>
      <c r="D431" s="27">
        <v>426</v>
      </c>
      <c r="E431" s="20"/>
      <c r="F431" s="20"/>
      <c r="G431" s="21">
        <f>SUM(G432)</f>
        <v>2750000</v>
      </c>
      <c r="H431" s="21">
        <f t="shared" ref="H431:U431" si="218">SUM(H432)</f>
        <v>2750000</v>
      </c>
      <c r="I431" s="21">
        <f t="shared" si="218"/>
        <v>2750000</v>
      </c>
      <c r="J431" s="21">
        <f t="shared" si="218"/>
        <v>2750000</v>
      </c>
      <c r="K431" s="21">
        <f t="shared" si="218"/>
        <v>816680</v>
      </c>
      <c r="L431" s="22">
        <f t="shared" si="216"/>
        <v>29.697454545454544</v>
      </c>
      <c r="M431" s="21">
        <f t="shared" si="218"/>
        <v>2000000</v>
      </c>
      <c r="N431" s="21">
        <f t="shared" si="218"/>
        <v>2000000</v>
      </c>
      <c r="O431" s="21">
        <f t="shared" si="218"/>
        <v>2700000</v>
      </c>
      <c r="P431" s="21">
        <f t="shared" si="218"/>
        <v>2700000</v>
      </c>
      <c r="Q431" s="21">
        <f t="shared" si="218"/>
        <v>2000000</v>
      </c>
      <c r="R431" s="21">
        <f t="shared" si="218"/>
        <v>2700000</v>
      </c>
      <c r="S431" s="21">
        <f t="shared" si="218"/>
        <v>2700000</v>
      </c>
      <c r="T431" s="21">
        <f t="shared" si="218"/>
        <v>2700000</v>
      </c>
      <c r="U431" s="21">
        <f t="shared" si="218"/>
        <v>2700000</v>
      </c>
      <c r="V431" s="21"/>
      <c r="W431" s="21"/>
      <c r="X431" s="21"/>
      <c r="Y431" s="132"/>
    </row>
    <row r="432" spans="1:25" s="36" customFormat="1" ht="15.75" hidden="1">
      <c r="A432" s="28" t="s">
        <v>16</v>
      </c>
      <c r="B432" s="29">
        <v>11</v>
      </c>
      <c r="C432" s="30" t="s">
        <v>25</v>
      </c>
      <c r="D432" s="31">
        <v>4262</v>
      </c>
      <c r="E432" s="32" t="s">
        <v>135</v>
      </c>
      <c r="F432" s="32"/>
      <c r="G432" s="1">
        <v>2750000</v>
      </c>
      <c r="H432" s="1">
        <v>2750000</v>
      </c>
      <c r="I432" s="1">
        <v>2750000</v>
      </c>
      <c r="J432" s="1">
        <v>2750000</v>
      </c>
      <c r="K432" s="1">
        <v>816680</v>
      </c>
      <c r="L432" s="33">
        <f t="shared" si="216"/>
        <v>29.697454545454544</v>
      </c>
      <c r="M432" s="1">
        <v>2000000</v>
      </c>
      <c r="N432" s="1">
        <v>2000000</v>
      </c>
      <c r="O432" s="1">
        <v>2700000</v>
      </c>
      <c r="P432" s="1">
        <f t="shared" si="212"/>
        <v>2700000</v>
      </c>
      <c r="Q432" s="1">
        <v>2000000</v>
      </c>
      <c r="R432" s="1">
        <v>2700000</v>
      </c>
      <c r="S432" s="1">
        <f t="shared" si="213"/>
        <v>2700000</v>
      </c>
      <c r="T432" s="1">
        <v>2700000</v>
      </c>
      <c r="U432" s="1">
        <f t="shared" si="214"/>
        <v>2700000</v>
      </c>
      <c r="V432" s="21"/>
      <c r="W432" s="21"/>
      <c r="X432" s="21"/>
      <c r="Y432" s="132"/>
    </row>
    <row r="433" spans="1:25" s="35" customFormat="1" ht="63">
      <c r="A433" s="281" t="s">
        <v>91</v>
      </c>
      <c r="B433" s="281"/>
      <c r="C433" s="281"/>
      <c r="D433" s="281"/>
      <c r="E433" s="20" t="s">
        <v>90</v>
      </c>
      <c r="F433" s="20" t="s">
        <v>342</v>
      </c>
      <c r="G433" s="21">
        <f>G434+G438+G440+G442+G444</f>
        <v>8750000</v>
      </c>
      <c r="H433" s="21">
        <f t="shared" ref="H433:U433" si="219">H434+H438+H440+H442+H444</f>
        <v>8750000</v>
      </c>
      <c r="I433" s="21">
        <f t="shared" si="219"/>
        <v>7750000</v>
      </c>
      <c r="J433" s="21">
        <f t="shared" si="219"/>
        <v>7750000</v>
      </c>
      <c r="K433" s="21">
        <f t="shared" si="219"/>
        <v>3221239.23</v>
      </c>
      <c r="L433" s="22">
        <f t="shared" si="216"/>
        <v>41.564377161290324</v>
      </c>
      <c r="M433" s="21">
        <f t="shared" si="219"/>
        <v>8800000</v>
      </c>
      <c r="N433" s="21">
        <f t="shared" si="219"/>
        <v>8800000</v>
      </c>
      <c r="O433" s="21">
        <f t="shared" si="219"/>
        <v>7552000</v>
      </c>
      <c r="P433" s="21">
        <f t="shared" si="219"/>
        <v>7552000</v>
      </c>
      <c r="Q433" s="21">
        <f t="shared" si="219"/>
        <v>8800000</v>
      </c>
      <c r="R433" s="21">
        <f t="shared" si="219"/>
        <v>7552000</v>
      </c>
      <c r="S433" s="21">
        <f t="shared" si="219"/>
        <v>7552000</v>
      </c>
      <c r="T433" s="21">
        <f t="shared" si="219"/>
        <v>7552000</v>
      </c>
      <c r="U433" s="21">
        <f t="shared" si="219"/>
        <v>7552000</v>
      </c>
      <c r="V433" s="1"/>
      <c r="W433" s="1"/>
      <c r="X433" s="1"/>
      <c r="Y433" s="74"/>
    </row>
    <row r="434" spans="1:25" s="36" customFormat="1" ht="15.75" hidden="1">
      <c r="A434" s="24" t="s">
        <v>91</v>
      </c>
      <c r="B434" s="25">
        <v>11</v>
      </c>
      <c r="C434" s="26" t="s">
        <v>25</v>
      </c>
      <c r="D434" s="27">
        <v>323</v>
      </c>
      <c r="E434" s="20"/>
      <c r="F434" s="20"/>
      <c r="G434" s="21">
        <f>SUM(G435:G437)</f>
        <v>4950000</v>
      </c>
      <c r="H434" s="21">
        <f t="shared" ref="H434:U434" si="220">SUM(H435:H437)</f>
        <v>4950000</v>
      </c>
      <c r="I434" s="21">
        <f t="shared" si="220"/>
        <v>4950000</v>
      </c>
      <c r="J434" s="21">
        <f t="shared" si="220"/>
        <v>4950000</v>
      </c>
      <c r="K434" s="21">
        <f t="shared" si="220"/>
        <v>2697472.98</v>
      </c>
      <c r="L434" s="22">
        <f t="shared" si="216"/>
        <v>54.494403636363629</v>
      </c>
      <c r="M434" s="21">
        <f t="shared" si="220"/>
        <v>4000000</v>
      </c>
      <c r="N434" s="21">
        <f t="shared" si="220"/>
        <v>4000000</v>
      </c>
      <c r="O434" s="21">
        <f t="shared" si="220"/>
        <v>5052000</v>
      </c>
      <c r="P434" s="21">
        <f t="shared" si="220"/>
        <v>5052000</v>
      </c>
      <c r="Q434" s="21">
        <f t="shared" si="220"/>
        <v>4000000</v>
      </c>
      <c r="R434" s="21">
        <f t="shared" si="220"/>
        <v>5052000</v>
      </c>
      <c r="S434" s="21">
        <f t="shared" si="220"/>
        <v>5052000</v>
      </c>
      <c r="T434" s="21">
        <f t="shared" si="220"/>
        <v>5052000</v>
      </c>
      <c r="U434" s="21">
        <f t="shared" si="220"/>
        <v>5052000</v>
      </c>
      <c r="V434" s="21"/>
      <c r="W434" s="21"/>
      <c r="X434" s="21"/>
      <c r="Y434" s="132"/>
    </row>
    <row r="435" spans="1:25" s="36" customFormat="1" ht="15.75" hidden="1">
      <c r="A435" s="28" t="s">
        <v>91</v>
      </c>
      <c r="B435" s="29">
        <v>11</v>
      </c>
      <c r="C435" s="30" t="s">
        <v>25</v>
      </c>
      <c r="D435" s="31">
        <v>3232</v>
      </c>
      <c r="E435" s="32" t="s">
        <v>118</v>
      </c>
      <c r="F435" s="32"/>
      <c r="G435" s="1">
        <v>4250000</v>
      </c>
      <c r="H435" s="1">
        <v>4250000</v>
      </c>
      <c r="I435" s="1">
        <v>4250000</v>
      </c>
      <c r="J435" s="1">
        <v>4250000</v>
      </c>
      <c r="K435" s="1">
        <v>1999126.25</v>
      </c>
      <c r="L435" s="33">
        <f t="shared" si="216"/>
        <v>47.038264705882355</v>
      </c>
      <c r="M435" s="1">
        <v>3400000</v>
      </c>
      <c r="N435" s="1">
        <v>3400000</v>
      </c>
      <c r="O435" s="1">
        <v>4300000</v>
      </c>
      <c r="P435" s="1">
        <f>O435</f>
        <v>4300000</v>
      </c>
      <c r="Q435" s="1">
        <v>3400000</v>
      </c>
      <c r="R435" s="1">
        <v>4300000</v>
      </c>
      <c r="S435" s="1">
        <f>R435</f>
        <v>4300000</v>
      </c>
      <c r="T435" s="1">
        <v>4300000</v>
      </c>
      <c r="U435" s="1">
        <f>T435</f>
        <v>4300000</v>
      </c>
      <c r="V435" s="21"/>
      <c r="W435" s="21"/>
      <c r="X435" s="21"/>
      <c r="Y435" s="132"/>
    </row>
    <row r="436" spans="1:25" s="36" customFormat="1" ht="15.75" hidden="1">
      <c r="A436" s="28" t="s">
        <v>91</v>
      </c>
      <c r="B436" s="29">
        <v>11</v>
      </c>
      <c r="C436" s="30" t="s">
        <v>25</v>
      </c>
      <c r="D436" s="31">
        <v>3235</v>
      </c>
      <c r="E436" s="32" t="s">
        <v>42</v>
      </c>
      <c r="F436" s="32"/>
      <c r="G436" s="1">
        <v>500000</v>
      </c>
      <c r="H436" s="1">
        <v>500000</v>
      </c>
      <c r="I436" s="1">
        <v>500000</v>
      </c>
      <c r="J436" s="1">
        <v>500000</v>
      </c>
      <c r="K436" s="1">
        <v>498618</v>
      </c>
      <c r="L436" s="33">
        <f t="shared" si="216"/>
        <v>99.723600000000005</v>
      </c>
      <c r="M436" s="1">
        <v>400000</v>
      </c>
      <c r="N436" s="1">
        <v>400000</v>
      </c>
      <c r="O436" s="1">
        <v>510000</v>
      </c>
      <c r="P436" s="1">
        <f t="shared" ref="P436:P445" si="221">O436</f>
        <v>510000</v>
      </c>
      <c r="Q436" s="1">
        <v>400000</v>
      </c>
      <c r="R436" s="1">
        <v>510000</v>
      </c>
      <c r="S436" s="1">
        <f t="shared" ref="S436:S445" si="222">R436</f>
        <v>510000</v>
      </c>
      <c r="T436" s="1">
        <v>510000</v>
      </c>
      <c r="U436" s="1">
        <f t="shared" ref="U436:U445" si="223">T436</f>
        <v>510000</v>
      </c>
      <c r="V436" s="21"/>
      <c r="W436" s="21"/>
      <c r="X436" s="21"/>
      <c r="Y436" s="132"/>
    </row>
    <row r="437" spans="1:25" s="35" customFormat="1" hidden="1">
      <c r="A437" s="28" t="s">
        <v>91</v>
      </c>
      <c r="B437" s="29">
        <v>11</v>
      </c>
      <c r="C437" s="30" t="s">
        <v>25</v>
      </c>
      <c r="D437" s="31">
        <v>3237</v>
      </c>
      <c r="E437" s="32" t="s">
        <v>36</v>
      </c>
      <c r="F437" s="32"/>
      <c r="G437" s="1">
        <v>200000</v>
      </c>
      <c r="H437" s="1">
        <v>200000</v>
      </c>
      <c r="I437" s="1">
        <v>200000</v>
      </c>
      <c r="J437" s="1">
        <v>200000</v>
      </c>
      <c r="K437" s="1">
        <v>199728.73</v>
      </c>
      <c r="L437" s="33">
        <f t="shared" si="216"/>
        <v>99.864365000000006</v>
      </c>
      <c r="M437" s="1">
        <v>200000</v>
      </c>
      <c r="N437" s="1">
        <v>200000</v>
      </c>
      <c r="O437" s="1">
        <v>242000</v>
      </c>
      <c r="P437" s="1">
        <f t="shared" si="221"/>
        <v>242000</v>
      </c>
      <c r="Q437" s="1">
        <v>200000</v>
      </c>
      <c r="R437" s="1">
        <v>242000</v>
      </c>
      <c r="S437" s="1">
        <f t="shared" si="222"/>
        <v>242000</v>
      </c>
      <c r="T437" s="1">
        <v>242000</v>
      </c>
      <c r="U437" s="1">
        <f t="shared" si="223"/>
        <v>242000</v>
      </c>
      <c r="V437" s="1"/>
      <c r="W437" s="1"/>
      <c r="X437" s="1"/>
      <c r="Y437" s="74"/>
    </row>
    <row r="438" spans="1:25" s="36" customFormat="1" ht="15.75" hidden="1">
      <c r="A438" s="24" t="s">
        <v>91</v>
      </c>
      <c r="B438" s="25">
        <v>11</v>
      </c>
      <c r="C438" s="26" t="s">
        <v>25</v>
      </c>
      <c r="D438" s="27">
        <v>411</v>
      </c>
      <c r="E438" s="20"/>
      <c r="F438" s="20"/>
      <c r="G438" s="21">
        <f>SUM(G439)</f>
        <v>0</v>
      </c>
      <c r="H438" s="21">
        <f t="shared" ref="H438:U438" si="224">SUM(H439)</f>
        <v>0</v>
      </c>
      <c r="I438" s="21">
        <f t="shared" si="224"/>
        <v>0</v>
      </c>
      <c r="J438" s="21">
        <f t="shared" si="224"/>
        <v>0</v>
      </c>
      <c r="K438" s="21">
        <f t="shared" si="224"/>
        <v>0</v>
      </c>
      <c r="L438" s="22" t="str">
        <f t="shared" si="216"/>
        <v>-</v>
      </c>
      <c r="M438" s="21">
        <f t="shared" si="224"/>
        <v>100000</v>
      </c>
      <c r="N438" s="21">
        <f t="shared" si="224"/>
        <v>100000</v>
      </c>
      <c r="O438" s="21">
        <f t="shared" si="224"/>
        <v>0</v>
      </c>
      <c r="P438" s="21">
        <f t="shared" si="224"/>
        <v>0</v>
      </c>
      <c r="Q438" s="21">
        <f t="shared" si="224"/>
        <v>100000</v>
      </c>
      <c r="R438" s="21">
        <f t="shared" si="224"/>
        <v>0</v>
      </c>
      <c r="S438" s="21">
        <f t="shared" si="224"/>
        <v>0</v>
      </c>
      <c r="T438" s="21">
        <f t="shared" si="224"/>
        <v>0</v>
      </c>
      <c r="U438" s="21">
        <f t="shared" si="224"/>
        <v>0</v>
      </c>
      <c r="V438" s="21"/>
      <c r="W438" s="21"/>
      <c r="X438" s="21"/>
      <c r="Y438" s="132"/>
    </row>
    <row r="439" spans="1:25" s="35" customFormat="1" hidden="1">
      <c r="A439" s="28" t="s">
        <v>91</v>
      </c>
      <c r="B439" s="29">
        <v>11</v>
      </c>
      <c r="C439" s="30" t="s">
        <v>25</v>
      </c>
      <c r="D439" s="31">
        <v>4111</v>
      </c>
      <c r="E439" s="32" t="s">
        <v>401</v>
      </c>
      <c r="F439" s="32"/>
      <c r="G439" s="1"/>
      <c r="H439" s="1"/>
      <c r="I439" s="1"/>
      <c r="J439" s="1"/>
      <c r="K439" s="1"/>
      <c r="L439" s="33" t="str">
        <f t="shared" si="216"/>
        <v>-</v>
      </c>
      <c r="M439" s="1">
        <v>100000</v>
      </c>
      <c r="N439" s="1">
        <v>100000</v>
      </c>
      <c r="O439" s="1">
        <v>0</v>
      </c>
      <c r="P439" s="1">
        <f t="shared" si="221"/>
        <v>0</v>
      </c>
      <c r="Q439" s="1">
        <v>100000</v>
      </c>
      <c r="R439" s="1"/>
      <c r="S439" s="1">
        <f t="shared" si="222"/>
        <v>0</v>
      </c>
      <c r="T439" s="1"/>
      <c r="U439" s="1">
        <f t="shared" si="223"/>
        <v>0</v>
      </c>
      <c r="V439" s="1"/>
      <c r="W439" s="1"/>
      <c r="X439" s="1"/>
      <c r="Y439" s="74"/>
    </row>
    <row r="440" spans="1:25" s="36" customFormat="1" ht="15.75" hidden="1">
      <c r="A440" s="24" t="s">
        <v>91</v>
      </c>
      <c r="B440" s="25">
        <v>11</v>
      </c>
      <c r="C440" s="26" t="s">
        <v>25</v>
      </c>
      <c r="D440" s="27">
        <v>412</v>
      </c>
      <c r="E440" s="20"/>
      <c r="F440" s="20"/>
      <c r="G440" s="21">
        <f>SUM(G441)</f>
        <v>300000</v>
      </c>
      <c r="H440" s="21">
        <f t="shared" ref="H440:U440" si="225">SUM(H441)</f>
        <v>300000</v>
      </c>
      <c r="I440" s="21">
        <f t="shared" si="225"/>
        <v>300000</v>
      </c>
      <c r="J440" s="21">
        <f t="shared" si="225"/>
        <v>300000</v>
      </c>
      <c r="K440" s="21">
        <f t="shared" si="225"/>
        <v>0</v>
      </c>
      <c r="L440" s="22">
        <f t="shared" si="216"/>
        <v>0</v>
      </c>
      <c r="M440" s="21">
        <f t="shared" si="225"/>
        <v>450000</v>
      </c>
      <c r="N440" s="21">
        <f t="shared" si="225"/>
        <v>450000</v>
      </c>
      <c r="O440" s="21">
        <f t="shared" si="225"/>
        <v>200000</v>
      </c>
      <c r="P440" s="21">
        <f t="shared" si="225"/>
        <v>200000</v>
      </c>
      <c r="Q440" s="21">
        <f t="shared" si="225"/>
        <v>450000</v>
      </c>
      <c r="R440" s="21">
        <f t="shared" si="225"/>
        <v>200000</v>
      </c>
      <c r="S440" s="21">
        <f t="shared" si="225"/>
        <v>200000</v>
      </c>
      <c r="T440" s="21">
        <f t="shared" si="225"/>
        <v>200000</v>
      </c>
      <c r="U440" s="21">
        <f t="shared" si="225"/>
        <v>200000</v>
      </c>
      <c r="V440" s="21"/>
      <c r="W440" s="21"/>
      <c r="X440" s="21"/>
      <c r="Y440" s="132"/>
    </row>
    <row r="441" spans="1:25" s="35" customFormat="1" hidden="1">
      <c r="A441" s="28" t="s">
        <v>91</v>
      </c>
      <c r="B441" s="29">
        <v>11</v>
      </c>
      <c r="C441" s="30" t="s">
        <v>25</v>
      </c>
      <c r="D441" s="31">
        <v>4126</v>
      </c>
      <c r="E441" s="32" t="s">
        <v>4</v>
      </c>
      <c r="F441" s="32"/>
      <c r="G441" s="1">
        <v>300000</v>
      </c>
      <c r="H441" s="1">
        <v>300000</v>
      </c>
      <c r="I441" s="1">
        <v>300000</v>
      </c>
      <c r="J441" s="1">
        <v>300000</v>
      </c>
      <c r="K441" s="1">
        <v>0</v>
      </c>
      <c r="L441" s="33">
        <f t="shared" si="216"/>
        <v>0</v>
      </c>
      <c r="M441" s="1">
        <v>450000</v>
      </c>
      <c r="N441" s="1">
        <v>450000</v>
      </c>
      <c r="O441" s="1">
        <v>200000</v>
      </c>
      <c r="P441" s="1">
        <f t="shared" si="221"/>
        <v>200000</v>
      </c>
      <c r="Q441" s="1">
        <v>450000</v>
      </c>
      <c r="R441" s="1">
        <v>200000</v>
      </c>
      <c r="S441" s="1">
        <f t="shared" si="222"/>
        <v>200000</v>
      </c>
      <c r="T441" s="1">
        <v>200000</v>
      </c>
      <c r="U441" s="1">
        <f t="shared" si="223"/>
        <v>200000</v>
      </c>
      <c r="V441" s="1"/>
      <c r="W441" s="1"/>
      <c r="X441" s="1"/>
      <c r="Y441" s="74"/>
    </row>
    <row r="442" spans="1:25" s="36" customFormat="1" ht="15.75" hidden="1">
      <c r="A442" s="24" t="s">
        <v>91</v>
      </c>
      <c r="B442" s="25">
        <v>11</v>
      </c>
      <c r="C442" s="26" t="s">
        <v>25</v>
      </c>
      <c r="D442" s="27">
        <v>422</v>
      </c>
      <c r="E442" s="20"/>
      <c r="F442" s="20"/>
      <c r="G442" s="21">
        <f>SUM(G443)</f>
        <v>3500000</v>
      </c>
      <c r="H442" s="21">
        <f t="shared" ref="H442:U442" si="226">SUM(H443)</f>
        <v>3500000</v>
      </c>
      <c r="I442" s="21">
        <f t="shared" si="226"/>
        <v>2500000</v>
      </c>
      <c r="J442" s="21">
        <f t="shared" si="226"/>
        <v>2500000</v>
      </c>
      <c r="K442" s="21">
        <f t="shared" si="226"/>
        <v>523766.25</v>
      </c>
      <c r="L442" s="22">
        <f t="shared" si="216"/>
        <v>20.95065</v>
      </c>
      <c r="M442" s="21">
        <f t="shared" si="226"/>
        <v>4000000</v>
      </c>
      <c r="N442" s="21">
        <f t="shared" si="226"/>
        <v>4000000</v>
      </c>
      <c r="O442" s="21">
        <f t="shared" si="226"/>
        <v>1750000</v>
      </c>
      <c r="P442" s="21">
        <f t="shared" si="226"/>
        <v>1750000</v>
      </c>
      <c r="Q442" s="21">
        <f t="shared" si="226"/>
        <v>4000000</v>
      </c>
      <c r="R442" s="21">
        <f t="shared" si="226"/>
        <v>1750000</v>
      </c>
      <c r="S442" s="21">
        <f t="shared" si="226"/>
        <v>1750000</v>
      </c>
      <c r="T442" s="21">
        <f t="shared" si="226"/>
        <v>1750000</v>
      </c>
      <c r="U442" s="21">
        <f t="shared" si="226"/>
        <v>1750000</v>
      </c>
      <c r="V442" s="21"/>
      <c r="W442" s="21"/>
      <c r="X442" s="21"/>
      <c r="Y442" s="132"/>
    </row>
    <row r="443" spans="1:25" s="35" customFormat="1" hidden="1">
      <c r="A443" s="28" t="s">
        <v>91</v>
      </c>
      <c r="B443" s="29">
        <v>11</v>
      </c>
      <c r="C443" s="30" t="s">
        <v>25</v>
      </c>
      <c r="D443" s="31">
        <v>4227</v>
      </c>
      <c r="E443" s="32" t="s">
        <v>132</v>
      </c>
      <c r="F443" s="32"/>
      <c r="G443" s="1">
        <v>3500000</v>
      </c>
      <c r="H443" s="1">
        <v>3500000</v>
      </c>
      <c r="I443" s="1">
        <v>2500000</v>
      </c>
      <c r="J443" s="1">
        <v>2500000</v>
      </c>
      <c r="K443" s="1">
        <v>523766.25</v>
      </c>
      <c r="L443" s="33">
        <f t="shared" si="216"/>
        <v>20.95065</v>
      </c>
      <c r="M443" s="1">
        <v>4000000</v>
      </c>
      <c r="N443" s="1">
        <v>4000000</v>
      </c>
      <c r="O443" s="1">
        <v>1750000</v>
      </c>
      <c r="P443" s="1">
        <f t="shared" si="221"/>
        <v>1750000</v>
      </c>
      <c r="Q443" s="1">
        <v>4000000</v>
      </c>
      <c r="R443" s="1">
        <v>1750000</v>
      </c>
      <c r="S443" s="1">
        <f t="shared" si="222"/>
        <v>1750000</v>
      </c>
      <c r="T443" s="1">
        <v>1750000</v>
      </c>
      <c r="U443" s="1">
        <f t="shared" si="223"/>
        <v>1750000</v>
      </c>
      <c r="V443" s="1"/>
      <c r="W443" s="1"/>
      <c r="X443" s="1"/>
      <c r="Y443" s="74"/>
    </row>
    <row r="444" spans="1:25" s="36" customFormat="1" ht="15.75" hidden="1">
      <c r="A444" s="24" t="s">
        <v>91</v>
      </c>
      <c r="B444" s="25">
        <v>11</v>
      </c>
      <c r="C444" s="26" t="s">
        <v>25</v>
      </c>
      <c r="D444" s="27">
        <v>426</v>
      </c>
      <c r="E444" s="20"/>
      <c r="F444" s="20"/>
      <c r="G444" s="21">
        <f>SUM(G445)</f>
        <v>0</v>
      </c>
      <c r="H444" s="21">
        <f t="shared" ref="H444:U444" si="227">SUM(H445)</f>
        <v>0</v>
      </c>
      <c r="I444" s="21">
        <f t="shared" si="227"/>
        <v>0</v>
      </c>
      <c r="J444" s="21">
        <f t="shared" si="227"/>
        <v>0</v>
      </c>
      <c r="K444" s="21">
        <f t="shared" si="227"/>
        <v>0</v>
      </c>
      <c r="L444" s="22" t="str">
        <f t="shared" si="216"/>
        <v>-</v>
      </c>
      <c r="M444" s="21">
        <f t="shared" si="227"/>
        <v>250000</v>
      </c>
      <c r="N444" s="21">
        <f t="shared" si="227"/>
        <v>250000</v>
      </c>
      <c r="O444" s="21">
        <f t="shared" si="227"/>
        <v>550000</v>
      </c>
      <c r="P444" s="21">
        <f t="shared" si="227"/>
        <v>550000</v>
      </c>
      <c r="Q444" s="21">
        <f t="shared" si="227"/>
        <v>250000</v>
      </c>
      <c r="R444" s="21">
        <f t="shared" si="227"/>
        <v>550000</v>
      </c>
      <c r="S444" s="21">
        <f t="shared" si="227"/>
        <v>550000</v>
      </c>
      <c r="T444" s="21">
        <f t="shared" si="227"/>
        <v>550000</v>
      </c>
      <c r="U444" s="21">
        <f t="shared" si="227"/>
        <v>550000</v>
      </c>
      <c r="V444" s="21"/>
      <c r="W444" s="21"/>
      <c r="X444" s="21"/>
      <c r="Y444" s="132"/>
    </row>
    <row r="445" spans="1:25" s="35" customFormat="1" hidden="1">
      <c r="A445" s="28" t="s">
        <v>91</v>
      </c>
      <c r="B445" s="29">
        <v>11</v>
      </c>
      <c r="C445" s="30" t="s">
        <v>25</v>
      </c>
      <c r="D445" s="31">
        <v>4262</v>
      </c>
      <c r="E445" s="32" t="s">
        <v>135</v>
      </c>
      <c r="F445" s="32"/>
      <c r="G445" s="1"/>
      <c r="H445" s="1"/>
      <c r="I445" s="1"/>
      <c r="J445" s="1"/>
      <c r="K445" s="1"/>
      <c r="L445" s="33" t="str">
        <f t="shared" si="216"/>
        <v>-</v>
      </c>
      <c r="M445" s="1">
        <v>250000</v>
      </c>
      <c r="N445" s="1">
        <v>250000</v>
      </c>
      <c r="O445" s="1">
        <v>550000</v>
      </c>
      <c r="P445" s="1">
        <f t="shared" si="221"/>
        <v>550000</v>
      </c>
      <c r="Q445" s="1">
        <v>250000</v>
      </c>
      <c r="R445" s="1">
        <v>550000</v>
      </c>
      <c r="S445" s="1">
        <f t="shared" si="222"/>
        <v>550000</v>
      </c>
      <c r="T445" s="1">
        <v>550000</v>
      </c>
      <c r="U445" s="1">
        <f t="shared" si="223"/>
        <v>550000</v>
      </c>
      <c r="V445" s="1"/>
      <c r="W445" s="1"/>
      <c r="X445" s="1"/>
      <c r="Y445" s="74"/>
    </row>
    <row r="446" spans="1:25" s="35" customFormat="1" ht="63">
      <c r="A446" s="281" t="s">
        <v>478</v>
      </c>
      <c r="B446" s="282"/>
      <c r="C446" s="282"/>
      <c r="D446" s="282"/>
      <c r="E446" s="20" t="s">
        <v>315</v>
      </c>
      <c r="F446" s="69" t="s">
        <v>342</v>
      </c>
      <c r="G446" s="21">
        <f>G447+G451+G453</f>
        <v>1340000</v>
      </c>
      <c r="H446" s="21">
        <f t="shared" ref="H446:U446" si="228">H447+H451+H453</f>
        <v>1340000</v>
      </c>
      <c r="I446" s="21">
        <f t="shared" si="228"/>
        <v>1340000</v>
      </c>
      <c r="J446" s="21">
        <f t="shared" si="228"/>
        <v>1340000</v>
      </c>
      <c r="K446" s="21">
        <f t="shared" si="228"/>
        <v>181589.45</v>
      </c>
      <c r="L446" s="22">
        <f t="shared" si="216"/>
        <v>13.551451492537314</v>
      </c>
      <c r="M446" s="21">
        <f t="shared" si="228"/>
        <v>1390000</v>
      </c>
      <c r="N446" s="21">
        <f t="shared" si="228"/>
        <v>1390000</v>
      </c>
      <c r="O446" s="21">
        <f t="shared" si="228"/>
        <v>1010000</v>
      </c>
      <c r="P446" s="21">
        <f t="shared" si="228"/>
        <v>1010000</v>
      </c>
      <c r="Q446" s="21">
        <f t="shared" si="228"/>
        <v>1390000</v>
      </c>
      <c r="R446" s="21">
        <f t="shared" si="228"/>
        <v>1010000</v>
      </c>
      <c r="S446" s="21">
        <f t="shared" si="228"/>
        <v>1010000</v>
      </c>
      <c r="T446" s="21">
        <f t="shared" si="228"/>
        <v>1010000</v>
      </c>
      <c r="U446" s="21">
        <f t="shared" si="228"/>
        <v>1010000</v>
      </c>
      <c r="V446" s="1"/>
      <c r="W446" s="1"/>
      <c r="X446" s="1"/>
      <c r="Y446" s="74"/>
    </row>
    <row r="447" spans="1:25" s="36" customFormat="1" ht="15.75" hidden="1">
      <c r="A447" s="25" t="s">
        <v>213</v>
      </c>
      <c r="B447" s="25">
        <v>11</v>
      </c>
      <c r="C447" s="26" t="s">
        <v>209</v>
      </c>
      <c r="D447" s="42">
        <v>323</v>
      </c>
      <c r="E447" s="20"/>
      <c r="F447" s="20"/>
      <c r="G447" s="21">
        <f>SUM(G448:G450)</f>
        <v>1000000</v>
      </c>
      <c r="H447" s="21">
        <f t="shared" ref="H447:U447" si="229">SUM(H448:H450)</f>
        <v>1000000</v>
      </c>
      <c r="I447" s="21">
        <f t="shared" si="229"/>
        <v>1000000</v>
      </c>
      <c r="J447" s="21">
        <f t="shared" si="229"/>
        <v>1000000</v>
      </c>
      <c r="K447" s="21">
        <f t="shared" si="229"/>
        <v>181589.45</v>
      </c>
      <c r="L447" s="22">
        <f t="shared" si="216"/>
        <v>18.158945000000003</v>
      </c>
      <c r="M447" s="21">
        <f t="shared" si="229"/>
        <v>950000</v>
      </c>
      <c r="N447" s="21">
        <f t="shared" si="229"/>
        <v>950000</v>
      </c>
      <c r="O447" s="21">
        <f t="shared" si="229"/>
        <v>700000</v>
      </c>
      <c r="P447" s="21">
        <f t="shared" si="229"/>
        <v>700000</v>
      </c>
      <c r="Q447" s="21">
        <f t="shared" si="229"/>
        <v>950000</v>
      </c>
      <c r="R447" s="21">
        <f t="shared" si="229"/>
        <v>700000</v>
      </c>
      <c r="S447" s="21">
        <f t="shared" si="229"/>
        <v>700000</v>
      </c>
      <c r="T447" s="21">
        <f t="shared" si="229"/>
        <v>700000</v>
      </c>
      <c r="U447" s="21">
        <f t="shared" si="229"/>
        <v>700000</v>
      </c>
      <c r="V447" s="21"/>
      <c r="W447" s="21"/>
      <c r="X447" s="21"/>
      <c r="Y447" s="132"/>
    </row>
    <row r="448" spans="1:25" s="35" customFormat="1" hidden="1">
      <c r="A448" s="29" t="s">
        <v>213</v>
      </c>
      <c r="B448" s="29">
        <v>11</v>
      </c>
      <c r="C448" s="30" t="s">
        <v>209</v>
      </c>
      <c r="D448" s="31">
        <v>3234</v>
      </c>
      <c r="E448" s="32" t="s">
        <v>120</v>
      </c>
      <c r="F448" s="32"/>
      <c r="G448" s="1">
        <v>400000</v>
      </c>
      <c r="H448" s="1">
        <v>400000</v>
      </c>
      <c r="I448" s="1">
        <v>400000</v>
      </c>
      <c r="J448" s="1">
        <v>400000</v>
      </c>
      <c r="K448" s="1">
        <v>0</v>
      </c>
      <c r="L448" s="33">
        <f t="shared" si="216"/>
        <v>0</v>
      </c>
      <c r="M448" s="1">
        <v>400000</v>
      </c>
      <c r="N448" s="1">
        <v>400000</v>
      </c>
      <c r="O448" s="1">
        <v>200000</v>
      </c>
      <c r="P448" s="1">
        <f>O448</f>
        <v>200000</v>
      </c>
      <c r="Q448" s="1">
        <v>400000</v>
      </c>
      <c r="R448" s="1">
        <v>200000</v>
      </c>
      <c r="S448" s="1">
        <f>R448</f>
        <v>200000</v>
      </c>
      <c r="T448" s="1">
        <v>200000</v>
      </c>
      <c r="U448" s="1">
        <f>T448</f>
        <v>200000</v>
      </c>
      <c r="V448" s="1"/>
      <c r="W448" s="1"/>
      <c r="X448" s="1"/>
      <c r="Y448" s="74"/>
    </row>
    <row r="449" spans="1:25" s="35" customFormat="1" hidden="1">
      <c r="A449" s="29" t="s">
        <v>213</v>
      </c>
      <c r="B449" s="29">
        <v>11</v>
      </c>
      <c r="C449" s="30" t="s">
        <v>209</v>
      </c>
      <c r="D449" s="31">
        <v>3235</v>
      </c>
      <c r="E449" s="32" t="s">
        <v>42</v>
      </c>
      <c r="F449" s="32"/>
      <c r="G449" s="1">
        <v>400000</v>
      </c>
      <c r="H449" s="1">
        <v>400000</v>
      </c>
      <c r="I449" s="1">
        <v>400000</v>
      </c>
      <c r="J449" s="1">
        <v>400000</v>
      </c>
      <c r="K449" s="1">
        <v>0</v>
      </c>
      <c r="L449" s="33">
        <f t="shared" si="216"/>
        <v>0</v>
      </c>
      <c r="M449" s="1">
        <v>400000</v>
      </c>
      <c r="N449" s="1">
        <v>400000</v>
      </c>
      <c r="O449" s="1">
        <v>300000</v>
      </c>
      <c r="P449" s="1">
        <f>O449</f>
        <v>300000</v>
      </c>
      <c r="Q449" s="1">
        <v>400000</v>
      </c>
      <c r="R449" s="1">
        <v>300000</v>
      </c>
      <c r="S449" s="1">
        <f>R449</f>
        <v>300000</v>
      </c>
      <c r="T449" s="1">
        <v>300000</v>
      </c>
      <c r="U449" s="1">
        <f>T449</f>
        <v>300000</v>
      </c>
      <c r="V449" s="1"/>
      <c r="W449" s="1"/>
      <c r="X449" s="1"/>
      <c r="Y449" s="74"/>
    </row>
    <row r="450" spans="1:25" s="36" customFormat="1" ht="15" hidden="1" customHeight="1">
      <c r="A450" s="29" t="s">
        <v>213</v>
      </c>
      <c r="B450" s="29">
        <v>11</v>
      </c>
      <c r="C450" s="30" t="s">
        <v>209</v>
      </c>
      <c r="D450" s="31">
        <v>3237</v>
      </c>
      <c r="E450" s="32" t="s">
        <v>36</v>
      </c>
      <c r="F450" s="32"/>
      <c r="G450" s="1">
        <v>200000</v>
      </c>
      <c r="H450" s="1">
        <v>200000</v>
      </c>
      <c r="I450" s="1">
        <v>200000</v>
      </c>
      <c r="J450" s="1">
        <v>200000</v>
      </c>
      <c r="K450" s="1">
        <v>181589.45</v>
      </c>
      <c r="L450" s="33">
        <f t="shared" si="216"/>
        <v>90.794725000000014</v>
      </c>
      <c r="M450" s="1">
        <v>150000</v>
      </c>
      <c r="N450" s="1">
        <v>150000</v>
      </c>
      <c r="O450" s="1">
        <v>200000</v>
      </c>
      <c r="P450" s="1">
        <f>O450</f>
        <v>200000</v>
      </c>
      <c r="Q450" s="1">
        <v>150000</v>
      </c>
      <c r="R450" s="1">
        <v>200000</v>
      </c>
      <c r="S450" s="1">
        <f>R450</f>
        <v>200000</v>
      </c>
      <c r="T450" s="1">
        <v>200000</v>
      </c>
      <c r="U450" s="1">
        <f>T450</f>
        <v>200000</v>
      </c>
      <c r="V450" s="21"/>
      <c r="W450" s="21"/>
      <c r="X450" s="21"/>
      <c r="Y450" s="132"/>
    </row>
    <row r="451" spans="1:25" s="36" customFormat="1" ht="15" hidden="1" customHeight="1">
      <c r="A451" s="25" t="s">
        <v>213</v>
      </c>
      <c r="B451" s="25">
        <v>11</v>
      </c>
      <c r="C451" s="26" t="s">
        <v>209</v>
      </c>
      <c r="D451" s="27">
        <v>324</v>
      </c>
      <c r="E451" s="20"/>
      <c r="F451" s="20"/>
      <c r="G451" s="21">
        <f>SUM(G452)</f>
        <v>40000</v>
      </c>
      <c r="H451" s="21">
        <f t="shared" ref="H451:U451" si="230">SUM(H452)</f>
        <v>40000</v>
      </c>
      <c r="I451" s="21">
        <f t="shared" si="230"/>
        <v>40000</v>
      </c>
      <c r="J451" s="21">
        <f t="shared" si="230"/>
        <v>40000</v>
      </c>
      <c r="K451" s="21">
        <f t="shared" si="230"/>
        <v>0</v>
      </c>
      <c r="L451" s="22">
        <f t="shared" si="216"/>
        <v>0</v>
      </c>
      <c r="M451" s="21">
        <f t="shared" si="230"/>
        <v>40000</v>
      </c>
      <c r="N451" s="21">
        <f t="shared" si="230"/>
        <v>40000</v>
      </c>
      <c r="O451" s="21">
        <f t="shared" si="230"/>
        <v>10000</v>
      </c>
      <c r="P451" s="21">
        <f t="shared" si="230"/>
        <v>10000</v>
      </c>
      <c r="Q451" s="21">
        <f t="shared" si="230"/>
        <v>40000</v>
      </c>
      <c r="R451" s="21">
        <f t="shared" si="230"/>
        <v>10000</v>
      </c>
      <c r="S451" s="21">
        <f t="shared" si="230"/>
        <v>10000</v>
      </c>
      <c r="T451" s="21">
        <f t="shared" si="230"/>
        <v>10000</v>
      </c>
      <c r="U451" s="21">
        <f t="shared" si="230"/>
        <v>10000</v>
      </c>
      <c r="V451" s="21"/>
      <c r="W451" s="21"/>
      <c r="X451" s="21"/>
      <c r="Y451" s="132"/>
    </row>
    <row r="452" spans="1:25" ht="30" hidden="1">
      <c r="A452" s="29" t="s">
        <v>213</v>
      </c>
      <c r="B452" s="29">
        <v>11</v>
      </c>
      <c r="C452" s="30" t="s">
        <v>209</v>
      </c>
      <c r="D452" s="31">
        <v>3241</v>
      </c>
      <c r="E452" s="32" t="s">
        <v>238</v>
      </c>
      <c r="F452" s="32"/>
      <c r="G452" s="1">
        <v>40000</v>
      </c>
      <c r="H452" s="1">
        <v>40000</v>
      </c>
      <c r="I452" s="1">
        <v>40000</v>
      </c>
      <c r="J452" s="1">
        <v>40000</v>
      </c>
      <c r="K452" s="1">
        <v>0</v>
      </c>
      <c r="L452" s="33">
        <f t="shared" si="216"/>
        <v>0</v>
      </c>
      <c r="M452" s="1">
        <v>40000</v>
      </c>
      <c r="N452" s="1">
        <v>40000</v>
      </c>
      <c r="O452" s="1">
        <v>10000</v>
      </c>
      <c r="P452" s="1">
        <f>O452</f>
        <v>10000</v>
      </c>
      <c r="Q452" s="1">
        <v>40000</v>
      </c>
      <c r="R452" s="1">
        <v>10000</v>
      </c>
      <c r="S452" s="1">
        <f>R452</f>
        <v>10000</v>
      </c>
      <c r="T452" s="1">
        <v>10000</v>
      </c>
      <c r="U452" s="1">
        <f>T452</f>
        <v>10000</v>
      </c>
    </row>
    <row r="453" spans="1:25" s="23" customFormat="1" ht="15.75" hidden="1">
      <c r="A453" s="25" t="s">
        <v>213</v>
      </c>
      <c r="B453" s="25">
        <v>11</v>
      </c>
      <c r="C453" s="26" t="s">
        <v>209</v>
      </c>
      <c r="D453" s="27">
        <v>412</v>
      </c>
      <c r="E453" s="20"/>
      <c r="F453" s="20"/>
      <c r="G453" s="21">
        <f>SUM(G454)</f>
        <v>300000</v>
      </c>
      <c r="H453" s="21">
        <f t="shared" ref="H453:U453" si="231">SUM(H454)</f>
        <v>300000</v>
      </c>
      <c r="I453" s="21">
        <f t="shared" si="231"/>
        <v>300000</v>
      </c>
      <c r="J453" s="21">
        <f t="shared" si="231"/>
        <v>300000</v>
      </c>
      <c r="K453" s="21">
        <f t="shared" si="231"/>
        <v>0</v>
      </c>
      <c r="L453" s="22">
        <f t="shared" si="216"/>
        <v>0</v>
      </c>
      <c r="M453" s="21">
        <f t="shared" si="231"/>
        <v>400000</v>
      </c>
      <c r="N453" s="21">
        <f t="shared" si="231"/>
        <v>400000</v>
      </c>
      <c r="O453" s="21">
        <f t="shared" si="231"/>
        <v>300000</v>
      </c>
      <c r="P453" s="21">
        <f t="shared" si="231"/>
        <v>300000</v>
      </c>
      <c r="Q453" s="21">
        <f t="shared" si="231"/>
        <v>400000</v>
      </c>
      <c r="R453" s="21">
        <f t="shared" si="231"/>
        <v>300000</v>
      </c>
      <c r="S453" s="21">
        <f t="shared" si="231"/>
        <v>300000</v>
      </c>
      <c r="T453" s="21">
        <f t="shared" si="231"/>
        <v>300000</v>
      </c>
      <c r="U453" s="21">
        <f t="shared" si="231"/>
        <v>300000</v>
      </c>
      <c r="V453" s="57"/>
      <c r="W453" s="57"/>
      <c r="X453" s="57"/>
      <c r="Y453" s="12"/>
    </row>
    <row r="454" spans="1:25" hidden="1">
      <c r="A454" s="29" t="s">
        <v>213</v>
      </c>
      <c r="B454" s="29">
        <v>11</v>
      </c>
      <c r="C454" s="30" t="s">
        <v>209</v>
      </c>
      <c r="D454" s="31">
        <v>4126</v>
      </c>
      <c r="E454" s="32" t="s">
        <v>4</v>
      </c>
      <c r="F454" s="32"/>
      <c r="G454" s="1">
        <v>300000</v>
      </c>
      <c r="H454" s="1">
        <v>300000</v>
      </c>
      <c r="I454" s="1">
        <v>300000</v>
      </c>
      <c r="J454" s="1">
        <v>300000</v>
      </c>
      <c r="K454" s="1">
        <v>0</v>
      </c>
      <c r="L454" s="33">
        <f t="shared" si="216"/>
        <v>0</v>
      </c>
      <c r="M454" s="1">
        <v>400000</v>
      </c>
      <c r="N454" s="1">
        <v>400000</v>
      </c>
      <c r="O454" s="1">
        <v>300000</v>
      </c>
      <c r="P454" s="1">
        <f>O454</f>
        <v>300000</v>
      </c>
      <c r="Q454" s="1">
        <v>400000</v>
      </c>
      <c r="R454" s="1">
        <v>300000</v>
      </c>
      <c r="S454" s="1">
        <f>R454</f>
        <v>300000</v>
      </c>
      <c r="T454" s="1">
        <v>300000</v>
      </c>
      <c r="U454" s="1">
        <f>T454</f>
        <v>300000</v>
      </c>
    </row>
    <row r="455" spans="1:25" s="23" customFormat="1" ht="67.5" customHeight="1">
      <c r="A455" s="281" t="s">
        <v>34</v>
      </c>
      <c r="B455" s="281"/>
      <c r="C455" s="281"/>
      <c r="D455" s="281"/>
      <c r="E455" s="20" t="s">
        <v>30</v>
      </c>
      <c r="F455" s="20" t="s">
        <v>342</v>
      </c>
      <c r="G455" s="21">
        <f>G456+G458+G461+G464</f>
        <v>2100000</v>
      </c>
      <c r="H455" s="21">
        <f t="shared" ref="H455:U455" si="232">H456+H458+H461+H464</f>
        <v>2100000</v>
      </c>
      <c r="I455" s="21">
        <f t="shared" si="232"/>
        <v>2100000</v>
      </c>
      <c r="J455" s="21">
        <f t="shared" si="232"/>
        <v>2100000</v>
      </c>
      <c r="K455" s="21">
        <f t="shared" si="232"/>
        <v>1365783.1800000002</v>
      </c>
      <c r="L455" s="22">
        <f t="shared" si="216"/>
        <v>65.037294285714296</v>
      </c>
      <c r="M455" s="21">
        <f t="shared" si="232"/>
        <v>3147000</v>
      </c>
      <c r="N455" s="21">
        <f t="shared" si="232"/>
        <v>3147000</v>
      </c>
      <c r="O455" s="21">
        <f t="shared" si="232"/>
        <v>1925000</v>
      </c>
      <c r="P455" s="21">
        <f t="shared" si="232"/>
        <v>1925000</v>
      </c>
      <c r="Q455" s="21">
        <f t="shared" si="232"/>
        <v>3147000</v>
      </c>
      <c r="R455" s="21">
        <f t="shared" si="232"/>
        <v>1925000</v>
      </c>
      <c r="S455" s="21">
        <f t="shared" si="232"/>
        <v>1925000</v>
      </c>
      <c r="T455" s="21">
        <f t="shared" si="232"/>
        <v>1925000</v>
      </c>
      <c r="U455" s="21">
        <f t="shared" si="232"/>
        <v>1925000</v>
      </c>
      <c r="V455" s="57"/>
      <c r="W455" s="57"/>
      <c r="X455" s="57"/>
      <c r="Y455" s="12"/>
    </row>
    <row r="456" spans="1:25" s="23" customFormat="1" ht="15.75" hidden="1">
      <c r="A456" s="24" t="s">
        <v>34</v>
      </c>
      <c r="B456" s="25">
        <v>11</v>
      </c>
      <c r="C456" s="26" t="s">
        <v>25</v>
      </c>
      <c r="D456" s="27">
        <v>322</v>
      </c>
      <c r="E456" s="20"/>
      <c r="F456" s="20"/>
      <c r="G456" s="21">
        <f>SUM(G457)</f>
        <v>50000</v>
      </c>
      <c r="H456" s="21">
        <f t="shared" ref="H456:U456" si="233">SUM(H457)</f>
        <v>50000</v>
      </c>
      <c r="I456" s="21">
        <f t="shared" si="233"/>
        <v>50000</v>
      </c>
      <c r="J456" s="21">
        <f t="shared" si="233"/>
        <v>50000</v>
      </c>
      <c r="K456" s="21">
        <f t="shared" si="233"/>
        <v>3525</v>
      </c>
      <c r="L456" s="22">
        <f t="shared" si="216"/>
        <v>7.0499999999999989</v>
      </c>
      <c r="M456" s="21">
        <f t="shared" si="233"/>
        <v>50000</v>
      </c>
      <c r="N456" s="21">
        <f t="shared" si="233"/>
        <v>50000</v>
      </c>
      <c r="O456" s="21">
        <f t="shared" si="233"/>
        <v>0</v>
      </c>
      <c r="P456" s="21">
        <f t="shared" si="233"/>
        <v>0</v>
      </c>
      <c r="Q456" s="21">
        <f t="shared" si="233"/>
        <v>50000</v>
      </c>
      <c r="R456" s="21">
        <f t="shared" si="233"/>
        <v>0</v>
      </c>
      <c r="S456" s="21">
        <f t="shared" si="233"/>
        <v>0</v>
      </c>
      <c r="T456" s="21">
        <f t="shared" si="233"/>
        <v>0</v>
      </c>
      <c r="U456" s="21">
        <f t="shared" si="233"/>
        <v>0</v>
      </c>
      <c r="V456" s="57"/>
      <c r="W456" s="57"/>
      <c r="X456" s="57"/>
      <c r="Y456" s="12"/>
    </row>
    <row r="457" spans="1:25" ht="30" hidden="1">
      <c r="A457" s="28" t="s">
        <v>34</v>
      </c>
      <c r="B457" s="29">
        <v>11</v>
      </c>
      <c r="C457" s="30" t="s">
        <v>25</v>
      </c>
      <c r="D457" s="31">
        <v>3224</v>
      </c>
      <c r="E457" s="32" t="s">
        <v>144</v>
      </c>
      <c r="F457" s="32"/>
      <c r="G457" s="1">
        <v>50000</v>
      </c>
      <c r="H457" s="1">
        <v>50000</v>
      </c>
      <c r="I457" s="1">
        <v>50000</v>
      </c>
      <c r="J457" s="1">
        <v>50000</v>
      </c>
      <c r="K457" s="1">
        <v>3525</v>
      </c>
      <c r="L457" s="33">
        <f t="shared" si="216"/>
        <v>7.0499999999999989</v>
      </c>
      <c r="M457" s="1">
        <v>50000</v>
      </c>
      <c r="N457" s="1">
        <v>50000</v>
      </c>
      <c r="O457" s="1">
        <v>0</v>
      </c>
      <c r="P457" s="1">
        <f t="shared" ref="P457:P465" si="234">O457</f>
        <v>0</v>
      </c>
      <c r="Q457" s="1">
        <v>50000</v>
      </c>
      <c r="R457" s="1"/>
      <c r="S457" s="1">
        <f t="shared" ref="S457:S465" si="235">R457</f>
        <v>0</v>
      </c>
      <c r="T457" s="1"/>
      <c r="U457" s="1">
        <f t="shared" ref="U457:U465" si="236">T457</f>
        <v>0</v>
      </c>
    </row>
    <row r="458" spans="1:25" s="23" customFormat="1" ht="15.75" hidden="1">
      <c r="A458" s="24" t="s">
        <v>34</v>
      </c>
      <c r="B458" s="25">
        <v>11</v>
      </c>
      <c r="C458" s="26" t="s">
        <v>25</v>
      </c>
      <c r="D458" s="27">
        <v>323</v>
      </c>
      <c r="E458" s="20"/>
      <c r="F458" s="20"/>
      <c r="G458" s="21">
        <f>SUM(G459:G460)</f>
        <v>600000</v>
      </c>
      <c r="H458" s="21">
        <f t="shared" ref="H458:U458" si="237">SUM(H459:H460)</f>
        <v>600000</v>
      </c>
      <c r="I458" s="21">
        <f t="shared" si="237"/>
        <v>600000</v>
      </c>
      <c r="J458" s="21">
        <f t="shared" si="237"/>
        <v>600000</v>
      </c>
      <c r="K458" s="21">
        <f t="shared" si="237"/>
        <v>528080.41</v>
      </c>
      <c r="L458" s="22">
        <f t="shared" si="216"/>
        <v>88.013401666666667</v>
      </c>
      <c r="M458" s="21">
        <f t="shared" si="237"/>
        <v>700000</v>
      </c>
      <c r="N458" s="21">
        <f t="shared" si="237"/>
        <v>700000</v>
      </c>
      <c r="O458" s="21">
        <f t="shared" si="237"/>
        <v>600000</v>
      </c>
      <c r="P458" s="21">
        <f t="shared" si="237"/>
        <v>600000</v>
      </c>
      <c r="Q458" s="21">
        <f t="shared" si="237"/>
        <v>700000</v>
      </c>
      <c r="R458" s="21">
        <f t="shared" si="237"/>
        <v>600000</v>
      </c>
      <c r="S458" s="21">
        <f t="shared" si="237"/>
        <v>600000</v>
      </c>
      <c r="T458" s="21">
        <f t="shared" si="237"/>
        <v>600000</v>
      </c>
      <c r="U458" s="21">
        <f t="shared" si="237"/>
        <v>600000</v>
      </c>
      <c r="V458" s="57"/>
      <c r="W458" s="57"/>
      <c r="X458" s="57"/>
      <c r="Y458" s="12"/>
    </row>
    <row r="459" spans="1:25" s="36" customFormat="1" ht="15.75" hidden="1">
      <c r="A459" s="28" t="s">
        <v>34</v>
      </c>
      <c r="B459" s="29">
        <v>11</v>
      </c>
      <c r="C459" s="30" t="s">
        <v>25</v>
      </c>
      <c r="D459" s="31">
        <v>3232</v>
      </c>
      <c r="E459" s="32" t="s">
        <v>118</v>
      </c>
      <c r="F459" s="32"/>
      <c r="G459" s="1">
        <v>500000</v>
      </c>
      <c r="H459" s="1">
        <v>500000</v>
      </c>
      <c r="I459" s="1">
        <v>500000</v>
      </c>
      <c r="J459" s="1">
        <v>500000</v>
      </c>
      <c r="K459" s="1">
        <v>430777.13</v>
      </c>
      <c r="L459" s="33">
        <f t="shared" si="216"/>
        <v>86.155426000000006</v>
      </c>
      <c r="M459" s="1">
        <v>500000</v>
      </c>
      <c r="N459" s="1">
        <v>500000</v>
      </c>
      <c r="O459" s="1">
        <v>400000</v>
      </c>
      <c r="P459" s="1">
        <f t="shared" si="234"/>
        <v>400000</v>
      </c>
      <c r="Q459" s="1">
        <v>500000</v>
      </c>
      <c r="R459" s="1">
        <v>400000</v>
      </c>
      <c r="S459" s="1">
        <f t="shared" si="235"/>
        <v>400000</v>
      </c>
      <c r="T459" s="1">
        <v>400000</v>
      </c>
      <c r="U459" s="1">
        <f t="shared" si="236"/>
        <v>400000</v>
      </c>
      <c r="V459" s="21"/>
      <c r="W459" s="21"/>
      <c r="X459" s="21"/>
      <c r="Y459" s="132"/>
    </row>
    <row r="460" spans="1:25" s="35" customFormat="1" hidden="1">
      <c r="A460" s="28" t="s">
        <v>34</v>
      </c>
      <c r="B460" s="29">
        <v>11</v>
      </c>
      <c r="C460" s="30" t="s">
        <v>25</v>
      </c>
      <c r="D460" s="31">
        <v>3237</v>
      </c>
      <c r="E460" s="32" t="s">
        <v>36</v>
      </c>
      <c r="F460" s="32"/>
      <c r="G460" s="1">
        <v>100000</v>
      </c>
      <c r="H460" s="1">
        <v>100000</v>
      </c>
      <c r="I460" s="1">
        <v>100000</v>
      </c>
      <c r="J460" s="1">
        <v>100000</v>
      </c>
      <c r="K460" s="1">
        <v>97303.28</v>
      </c>
      <c r="L460" s="33">
        <f t="shared" si="216"/>
        <v>97.303280000000001</v>
      </c>
      <c r="M460" s="1">
        <v>200000</v>
      </c>
      <c r="N460" s="1">
        <v>200000</v>
      </c>
      <c r="O460" s="1">
        <v>200000</v>
      </c>
      <c r="P460" s="1">
        <f t="shared" si="234"/>
        <v>200000</v>
      </c>
      <c r="Q460" s="1">
        <v>200000</v>
      </c>
      <c r="R460" s="1">
        <v>200000</v>
      </c>
      <c r="S460" s="1">
        <f t="shared" si="235"/>
        <v>200000</v>
      </c>
      <c r="T460" s="1">
        <v>200000</v>
      </c>
      <c r="U460" s="1">
        <f t="shared" si="236"/>
        <v>200000</v>
      </c>
      <c r="V460" s="1"/>
      <c r="W460" s="1"/>
      <c r="X460" s="1"/>
      <c r="Y460" s="74"/>
    </row>
    <row r="461" spans="1:25" s="36" customFormat="1" ht="15.75" hidden="1">
      <c r="A461" s="24" t="s">
        <v>34</v>
      </c>
      <c r="B461" s="25">
        <v>11</v>
      </c>
      <c r="C461" s="26" t="s">
        <v>25</v>
      </c>
      <c r="D461" s="27">
        <v>422</v>
      </c>
      <c r="E461" s="20"/>
      <c r="F461" s="20"/>
      <c r="G461" s="21">
        <f>SUM(G462:G463)</f>
        <v>450000</v>
      </c>
      <c r="H461" s="21">
        <f t="shared" ref="H461:U461" si="238">SUM(H462:H463)</f>
        <v>450000</v>
      </c>
      <c r="I461" s="21">
        <f t="shared" si="238"/>
        <v>450000</v>
      </c>
      <c r="J461" s="21">
        <f t="shared" si="238"/>
        <v>450000</v>
      </c>
      <c r="K461" s="21">
        <f t="shared" si="238"/>
        <v>145522.77000000002</v>
      </c>
      <c r="L461" s="22">
        <f t="shared" si="216"/>
        <v>32.338393333333336</v>
      </c>
      <c r="M461" s="21">
        <f t="shared" si="238"/>
        <v>600000</v>
      </c>
      <c r="N461" s="21">
        <f t="shared" si="238"/>
        <v>600000</v>
      </c>
      <c r="O461" s="21">
        <f t="shared" si="238"/>
        <v>175000</v>
      </c>
      <c r="P461" s="21">
        <f t="shared" si="238"/>
        <v>175000</v>
      </c>
      <c r="Q461" s="21">
        <f t="shared" si="238"/>
        <v>600000</v>
      </c>
      <c r="R461" s="21">
        <f t="shared" si="238"/>
        <v>175000</v>
      </c>
      <c r="S461" s="21">
        <f t="shared" si="238"/>
        <v>175000</v>
      </c>
      <c r="T461" s="21">
        <f t="shared" si="238"/>
        <v>175000</v>
      </c>
      <c r="U461" s="21">
        <f t="shared" si="238"/>
        <v>175000</v>
      </c>
      <c r="V461" s="21"/>
      <c r="W461" s="21"/>
      <c r="X461" s="21"/>
      <c r="Y461" s="132"/>
    </row>
    <row r="462" spans="1:25" s="35" customFormat="1" hidden="1">
      <c r="A462" s="28" t="s">
        <v>34</v>
      </c>
      <c r="B462" s="29">
        <v>11</v>
      </c>
      <c r="C462" s="30" t="s">
        <v>25</v>
      </c>
      <c r="D462" s="31">
        <v>4221</v>
      </c>
      <c r="E462" s="32" t="s">
        <v>129</v>
      </c>
      <c r="F462" s="32"/>
      <c r="G462" s="1">
        <v>250000</v>
      </c>
      <c r="H462" s="1">
        <v>250000</v>
      </c>
      <c r="I462" s="1">
        <v>250000</v>
      </c>
      <c r="J462" s="1">
        <v>250000</v>
      </c>
      <c r="K462" s="1">
        <v>120754.27</v>
      </c>
      <c r="L462" s="33">
        <f t="shared" si="216"/>
        <v>48.301708000000005</v>
      </c>
      <c r="M462" s="1">
        <v>400000</v>
      </c>
      <c r="N462" s="1">
        <v>400000</v>
      </c>
      <c r="O462" s="1">
        <v>125000</v>
      </c>
      <c r="P462" s="1">
        <f t="shared" si="234"/>
        <v>125000</v>
      </c>
      <c r="Q462" s="1">
        <v>400000</v>
      </c>
      <c r="R462" s="1">
        <v>125000</v>
      </c>
      <c r="S462" s="1">
        <f t="shared" si="235"/>
        <v>125000</v>
      </c>
      <c r="T462" s="1">
        <v>125000</v>
      </c>
      <c r="U462" s="1">
        <f t="shared" si="236"/>
        <v>125000</v>
      </c>
      <c r="V462" s="1"/>
      <c r="W462" s="1"/>
      <c r="X462" s="1"/>
      <c r="Y462" s="74"/>
    </row>
    <row r="463" spans="1:25" s="36" customFormat="1" ht="15" hidden="1" customHeight="1">
      <c r="A463" s="28" t="s">
        <v>34</v>
      </c>
      <c r="B463" s="29">
        <v>11</v>
      </c>
      <c r="C463" s="30" t="s">
        <v>25</v>
      </c>
      <c r="D463" s="31">
        <v>4223</v>
      </c>
      <c r="E463" s="32" t="s">
        <v>131</v>
      </c>
      <c r="F463" s="32"/>
      <c r="G463" s="1">
        <v>200000</v>
      </c>
      <c r="H463" s="1">
        <v>200000</v>
      </c>
      <c r="I463" s="1">
        <v>200000</v>
      </c>
      <c r="J463" s="1">
        <v>200000</v>
      </c>
      <c r="K463" s="1">
        <v>24768.5</v>
      </c>
      <c r="L463" s="33">
        <f t="shared" si="216"/>
        <v>12.38425</v>
      </c>
      <c r="M463" s="1">
        <v>200000</v>
      </c>
      <c r="N463" s="1">
        <v>200000</v>
      </c>
      <c r="O463" s="1">
        <v>50000</v>
      </c>
      <c r="P463" s="1">
        <f t="shared" si="234"/>
        <v>50000</v>
      </c>
      <c r="Q463" s="1">
        <v>200000</v>
      </c>
      <c r="R463" s="1">
        <v>50000</v>
      </c>
      <c r="S463" s="1">
        <f t="shared" si="235"/>
        <v>50000</v>
      </c>
      <c r="T463" s="1">
        <v>50000</v>
      </c>
      <c r="U463" s="1">
        <f t="shared" si="236"/>
        <v>50000</v>
      </c>
      <c r="V463" s="21"/>
      <c r="W463" s="21"/>
      <c r="X463" s="21"/>
      <c r="Y463" s="132"/>
    </row>
    <row r="464" spans="1:25" s="36" customFormat="1" ht="15" hidden="1" customHeight="1">
      <c r="A464" s="24" t="s">
        <v>34</v>
      </c>
      <c r="B464" s="25">
        <v>11</v>
      </c>
      <c r="C464" s="26" t="s">
        <v>25</v>
      </c>
      <c r="D464" s="27">
        <v>451</v>
      </c>
      <c r="E464" s="20"/>
      <c r="F464" s="20"/>
      <c r="G464" s="21">
        <f>SUM(G465)</f>
        <v>1000000</v>
      </c>
      <c r="H464" s="21">
        <f t="shared" ref="H464:U464" si="239">SUM(H465)</f>
        <v>1000000</v>
      </c>
      <c r="I464" s="21">
        <f t="shared" si="239"/>
        <v>1000000</v>
      </c>
      <c r="J464" s="21">
        <f t="shared" si="239"/>
        <v>1000000</v>
      </c>
      <c r="K464" s="21">
        <f t="shared" si="239"/>
        <v>688655</v>
      </c>
      <c r="L464" s="22">
        <f t="shared" si="216"/>
        <v>68.865499999999997</v>
      </c>
      <c r="M464" s="21">
        <f t="shared" si="239"/>
        <v>1797000</v>
      </c>
      <c r="N464" s="21">
        <f t="shared" si="239"/>
        <v>1797000</v>
      </c>
      <c r="O464" s="21">
        <f t="shared" si="239"/>
        <v>1150000</v>
      </c>
      <c r="P464" s="21">
        <f t="shared" si="239"/>
        <v>1150000</v>
      </c>
      <c r="Q464" s="21">
        <f t="shared" si="239"/>
        <v>1797000</v>
      </c>
      <c r="R464" s="21">
        <f t="shared" si="239"/>
        <v>1150000</v>
      </c>
      <c r="S464" s="21">
        <f t="shared" si="239"/>
        <v>1150000</v>
      </c>
      <c r="T464" s="21">
        <f t="shared" si="239"/>
        <v>1150000</v>
      </c>
      <c r="U464" s="21">
        <f t="shared" si="239"/>
        <v>1150000</v>
      </c>
      <c r="V464" s="21"/>
      <c r="W464" s="21"/>
      <c r="X464" s="21"/>
      <c r="Y464" s="132"/>
    </row>
    <row r="465" spans="1:25" s="35" customFormat="1" hidden="1">
      <c r="A465" s="28" t="s">
        <v>34</v>
      </c>
      <c r="B465" s="29">
        <v>11</v>
      </c>
      <c r="C465" s="30" t="s">
        <v>25</v>
      </c>
      <c r="D465" s="31">
        <v>4511</v>
      </c>
      <c r="E465" s="32" t="s">
        <v>136</v>
      </c>
      <c r="F465" s="32"/>
      <c r="G465" s="1">
        <v>1000000</v>
      </c>
      <c r="H465" s="1">
        <v>1000000</v>
      </c>
      <c r="I465" s="1">
        <v>1000000</v>
      </c>
      <c r="J465" s="1">
        <v>1000000</v>
      </c>
      <c r="K465" s="1">
        <v>688655</v>
      </c>
      <c r="L465" s="33">
        <f t="shared" si="216"/>
        <v>68.865499999999997</v>
      </c>
      <c r="M465" s="1">
        <v>1797000</v>
      </c>
      <c r="N465" s="1">
        <v>1797000</v>
      </c>
      <c r="O465" s="1">
        <v>1150000</v>
      </c>
      <c r="P465" s="1">
        <f t="shared" si="234"/>
        <v>1150000</v>
      </c>
      <c r="Q465" s="1">
        <v>1797000</v>
      </c>
      <c r="R465" s="1">
        <v>1150000</v>
      </c>
      <c r="S465" s="1">
        <f t="shared" si="235"/>
        <v>1150000</v>
      </c>
      <c r="T465" s="1">
        <v>1150000</v>
      </c>
      <c r="U465" s="1">
        <f t="shared" si="236"/>
        <v>1150000</v>
      </c>
      <c r="V465" s="1"/>
      <c r="W465" s="1"/>
      <c r="X465" s="1"/>
      <c r="Y465" s="74"/>
    </row>
    <row r="466" spans="1:25" s="49" customFormat="1" ht="15.75">
      <c r="A466" s="302" t="s">
        <v>317</v>
      </c>
      <c r="B466" s="302"/>
      <c r="C466" s="302"/>
      <c r="D466" s="302"/>
      <c r="E466" s="302"/>
      <c r="F466" s="302"/>
      <c r="G466" s="47">
        <f>G467+G504+G572</f>
        <v>1516692750</v>
      </c>
      <c r="H466" s="47">
        <f>H467+H504+H572</f>
        <v>1514542750</v>
      </c>
      <c r="I466" s="47">
        <f>I467+I504+I572</f>
        <v>1238409240</v>
      </c>
      <c r="J466" s="47">
        <f>J467+J504+J572</f>
        <v>1234914240</v>
      </c>
      <c r="K466" s="47">
        <f>K467+K504+K572</f>
        <v>1228221403.4400003</v>
      </c>
      <c r="L466" s="48">
        <f t="shared" si="216"/>
        <v>99.177344917097059</v>
      </c>
      <c r="M466" s="47">
        <f t="shared" ref="M466:U466" si="240">M467+M504+M572</f>
        <v>1539400000</v>
      </c>
      <c r="N466" s="47">
        <f>N467+N504+N572</f>
        <v>1538700000</v>
      </c>
      <c r="O466" s="47">
        <f t="shared" si="240"/>
        <v>1356900000</v>
      </c>
      <c r="P466" s="47">
        <f t="shared" si="240"/>
        <v>1356900000</v>
      </c>
      <c r="Q466" s="47">
        <f t="shared" si="240"/>
        <v>1539085000</v>
      </c>
      <c r="R466" s="47">
        <f t="shared" si="240"/>
        <v>1329780000</v>
      </c>
      <c r="S466" s="47">
        <f t="shared" si="240"/>
        <v>1329780000</v>
      </c>
      <c r="T466" s="47">
        <f t="shared" si="240"/>
        <v>1303150000</v>
      </c>
      <c r="U466" s="47">
        <f t="shared" si="240"/>
        <v>1303150000</v>
      </c>
      <c r="V466" s="126"/>
      <c r="W466" s="126"/>
      <c r="X466" s="126"/>
      <c r="Y466" s="135"/>
    </row>
    <row r="467" spans="1:25" s="23" customFormat="1" ht="15.75">
      <c r="A467" s="286" t="s">
        <v>385</v>
      </c>
      <c r="B467" s="286"/>
      <c r="C467" s="286"/>
      <c r="D467" s="286"/>
      <c r="E467" s="286"/>
      <c r="F467" s="286"/>
      <c r="G467" s="18">
        <f>G468+G471+G474+G477+G480+G485+G488+G493+G496+G499</f>
        <v>1395877750</v>
      </c>
      <c r="H467" s="18">
        <f t="shared" ref="H467:U467" si="241">H468+H471+H474+H477+H480+H485+H488+H493+H496+H499</f>
        <v>1394847750</v>
      </c>
      <c r="I467" s="18">
        <f t="shared" si="241"/>
        <v>1001087240</v>
      </c>
      <c r="J467" s="18">
        <f t="shared" si="241"/>
        <v>1000057240</v>
      </c>
      <c r="K467" s="18">
        <f t="shared" si="241"/>
        <v>994694321.29000008</v>
      </c>
      <c r="L467" s="19">
        <f t="shared" si="216"/>
        <v>99.361402437813524</v>
      </c>
      <c r="M467" s="18">
        <f t="shared" si="241"/>
        <v>1432330000</v>
      </c>
      <c r="N467" s="18">
        <f t="shared" si="241"/>
        <v>1431630000</v>
      </c>
      <c r="O467" s="18">
        <f t="shared" si="241"/>
        <v>1225380000</v>
      </c>
      <c r="P467" s="18">
        <f t="shared" si="241"/>
        <v>1225380000</v>
      </c>
      <c r="Q467" s="18">
        <f t="shared" si="241"/>
        <v>1431880000</v>
      </c>
      <c r="R467" s="18">
        <f t="shared" si="241"/>
        <v>1197480000</v>
      </c>
      <c r="S467" s="18">
        <f t="shared" si="241"/>
        <v>1197480000</v>
      </c>
      <c r="T467" s="18">
        <f t="shared" si="241"/>
        <v>1210780000</v>
      </c>
      <c r="U467" s="18">
        <f t="shared" si="241"/>
        <v>1210780000</v>
      </c>
      <c r="V467" s="57"/>
      <c r="W467" s="57"/>
      <c r="X467" s="57"/>
      <c r="Y467" s="12"/>
    </row>
    <row r="468" spans="1:25" s="36" customFormat="1" ht="78.75">
      <c r="A468" s="281" t="s">
        <v>479</v>
      </c>
      <c r="B468" s="282"/>
      <c r="C468" s="282"/>
      <c r="D468" s="282"/>
      <c r="E468" s="70" t="s">
        <v>362</v>
      </c>
      <c r="F468" s="51" t="s">
        <v>588</v>
      </c>
      <c r="G468" s="21">
        <f>SUM(G469)</f>
        <v>200000</v>
      </c>
      <c r="H468" s="21">
        <f t="shared" ref="H468:U469" si="242">SUM(H469)</f>
        <v>200000</v>
      </c>
      <c r="I468" s="21">
        <f t="shared" si="242"/>
        <v>200000</v>
      </c>
      <c r="J468" s="21">
        <f t="shared" si="242"/>
        <v>200000</v>
      </c>
      <c r="K468" s="21">
        <f t="shared" si="242"/>
        <v>82500</v>
      </c>
      <c r="L468" s="22">
        <f t="shared" si="216"/>
        <v>41.25</v>
      </c>
      <c r="M468" s="21">
        <f t="shared" si="242"/>
        <v>200000</v>
      </c>
      <c r="N468" s="21">
        <f t="shared" si="242"/>
        <v>200000</v>
      </c>
      <c r="O468" s="21">
        <f t="shared" si="242"/>
        <v>400000</v>
      </c>
      <c r="P468" s="21">
        <f t="shared" si="242"/>
        <v>400000</v>
      </c>
      <c r="Q468" s="21">
        <f t="shared" si="242"/>
        <v>200000</v>
      </c>
      <c r="R468" s="21">
        <f t="shared" si="242"/>
        <v>300000</v>
      </c>
      <c r="S468" s="21">
        <f t="shared" si="242"/>
        <v>300000</v>
      </c>
      <c r="T468" s="21">
        <f t="shared" si="242"/>
        <v>200000</v>
      </c>
      <c r="U468" s="21">
        <f t="shared" si="242"/>
        <v>200000</v>
      </c>
      <c r="V468" s="21"/>
      <c r="W468" s="21"/>
      <c r="X468" s="21"/>
      <c r="Y468" s="132"/>
    </row>
    <row r="469" spans="1:25" s="36" customFormat="1" ht="15.75" hidden="1">
      <c r="A469" s="24" t="s">
        <v>271</v>
      </c>
      <c r="B469" s="24">
        <v>11</v>
      </c>
      <c r="C469" s="52" t="s">
        <v>24</v>
      </c>
      <c r="D469" s="42">
        <v>323</v>
      </c>
      <c r="E469" s="20"/>
      <c r="F469" s="20"/>
      <c r="G469" s="21">
        <f>SUM(G470)</f>
        <v>200000</v>
      </c>
      <c r="H469" s="21">
        <f t="shared" si="242"/>
        <v>200000</v>
      </c>
      <c r="I469" s="21">
        <f t="shared" si="242"/>
        <v>200000</v>
      </c>
      <c r="J469" s="21">
        <f t="shared" si="242"/>
        <v>200000</v>
      </c>
      <c r="K469" s="21">
        <f t="shared" si="242"/>
        <v>82500</v>
      </c>
      <c r="L469" s="22">
        <f t="shared" si="216"/>
        <v>41.25</v>
      </c>
      <c r="M469" s="21">
        <f t="shared" si="242"/>
        <v>200000</v>
      </c>
      <c r="N469" s="21">
        <f t="shared" si="242"/>
        <v>200000</v>
      </c>
      <c r="O469" s="21">
        <f t="shared" si="242"/>
        <v>400000</v>
      </c>
      <c r="P469" s="21">
        <f t="shared" si="242"/>
        <v>400000</v>
      </c>
      <c r="Q469" s="21">
        <f t="shared" si="242"/>
        <v>200000</v>
      </c>
      <c r="R469" s="21">
        <f t="shared" si="242"/>
        <v>300000</v>
      </c>
      <c r="S469" s="21">
        <f t="shared" si="242"/>
        <v>300000</v>
      </c>
      <c r="T469" s="21">
        <f t="shared" si="242"/>
        <v>200000</v>
      </c>
      <c r="U469" s="21">
        <f t="shared" si="242"/>
        <v>200000</v>
      </c>
      <c r="V469" s="21"/>
      <c r="W469" s="21"/>
      <c r="X469" s="21"/>
      <c r="Y469" s="132"/>
    </row>
    <row r="470" spans="1:25" s="35" customFormat="1" hidden="1">
      <c r="A470" s="28" t="s">
        <v>271</v>
      </c>
      <c r="B470" s="28">
        <v>11</v>
      </c>
      <c r="C470" s="53" t="s">
        <v>24</v>
      </c>
      <c r="D470" s="56">
        <v>3238</v>
      </c>
      <c r="E470" s="32" t="s">
        <v>122</v>
      </c>
      <c r="F470" s="32"/>
      <c r="G470" s="1">
        <v>200000</v>
      </c>
      <c r="H470" s="1">
        <v>200000</v>
      </c>
      <c r="I470" s="1">
        <v>200000</v>
      </c>
      <c r="J470" s="1">
        <v>200000</v>
      </c>
      <c r="K470" s="1">
        <v>82500</v>
      </c>
      <c r="L470" s="33">
        <f t="shared" si="216"/>
        <v>41.25</v>
      </c>
      <c r="M470" s="1">
        <v>200000</v>
      </c>
      <c r="N470" s="1">
        <v>200000</v>
      </c>
      <c r="O470" s="1">
        <v>400000</v>
      </c>
      <c r="P470" s="1">
        <f>O470</f>
        <v>400000</v>
      </c>
      <c r="Q470" s="1">
        <v>200000</v>
      </c>
      <c r="R470" s="1">
        <v>300000</v>
      </c>
      <c r="S470" s="1">
        <f>R470</f>
        <v>300000</v>
      </c>
      <c r="T470" s="1">
        <v>200000</v>
      </c>
      <c r="U470" s="1">
        <f>T470</f>
        <v>200000</v>
      </c>
      <c r="V470" s="1"/>
      <c r="W470" s="1"/>
      <c r="X470" s="1"/>
      <c r="Y470" s="74"/>
    </row>
    <row r="471" spans="1:25" s="36" customFormat="1" ht="78.75">
      <c r="A471" s="281" t="s">
        <v>480</v>
      </c>
      <c r="B471" s="282"/>
      <c r="C471" s="282"/>
      <c r="D471" s="282"/>
      <c r="E471" s="20" t="s">
        <v>208</v>
      </c>
      <c r="F471" s="51" t="s">
        <v>588</v>
      </c>
      <c r="G471" s="21">
        <f>SUM(G472)</f>
        <v>190000</v>
      </c>
      <c r="H471" s="21">
        <f t="shared" ref="H471:U472" si="243">SUM(H472)</f>
        <v>190000</v>
      </c>
      <c r="I471" s="21">
        <f t="shared" si="243"/>
        <v>190000</v>
      </c>
      <c r="J471" s="21">
        <f t="shared" si="243"/>
        <v>190000</v>
      </c>
      <c r="K471" s="21">
        <f t="shared" si="243"/>
        <v>100177.3</v>
      </c>
      <c r="L471" s="22">
        <f t="shared" si="216"/>
        <v>52.72489473684211</v>
      </c>
      <c r="M471" s="21">
        <f t="shared" si="243"/>
        <v>100000</v>
      </c>
      <c r="N471" s="21">
        <f t="shared" si="243"/>
        <v>100000</v>
      </c>
      <c r="O471" s="21">
        <f t="shared" si="243"/>
        <v>150000</v>
      </c>
      <c r="P471" s="21">
        <f t="shared" si="243"/>
        <v>150000</v>
      </c>
      <c r="Q471" s="21">
        <f t="shared" si="243"/>
        <v>100000</v>
      </c>
      <c r="R471" s="21">
        <f t="shared" si="243"/>
        <v>150000</v>
      </c>
      <c r="S471" s="21">
        <f t="shared" si="243"/>
        <v>150000</v>
      </c>
      <c r="T471" s="21">
        <f t="shared" si="243"/>
        <v>150000</v>
      </c>
      <c r="U471" s="21">
        <f t="shared" si="243"/>
        <v>150000</v>
      </c>
      <c r="V471" s="21"/>
      <c r="W471" s="21"/>
      <c r="X471" s="21"/>
      <c r="Y471" s="132"/>
    </row>
    <row r="472" spans="1:25" s="36" customFormat="1" ht="15.75" hidden="1">
      <c r="A472" s="24" t="s">
        <v>207</v>
      </c>
      <c r="B472" s="24">
        <v>11</v>
      </c>
      <c r="C472" s="52" t="s">
        <v>24</v>
      </c>
      <c r="D472" s="42">
        <v>323</v>
      </c>
      <c r="E472" s="20"/>
      <c r="F472" s="20"/>
      <c r="G472" s="21">
        <f>SUM(G473)</f>
        <v>190000</v>
      </c>
      <c r="H472" s="21">
        <f t="shared" si="243"/>
        <v>190000</v>
      </c>
      <c r="I472" s="21">
        <f t="shared" si="243"/>
        <v>190000</v>
      </c>
      <c r="J472" s="21">
        <f t="shared" si="243"/>
        <v>190000</v>
      </c>
      <c r="K472" s="21">
        <f t="shared" si="243"/>
        <v>100177.3</v>
      </c>
      <c r="L472" s="22">
        <f t="shared" si="216"/>
        <v>52.72489473684211</v>
      </c>
      <c r="M472" s="21">
        <f t="shared" si="243"/>
        <v>100000</v>
      </c>
      <c r="N472" s="21">
        <f t="shared" si="243"/>
        <v>100000</v>
      </c>
      <c r="O472" s="21">
        <f t="shared" si="243"/>
        <v>150000</v>
      </c>
      <c r="P472" s="21">
        <f t="shared" si="243"/>
        <v>150000</v>
      </c>
      <c r="Q472" s="21">
        <f t="shared" si="243"/>
        <v>100000</v>
      </c>
      <c r="R472" s="21">
        <f t="shared" si="243"/>
        <v>150000</v>
      </c>
      <c r="S472" s="21">
        <f t="shared" si="243"/>
        <v>150000</v>
      </c>
      <c r="T472" s="21">
        <f t="shared" si="243"/>
        <v>150000</v>
      </c>
      <c r="U472" s="21">
        <f t="shared" si="243"/>
        <v>150000</v>
      </c>
      <c r="V472" s="21"/>
      <c r="W472" s="21"/>
      <c r="X472" s="21"/>
      <c r="Y472" s="132"/>
    </row>
    <row r="473" spans="1:25" s="35" customFormat="1" hidden="1">
      <c r="A473" s="28" t="s">
        <v>207</v>
      </c>
      <c r="B473" s="28">
        <v>11</v>
      </c>
      <c r="C473" s="53" t="s">
        <v>24</v>
      </c>
      <c r="D473" s="56">
        <v>3237</v>
      </c>
      <c r="E473" s="32" t="s">
        <v>36</v>
      </c>
      <c r="F473" s="32"/>
      <c r="G473" s="1">
        <v>190000</v>
      </c>
      <c r="H473" s="1">
        <v>190000</v>
      </c>
      <c r="I473" s="1">
        <v>190000</v>
      </c>
      <c r="J473" s="1">
        <v>190000</v>
      </c>
      <c r="K473" s="1">
        <v>100177.3</v>
      </c>
      <c r="L473" s="33">
        <f t="shared" si="216"/>
        <v>52.72489473684211</v>
      </c>
      <c r="M473" s="1">
        <v>100000</v>
      </c>
      <c r="N473" s="1">
        <v>100000</v>
      </c>
      <c r="O473" s="1">
        <v>150000</v>
      </c>
      <c r="P473" s="1">
        <f>O473</f>
        <v>150000</v>
      </c>
      <c r="Q473" s="1">
        <v>100000</v>
      </c>
      <c r="R473" s="1">
        <v>150000</v>
      </c>
      <c r="S473" s="1">
        <f>R473</f>
        <v>150000</v>
      </c>
      <c r="T473" s="1">
        <v>150000</v>
      </c>
      <c r="U473" s="1">
        <f>T473</f>
        <v>150000</v>
      </c>
      <c r="V473" s="1"/>
      <c r="W473" s="1"/>
      <c r="X473" s="1"/>
      <c r="Y473" s="74"/>
    </row>
    <row r="474" spans="1:25" s="35" customFormat="1" ht="78.75">
      <c r="A474" s="282" t="s">
        <v>481</v>
      </c>
      <c r="B474" s="282"/>
      <c r="C474" s="282"/>
      <c r="D474" s="282"/>
      <c r="E474" s="20" t="s">
        <v>380</v>
      </c>
      <c r="F474" s="51" t="s">
        <v>588</v>
      </c>
      <c r="G474" s="21">
        <f>SUM(G475)</f>
        <v>25300000</v>
      </c>
      <c r="H474" s="21">
        <f t="shared" ref="H474:U475" si="244">SUM(H475)</f>
        <v>25300000</v>
      </c>
      <c r="I474" s="21">
        <f t="shared" si="244"/>
        <v>25300000</v>
      </c>
      <c r="J474" s="21">
        <f t="shared" si="244"/>
        <v>25300000</v>
      </c>
      <c r="K474" s="21">
        <f t="shared" si="244"/>
        <v>21401312.219999999</v>
      </c>
      <c r="L474" s="22">
        <f t="shared" si="216"/>
        <v>84.590166877470352</v>
      </c>
      <c r="M474" s="21">
        <f t="shared" si="244"/>
        <v>25400000</v>
      </c>
      <c r="N474" s="21">
        <f t="shared" si="244"/>
        <v>25400000</v>
      </c>
      <c r="O474" s="21">
        <f t="shared" si="244"/>
        <v>27000000</v>
      </c>
      <c r="P474" s="21">
        <f t="shared" si="244"/>
        <v>27000000</v>
      </c>
      <c r="Q474" s="21">
        <f t="shared" si="244"/>
        <v>25650000</v>
      </c>
      <c r="R474" s="21">
        <f t="shared" si="244"/>
        <v>28000000</v>
      </c>
      <c r="S474" s="21">
        <f t="shared" si="244"/>
        <v>28000000</v>
      </c>
      <c r="T474" s="21">
        <f t="shared" si="244"/>
        <v>28000000</v>
      </c>
      <c r="U474" s="21">
        <f t="shared" si="244"/>
        <v>28000000</v>
      </c>
      <c r="V474" s="1"/>
      <c r="W474" s="1"/>
      <c r="X474" s="1"/>
      <c r="Y474" s="74"/>
    </row>
    <row r="475" spans="1:25" s="36" customFormat="1" ht="15.75" hidden="1">
      <c r="A475" s="24" t="s">
        <v>379</v>
      </c>
      <c r="B475" s="24">
        <v>11</v>
      </c>
      <c r="C475" s="52" t="s">
        <v>24</v>
      </c>
      <c r="D475" s="42">
        <v>372</v>
      </c>
      <c r="E475" s="20"/>
      <c r="F475" s="20"/>
      <c r="G475" s="21">
        <f>SUM(G476)</f>
        <v>25300000</v>
      </c>
      <c r="H475" s="21">
        <f t="shared" si="244"/>
        <v>25300000</v>
      </c>
      <c r="I475" s="21">
        <f t="shared" si="244"/>
        <v>25300000</v>
      </c>
      <c r="J475" s="21">
        <f t="shared" si="244"/>
        <v>25300000</v>
      </c>
      <c r="K475" s="21">
        <f t="shared" si="244"/>
        <v>21401312.219999999</v>
      </c>
      <c r="L475" s="22">
        <f t="shared" si="216"/>
        <v>84.590166877470352</v>
      </c>
      <c r="M475" s="21">
        <f t="shared" si="244"/>
        <v>25400000</v>
      </c>
      <c r="N475" s="21">
        <f t="shared" si="244"/>
        <v>25400000</v>
      </c>
      <c r="O475" s="21">
        <f t="shared" si="244"/>
        <v>27000000</v>
      </c>
      <c r="P475" s="21">
        <f t="shared" si="244"/>
        <v>27000000</v>
      </c>
      <c r="Q475" s="21">
        <f t="shared" si="244"/>
        <v>25650000</v>
      </c>
      <c r="R475" s="21">
        <f t="shared" si="244"/>
        <v>28000000</v>
      </c>
      <c r="S475" s="21">
        <f t="shared" si="244"/>
        <v>28000000</v>
      </c>
      <c r="T475" s="21">
        <f t="shared" si="244"/>
        <v>28000000</v>
      </c>
      <c r="U475" s="21">
        <f t="shared" si="244"/>
        <v>28000000</v>
      </c>
      <c r="V475" s="21"/>
      <c r="W475" s="21"/>
      <c r="X475" s="21"/>
      <c r="Y475" s="132"/>
    </row>
    <row r="476" spans="1:25" s="35" customFormat="1" hidden="1">
      <c r="A476" s="28" t="s">
        <v>379</v>
      </c>
      <c r="B476" s="28">
        <v>11</v>
      </c>
      <c r="C476" s="53" t="s">
        <v>24</v>
      </c>
      <c r="D476" s="56">
        <v>3721</v>
      </c>
      <c r="E476" s="32" t="s">
        <v>381</v>
      </c>
      <c r="F476" s="32"/>
      <c r="G476" s="1">
        <v>25300000</v>
      </c>
      <c r="H476" s="1">
        <v>25300000</v>
      </c>
      <c r="I476" s="1">
        <v>25300000</v>
      </c>
      <c r="J476" s="1">
        <v>25300000</v>
      </c>
      <c r="K476" s="1">
        <v>21401312.219999999</v>
      </c>
      <c r="L476" s="33">
        <f t="shared" si="216"/>
        <v>84.590166877470352</v>
      </c>
      <c r="M476" s="1">
        <v>25400000</v>
      </c>
      <c r="N476" s="1">
        <v>25400000</v>
      </c>
      <c r="O476" s="1">
        <v>27000000</v>
      </c>
      <c r="P476" s="1">
        <f>O476</f>
        <v>27000000</v>
      </c>
      <c r="Q476" s="1">
        <v>25650000</v>
      </c>
      <c r="R476" s="1">
        <v>28000000</v>
      </c>
      <c r="S476" s="1">
        <f>R476</f>
        <v>28000000</v>
      </c>
      <c r="T476" s="1">
        <v>28000000</v>
      </c>
      <c r="U476" s="1">
        <f>T476</f>
        <v>28000000</v>
      </c>
      <c r="V476" s="1"/>
      <c r="W476" s="1"/>
      <c r="X476" s="1"/>
      <c r="Y476" s="74"/>
    </row>
    <row r="477" spans="1:25" s="35" customFormat="1" ht="78.75">
      <c r="A477" s="282" t="s">
        <v>482</v>
      </c>
      <c r="B477" s="282"/>
      <c r="C477" s="282"/>
      <c r="D477" s="282"/>
      <c r="E477" s="20" t="s">
        <v>373</v>
      </c>
      <c r="F477" s="51" t="s">
        <v>543</v>
      </c>
      <c r="G477" s="21">
        <f>SUM(G478)</f>
        <v>2000000</v>
      </c>
      <c r="H477" s="21">
        <f t="shared" ref="H477:U478" si="245">SUM(H478)</f>
        <v>2000000</v>
      </c>
      <c r="I477" s="21">
        <f t="shared" si="245"/>
        <v>2000000</v>
      </c>
      <c r="J477" s="21">
        <f t="shared" si="245"/>
        <v>2000000</v>
      </c>
      <c r="K477" s="21">
        <f t="shared" si="245"/>
        <v>0</v>
      </c>
      <c r="L477" s="22">
        <f t="shared" si="216"/>
        <v>0</v>
      </c>
      <c r="M477" s="21">
        <f t="shared" si="245"/>
        <v>0</v>
      </c>
      <c r="N477" s="21">
        <f t="shared" si="245"/>
        <v>0</v>
      </c>
      <c r="O477" s="21">
        <f t="shared" si="245"/>
        <v>500000</v>
      </c>
      <c r="P477" s="21">
        <f t="shared" si="245"/>
        <v>500000</v>
      </c>
      <c r="Q477" s="21">
        <f t="shared" si="245"/>
        <v>0</v>
      </c>
      <c r="R477" s="21">
        <f t="shared" si="245"/>
        <v>0</v>
      </c>
      <c r="S477" s="21">
        <f t="shared" si="245"/>
        <v>0</v>
      </c>
      <c r="T477" s="21">
        <f t="shared" si="245"/>
        <v>0</v>
      </c>
      <c r="U477" s="21">
        <f t="shared" si="245"/>
        <v>0</v>
      </c>
      <c r="V477" s="1"/>
      <c r="W477" s="1"/>
      <c r="X477" s="1"/>
      <c r="Y477" s="74"/>
    </row>
    <row r="478" spans="1:25" s="36" customFormat="1" ht="15.75" hidden="1">
      <c r="A478" s="24" t="s">
        <v>375</v>
      </c>
      <c r="B478" s="25">
        <v>11</v>
      </c>
      <c r="C478" s="52" t="s">
        <v>27</v>
      </c>
      <c r="D478" s="42">
        <v>363</v>
      </c>
      <c r="E478" s="20"/>
      <c r="F478" s="20"/>
      <c r="G478" s="21">
        <f>SUM(G479)</f>
        <v>2000000</v>
      </c>
      <c r="H478" s="21">
        <f t="shared" si="245"/>
        <v>2000000</v>
      </c>
      <c r="I478" s="21">
        <f t="shared" si="245"/>
        <v>2000000</v>
      </c>
      <c r="J478" s="21">
        <f t="shared" si="245"/>
        <v>2000000</v>
      </c>
      <c r="K478" s="21">
        <f t="shared" si="245"/>
        <v>0</v>
      </c>
      <c r="L478" s="22">
        <f t="shared" si="216"/>
        <v>0</v>
      </c>
      <c r="M478" s="21">
        <f t="shared" si="245"/>
        <v>0</v>
      </c>
      <c r="N478" s="21">
        <f t="shared" si="245"/>
        <v>0</v>
      </c>
      <c r="O478" s="21">
        <f t="shared" si="245"/>
        <v>500000</v>
      </c>
      <c r="P478" s="21">
        <f t="shared" si="245"/>
        <v>500000</v>
      </c>
      <c r="Q478" s="21">
        <f t="shared" si="245"/>
        <v>0</v>
      </c>
      <c r="R478" s="21">
        <f t="shared" si="245"/>
        <v>0</v>
      </c>
      <c r="S478" s="21">
        <f t="shared" si="245"/>
        <v>0</v>
      </c>
      <c r="T478" s="21">
        <f t="shared" si="245"/>
        <v>0</v>
      </c>
      <c r="U478" s="21">
        <f t="shared" si="245"/>
        <v>0</v>
      </c>
      <c r="V478" s="21"/>
      <c r="W478" s="21"/>
      <c r="X478" s="21"/>
      <c r="Y478" s="132"/>
    </row>
    <row r="479" spans="1:25" s="35" customFormat="1" hidden="1">
      <c r="A479" s="28" t="s">
        <v>375</v>
      </c>
      <c r="B479" s="29">
        <v>11</v>
      </c>
      <c r="C479" s="53" t="s">
        <v>27</v>
      </c>
      <c r="D479" s="31">
        <v>3632</v>
      </c>
      <c r="E479" s="32" t="s">
        <v>244</v>
      </c>
      <c r="F479" s="32"/>
      <c r="G479" s="1">
        <v>2000000</v>
      </c>
      <c r="H479" s="1">
        <v>2000000</v>
      </c>
      <c r="I479" s="1">
        <v>2000000</v>
      </c>
      <c r="J479" s="1">
        <v>2000000</v>
      </c>
      <c r="K479" s="1">
        <v>0</v>
      </c>
      <c r="L479" s="33">
        <f t="shared" si="216"/>
        <v>0</v>
      </c>
      <c r="M479" s="1">
        <v>0</v>
      </c>
      <c r="N479" s="1">
        <v>0</v>
      </c>
      <c r="O479" s="1">
        <v>500000</v>
      </c>
      <c r="P479" s="1">
        <f>O479</f>
        <v>500000</v>
      </c>
      <c r="Q479" s="1">
        <v>0</v>
      </c>
      <c r="R479" s="1">
        <v>0</v>
      </c>
      <c r="S479" s="1">
        <f>R479</f>
        <v>0</v>
      </c>
      <c r="T479" s="1">
        <v>0</v>
      </c>
      <c r="U479" s="1">
        <f>T479</f>
        <v>0</v>
      </c>
      <c r="V479" s="1"/>
      <c r="W479" s="1"/>
      <c r="X479" s="1"/>
      <c r="Y479" s="74"/>
    </row>
    <row r="480" spans="1:25" s="35" customFormat="1" ht="78.75">
      <c r="A480" s="281" t="s">
        <v>483</v>
      </c>
      <c r="B480" s="281"/>
      <c r="C480" s="281"/>
      <c r="D480" s="281"/>
      <c r="E480" s="20" t="s">
        <v>44</v>
      </c>
      <c r="F480" s="51" t="s">
        <v>543</v>
      </c>
      <c r="G480" s="21">
        <f>G481+G483</f>
        <v>330000</v>
      </c>
      <c r="H480" s="21">
        <f t="shared" ref="H480:U480" si="246">H481+H483</f>
        <v>330000</v>
      </c>
      <c r="I480" s="21">
        <f t="shared" si="246"/>
        <v>330000</v>
      </c>
      <c r="J480" s="21">
        <f t="shared" si="246"/>
        <v>330000</v>
      </c>
      <c r="K480" s="21">
        <f t="shared" si="246"/>
        <v>206565.08</v>
      </c>
      <c r="L480" s="22">
        <f t="shared" si="216"/>
        <v>62.59547878787879</v>
      </c>
      <c r="M480" s="21">
        <f t="shared" si="246"/>
        <v>250000</v>
      </c>
      <c r="N480" s="21">
        <f t="shared" si="246"/>
        <v>250000</v>
      </c>
      <c r="O480" s="21">
        <f t="shared" si="246"/>
        <v>330000</v>
      </c>
      <c r="P480" s="21">
        <f t="shared" si="246"/>
        <v>330000</v>
      </c>
      <c r="Q480" s="21">
        <f t="shared" si="246"/>
        <v>330000</v>
      </c>
      <c r="R480" s="21">
        <f t="shared" si="246"/>
        <v>330000</v>
      </c>
      <c r="S480" s="21">
        <f t="shared" si="246"/>
        <v>330000</v>
      </c>
      <c r="T480" s="21">
        <f t="shared" si="246"/>
        <v>330000</v>
      </c>
      <c r="U480" s="21">
        <f t="shared" si="246"/>
        <v>330000</v>
      </c>
      <c r="V480" s="1"/>
      <c r="W480" s="1"/>
      <c r="X480" s="1"/>
      <c r="Y480" s="74"/>
    </row>
    <row r="481" spans="1:25" s="36" customFormat="1" ht="15.75" hidden="1">
      <c r="A481" s="24" t="s">
        <v>50</v>
      </c>
      <c r="B481" s="25">
        <v>11</v>
      </c>
      <c r="C481" s="52" t="s">
        <v>27</v>
      </c>
      <c r="D481" s="27">
        <v>323</v>
      </c>
      <c r="E481" s="20"/>
      <c r="F481" s="20"/>
      <c r="G481" s="21">
        <f>SUM(G482)</f>
        <v>100000</v>
      </c>
      <c r="H481" s="21">
        <f t="shared" ref="H481:U481" si="247">SUM(H482)</f>
        <v>100000</v>
      </c>
      <c r="I481" s="21">
        <f t="shared" si="247"/>
        <v>100000</v>
      </c>
      <c r="J481" s="21">
        <f t="shared" si="247"/>
        <v>100000</v>
      </c>
      <c r="K481" s="21">
        <f t="shared" si="247"/>
        <v>0</v>
      </c>
      <c r="L481" s="22">
        <f t="shared" si="216"/>
        <v>0</v>
      </c>
      <c r="M481" s="21">
        <f t="shared" si="247"/>
        <v>60000</v>
      </c>
      <c r="N481" s="21">
        <f t="shared" si="247"/>
        <v>60000</v>
      </c>
      <c r="O481" s="21">
        <f t="shared" si="247"/>
        <v>100000</v>
      </c>
      <c r="P481" s="21">
        <f t="shared" si="247"/>
        <v>100000</v>
      </c>
      <c r="Q481" s="21">
        <f t="shared" si="247"/>
        <v>100000</v>
      </c>
      <c r="R481" s="21">
        <f t="shared" si="247"/>
        <v>100000</v>
      </c>
      <c r="S481" s="21">
        <f t="shared" si="247"/>
        <v>100000</v>
      </c>
      <c r="T481" s="21">
        <f t="shared" si="247"/>
        <v>100000</v>
      </c>
      <c r="U481" s="21">
        <f t="shared" si="247"/>
        <v>100000</v>
      </c>
      <c r="V481" s="21"/>
      <c r="W481" s="21"/>
      <c r="X481" s="21"/>
      <c r="Y481" s="132"/>
    </row>
    <row r="482" spans="1:25" s="35" customFormat="1" hidden="1">
      <c r="A482" s="28" t="s">
        <v>50</v>
      </c>
      <c r="B482" s="29">
        <v>11</v>
      </c>
      <c r="C482" s="53" t="s">
        <v>27</v>
      </c>
      <c r="D482" s="56">
        <v>3237</v>
      </c>
      <c r="E482" s="32" t="s">
        <v>36</v>
      </c>
      <c r="F482" s="32"/>
      <c r="G482" s="1">
        <v>100000</v>
      </c>
      <c r="H482" s="1">
        <v>100000</v>
      </c>
      <c r="I482" s="1">
        <v>100000</v>
      </c>
      <c r="J482" s="1">
        <v>100000</v>
      </c>
      <c r="K482" s="1">
        <v>0</v>
      </c>
      <c r="L482" s="33">
        <f t="shared" si="216"/>
        <v>0</v>
      </c>
      <c r="M482" s="1">
        <v>60000</v>
      </c>
      <c r="N482" s="1">
        <v>60000</v>
      </c>
      <c r="O482" s="1">
        <v>100000</v>
      </c>
      <c r="P482" s="1">
        <f>O482</f>
        <v>100000</v>
      </c>
      <c r="Q482" s="1">
        <v>100000</v>
      </c>
      <c r="R482" s="1">
        <v>100000</v>
      </c>
      <c r="S482" s="1">
        <f>R482</f>
        <v>100000</v>
      </c>
      <c r="T482" s="1">
        <v>100000</v>
      </c>
      <c r="U482" s="1">
        <f>T482</f>
        <v>100000</v>
      </c>
      <c r="V482" s="1"/>
      <c r="W482" s="1"/>
      <c r="X482" s="1"/>
      <c r="Y482" s="74"/>
    </row>
    <row r="483" spans="1:25" s="36" customFormat="1" ht="15.75" hidden="1">
      <c r="A483" s="24" t="s">
        <v>50</v>
      </c>
      <c r="B483" s="25">
        <v>11</v>
      </c>
      <c r="C483" s="52" t="s">
        <v>27</v>
      </c>
      <c r="D483" s="42">
        <v>329</v>
      </c>
      <c r="E483" s="20"/>
      <c r="F483" s="20"/>
      <c r="G483" s="21">
        <f>SUM(G484)</f>
        <v>230000</v>
      </c>
      <c r="H483" s="21">
        <f t="shared" ref="H483:U483" si="248">SUM(H484)</f>
        <v>230000</v>
      </c>
      <c r="I483" s="21">
        <f t="shared" si="248"/>
        <v>230000</v>
      </c>
      <c r="J483" s="21">
        <f t="shared" si="248"/>
        <v>230000</v>
      </c>
      <c r="K483" s="21">
        <f t="shared" si="248"/>
        <v>206565.08</v>
      </c>
      <c r="L483" s="22">
        <f t="shared" si="216"/>
        <v>89.810904347826082</v>
      </c>
      <c r="M483" s="21">
        <f t="shared" si="248"/>
        <v>190000</v>
      </c>
      <c r="N483" s="21">
        <f t="shared" si="248"/>
        <v>190000</v>
      </c>
      <c r="O483" s="21">
        <f t="shared" si="248"/>
        <v>230000</v>
      </c>
      <c r="P483" s="21">
        <f t="shared" si="248"/>
        <v>230000</v>
      </c>
      <c r="Q483" s="21">
        <f t="shared" si="248"/>
        <v>230000</v>
      </c>
      <c r="R483" s="21">
        <f t="shared" si="248"/>
        <v>230000</v>
      </c>
      <c r="S483" s="21">
        <f t="shared" si="248"/>
        <v>230000</v>
      </c>
      <c r="T483" s="21">
        <f t="shared" si="248"/>
        <v>230000</v>
      </c>
      <c r="U483" s="21">
        <f t="shared" si="248"/>
        <v>230000</v>
      </c>
      <c r="V483" s="21"/>
      <c r="W483" s="21"/>
      <c r="X483" s="21"/>
      <c r="Y483" s="132"/>
    </row>
    <row r="484" spans="1:25" s="35" customFormat="1" hidden="1">
      <c r="A484" s="28" t="s">
        <v>50</v>
      </c>
      <c r="B484" s="29">
        <v>11</v>
      </c>
      <c r="C484" s="53" t="s">
        <v>27</v>
      </c>
      <c r="D484" s="56">
        <v>3294</v>
      </c>
      <c r="E484" s="32" t="s">
        <v>37</v>
      </c>
      <c r="F484" s="32"/>
      <c r="G484" s="1">
        <v>230000</v>
      </c>
      <c r="H484" s="1">
        <v>230000</v>
      </c>
      <c r="I484" s="1">
        <v>230000</v>
      </c>
      <c r="J484" s="1">
        <v>230000</v>
      </c>
      <c r="K484" s="1">
        <v>206565.08</v>
      </c>
      <c r="L484" s="33">
        <f t="shared" si="216"/>
        <v>89.810904347826082</v>
      </c>
      <c r="M484" s="1">
        <v>190000</v>
      </c>
      <c r="N484" s="1">
        <v>190000</v>
      </c>
      <c r="O484" s="1">
        <v>230000</v>
      </c>
      <c r="P484" s="1">
        <f>O484</f>
        <v>230000</v>
      </c>
      <c r="Q484" s="1">
        <v>230000</v>
      </c>
      <c r="R484" s="1">
        <v>230000</v>
      </c>
      <c r="S484" s="1">
        <f>R484</f>
        <v>230000</v>
      </c>
      <c r="T484" s="1">
        <v>230000</v>
      </c>
      <c r="U484" s="1">
        <f>T484</f>
        <v>230000</v>
      </c>
      <c r="V484" s="1"/>
      <c r="W484" s="1"/>
      <c r="X484" s="1"/>
      <c r="Y484" s="74"/>
    </row>
    <row r="485" spans="1:25" s="36" customFormat="1" ht="78.75">
      <c r="A485" s="281" t="s">
        <v>484</v>
      </c>
      <c r="B485" s="281"/>
      <c r="C485" s="281"/>
      <c r="D485" s="281"/>
      <c r="E485" s="20" t="s">
        <v>61</v>
      </c>
      <c r="F485" s="51" t="s">
        <v>543</v>
      </c>
      <c r="G485" s="21">
        <f>SUM(G486)</f>
        <v>45000000</v>
      </c>
      <c r="H485" s="21">
        <f t="shared" ref="H485:U486" si="249">SUM(H486)</f>
        <v>45000000</v>
      </c>
      <c r="I485" s="21">
        <f t="shared" si="249"/>
        <v>45000000</v>
      </c>
      <c r="J485" s="21">
        <f t="shared" si="249"/>
        <v>45000000</v>
      </c>
      <c r="K485" s="21">
        <f t="shared" si="249"/>
        <v>45000000</v>
      </c>
      <c r="L485" s="22">
        <f t="shared" si="216"/>
        <v>100</v>
      </c>
      <c r="M485" s="21">
        <f t="shared" si="249"/>
        <v>45000000</v>
      </c>
      <c r="N485" s="21">
        <f t="shared" si="249"/>
        <v>45000000</v>
      </c>
      <c r="O485" s="21">
        <f t="shared" si="249"/>
        <v>45000000</v>
      </c>
      <c r="P485" s="21">
        <f t="shared" si="249"/>
        <v>45000000</v>
      </c>
      <c r="Q485" s="21">
        <f t="shared" si="249"/>
        <v>45000000</v>
      </c>
      <c r="R485" s="21">
        <f t="shared" si="249"/>
        <v>16700000</v>
      </c>
      <c r="S485" s="21">
        <f t="shared" si="249"/>
        <v>16700000</v>
      </c>
      <c r="T485" s="21">
        <f t="shared" si="249"/>
        <v>30100000</v>
      </c>
      <c r="U485" s="21">
        <f t="shared" si="249"/>
        <v>30100000</v>
      </c>
      <c r="V485" s="21"/>
      <c r="W485" s="21"/>
      <c r="X485" s="21"/>
      <c r="Y485" s="132"/>
    </row>
    <row r="486" spans="1:25" s="36" customFormat="1" ht="15.75" hidden="1">
      <c r="A486" s="24" t="s">
        <v>172</v>
      </c>
      <c r="B486" s="25">
        <v>11</v>
      </c>
      <c r="C486" s="52" t="s">
        <v>27</v>
      </c>
      <c r="D486" s="27">
        <v>386</v>
      </c>
      <c r="E486" s="20"/>
      <c r="F486" s="20"/>
      <c r="G486" s="21">
        <f>SUM(G487)</f>
        <v>45000000</v>
      </c>
      <c r="H486" s="21">
        <f t="shared" si="249"/>
        <v>45000000</v>
      </c>
      <c r="I486" s="21">
        <f t="shared" si="249"/>
        <v>45000000</v>
      </c>
      <c r="J486" s="21">
        <f t="shared" si="249"/>
        <v>45000000</v>
      </c>
      <c r="K486" s="21">
        <f t="shared" si="249"/>
        <v>45000000</v>
      </c>
      <c r="L486" s="22">
        <f t="shared" si="216"/>
        <v>100</v>
      </c>
      <c r="M486" s="21">
        <f t="shared" si="249"/>
        <v>45000000</v>
      </c>
      <c r="N486" s="21">
        <f t="shared" si="249"/>
        <v>45000000</v>
      </c>
      <c r="O486" s="21">
        <f t="shared" si="249"/>
        <v>45000000</v>
      </c>
      <c r="P486" s="21">
        <f t="shared" si="249"/>
        <v>45000000</v>
      </c>
      <c r="Q486" s="21">
        <f t="shared" si="249"/>
        <v>45000000</v>
      </c>
      <c r="R486" s="21">
        <f t="shared" si="249"/>
        <v>16700000</v>
      </c>
      <c r="S486" s="21">
        <f t="shared" si="249"/>
        <v>16700000</v>
      </c>
      <c r="T486" s="21">
        <f t="shared" si="249"/>
        <v>30100000</v>
      </c>
      <c r="U486" s="21">
        <f t="shared" si="249"/>
        <v>30100000</v>
      </c>
      <c r="V486" s="21"/>
      <c r="W486" s="21"/>
      <c r="X486" s="21"/>
      <c r="Y486" s="132"/>
    </row>
    <row r="487" spans="1:25" s="35" customFormat="1" ht="45" hidden="1">
      <c r="A487" s="28" t="s">
        <v>172</v>
      </c>
      <c r="B487" s="29">
        <v>11</v>
      </c>
      <c r="C487" s="53" t="s">
        <v>27</v>
      </c>
      <c r="D487" s="31">
        <v>3861</v>
      </c>
      <c r="E487" s="32" t="s">
        <v>282</v>
      </c>
      <c r="F487" s="32"/>
      <c r="G487" s="1">
        <v>45000000</v>
      </c>
      <c r="H487" s="1">
        <v>45000000</v>
      </c>
      <c r="I487" s="1">
        <v>45000000</v>
      </c>
      <c r="J487" s="1">
        <v>45000000</v>
      </c>
      <c r="K487" s="1">
        <v>45000000</v>
      </c>
      <c r="L487" s="33">
        <f t="shared" si="216"/>
        <v>100</v>
      </c>
      <c r="M487" s="1">
        <v>45000000</v>
      </c>
      <c r="N487" s="1">
        <v>45000000</v>
      </c>
      <c r="O487" s="1">
        <v>45000000</v>
      </c>
      <c r="P487" s="1">
        <f>O487</f>
        <v>45000000</v>
      </c>
      <c r="Q487" s="1">
        <v>45000000</v>
      </c>
      <c r="R487" s="1">
        <v>16700000</v>
      </c>
      <c r="S487" s="1">
        <f>R487</f>
        <v>16700000</v>
      </c>
      <c r="T487" s="1">
        <v>30100000</v>
      </c>
      <c r="U487" s="1">
        <f>T487</f>
        <v>30100000</v>
      </c>
      <c r="V487" s="1"/>
      <c r="W487" s="1"/>
      <c r="X487" s="1"/>
      <c r="Y487" s="74"/>
    </row>
    <row r="488" spans="1:25" s="23" customFormat="1" ht="78" customHeight="1">
      <c r="A488" s="281" t="s">
        <v>485</v>
      </c>
      <c r="B488" s="281"/>
      <c r="C488" s="281"/>
      <c r="D488" s="281"/>
      <c r="E488" s="20" t="s">
        <v>6</v>
      </c>
      <c r="F488" s="51" t="s">
        <v>543</v>
      </c>
      <c r="G488" s="21">
        <f>SUM(G491)</f>
        <v>860600000</v>
      </c>
      <c r="H488" s="21">
        <f>SUM(H491)</f>
        <v>860600000</v>
      </c>
      <c r="I488" s="21">
        <f>SUM(I491+I489)</f>
        <v>515809490</v>
      </c>
      <c r="J488" s="21">
        <f t="shared" ref="J488:U488" si="250">SUM(J491+J489)</f>
        <v>515809490</v>
      </c>
      <c r="K488" s="21">
        <f t="shared" si="250"/>
        <v>515809490</v>
      </c>
      <c r="L488" s="22">
        <f t="shared" si="216"/>
        <v>100</v>
      </c>
      <c r="M488" s="21">
        <f t="shared" si="250"/>
        <v>860600000</v>
      </c>
      <c r="N488" s="21">
        <f t="shared" si="250"/>
        <v>860600000</v>
      </c>
      <c r="O488" s="21">
        <f t="shared" si="250"/>
        <v>516000000</v>
      </c>
      <c r="P488" s="21">
        <f t="shared" si="250"/>
        <v>516000000</v>
      </c>
      <c r="Q488" s="21">
        <f t="shared" si="250"/>
        <v>860600000</v>
      </c>
      <c r="R488" s="21">
        <f t="shared" si="250"/>
        <v>516000000</v>
      </c>
      <c r="S488" s="21">
        <f t="shared" si="250"/>
        <v>516000000</v>
      </c>
      <c r="T488" s="21">
        <f t="shared" si="250"/>
        <v>516000000</v>
      </c>
      <c r="U488" s="21">
        <f t="shared" si="250"/>
        <v>516000000</v>
      </c>
      <c r="V488" s="57"/>
      <c r="W488" s="57"/>
      <c r="X488" s="57"/>
      <c r="Y488" s="12"/>
    </row>
    <row r="489" spans="1:25" s="23" customFormat="1" ht="15.75" hidden="1">
      <c r="A489" s="24" t="s">
        <v>71</v>
      </c>
      <c r="B489" s="25">
        <v>11</v>
      </c>
      <c r="C489" s="52" t="s">
        <v>27</v>
      </c>
      <c r="D489" s="27">
        <v>386</v>
      </c>
      <c r="E489" s="20"/>
      <c r="F489" s="51"/>
      <c r="G489" s="21"/>
      <c r="H489" s="21"/>
      <c r="I489" s="21">
        <f>I490</f>
        <v>0</v>
      </c>
      <c r="J489" s="21">
        <f t="shared" ref="J489:U489" si="251">J490</f>
        <v>0</v>
      </c>
      <c r="K489" s="21">
        <f t="shared" si="251"/>
        <v>0</v>
      </c>
      <c r="L489" s="22" t="str">
        <f t="shared" si="216"/>
        <v>-</v>
      </c>
      <c r="M489" s="21">
        <f t="shared" si="251"/>
        <v>0</v>
      </c>
      <c r="N489" s="21">
        <f t="shared" si="251"/>
        <v>0</v>
      </c>
      <c r="O489" s="21">
        <f t="shared" si="251"/>
        <v>516000000</v>
      </c>
      <c r="P489" s="21">
        <f t="shared" si="251"/>
        <v>516000000</v>
      </c>
      <c r="Q489" s="21">
        <f t="shared" si="251"/>
        <v>0</v>
      </c>
      <c r="R489" s="21">
        <f t="shared" si="251"/>
        <v>516000000</v>
      </c>
      <c r="S489" s="21">
        <f t="shared" si="251"/>
        <v>516000000</v>
      </c>
      <c r="T489" s="21">
        <f t="shared" si="251"/>
        <v>516000000</v>
      </c>
      <c r="U489" s="21">
        <f t="shared" si="251"/>
        <v>516000000</v>
      </c>
      <c r="V489" s="57"/>
      <c r="W489" s="57"/>
      <c r="X489" s="57"/>
      <c r="Y489" s="12"/>
    </row>
    <row r="490" spans="1:25" ht="45" hidden="1">
      <c r="A490" s="28" t="s">
        <v>71</v>
      </c>
      <c r="B490" s="29">
        <v>11</v>
      </c>
      <c r="C490" s="53" t="s">
        <v>27</v>
      </c>
      <c r="D490" s="31">
        <v>3861</v>
      </c>
      <c r="E490" s="32" t="s">
        <v>282</v>
      </c>
      <c r="F490" s="113"/>
      <c r="G490" s="1"/>
      <c r="H490" s="1"/>
      <c r="I490" s="1"/>
      <c r="J490" s="1"/>
      <c r="K490" s="1"/>
      <c r="L490" s="33" t="str">
        <f t="shared" si="216"/>
        <v>-</v>
      </c>
      <c r="M490" s="1"/>
      <c r="N490" s="1"/>
      <c r="O490" s="1">
        <v>516000000</v>
      </c>
      <c r="P490" s="1">
        <f>O490</f>
        <v>516000000</v>
      </c>
      <c r="Q490" s="1"/>
      <c r="R490" s="1">
        <v>516000000</v>
      </c>
      <c r="S490" s="1">
        <f>R490</f>
        <v>516000000</v>
      </c>
      <c r="T490" s="1">
        <v>516000000</v>
      </c>
      <c r="U490" s="1">
        <f>T490</f>
        <v>516000000</v>
      </c>
    </row>
    <row r="491" spans="1:25" s="23" customFormat="1" ht="15.75" hidden="1">
      <c r="A491" s="24" t="s">
        <v>71</v>
      </c>
      <c r="B491" s="25">
        <v>11</v>
      </c>
      <c r="C491" s="52" t="s">
        <v>27</v>
      </c>
      <c r="D491" s="27">
        <v>351</v>
      </c>
      <c r="E491" s="20"/>
      <c r="F491" s="20"/>
      <c r="G491" s="21">
        <f>SUM(G492)</f>
        <v>860600000</v>
      </c>
      <c r="H491" s="21">
        <f t="shared" ref="H491:U491" si="252">SUM(H492)</f>
        <v>860600000</v>
      </c>
      <c r="I491" s="21">
        <f t="shared" si="252"/>
        <v>515809490</v>
      </c>
      <c r="J491" s="21">
        <f t="shared" si="252"/>
        <v>515809490</v>
      </c>
      <c r="K491" s="21">
        <f t="shared" si="252"/>
        <v>515809490</v>
      </c>
      <c r="L491" s="22">
        <f t="shared" si="216"/>
        <v>100</v>
      </c>
      <c r="M491" s="21">
        <f t="shared" si="252"/>
        <v>860600000</v>
      </c>
      <c r="N491" s="21">
        <f t="shared" si="252"/>
        <v>860600000</v>
      </c>
      <c r="O491" s="21">
        <f t="shared" si="252"/>
        <v>0</v>
      </c>
      <c r="P491" s="21">
        <f t="shared" si="252"/>
        <v>0</v>
      </c>
      <c r="Q491" s="21">
        <f t="shared" si="252"/>
        <v>860600000</v>
      </c>
      <c r="R491" s="21">
        <f t="shared" si="252"/>
        <v>0</v>
      </c>
      <c r="S491" s="21">
        <f t="shared" si="252"/>
        <v>0</v>
      </c>
      <c r="T491" s="21">
        <f t="shared" si="252"/>
        <v>0</v>
      </c>
      <c r="U491" s="21">
        <f t="shared" si="252"/>
        <v>0</v>
      </c>
      <c r="V491" s="57"/>
      <c r="W491" s="57"/>
      <c r="X491" s="57"/>
      <c r="Y491" s="12"/>
    </row>
    <row r="492" spans="1:25" ht="30" hidden="1">
      <c r="A492" s="28" t="s">
        <v>71</v>
      </c>
      <c r="B492" s="29">
        <v>11</v>
      </c>
      <c r="C492" s="53" t="s">
        <v>27</v>
      </c>
      <c r="D492" s="31">
        <v>3512</v>
      </c>
      <c r="E492" s="32" t="s">
        <v>140</v>
      </c>
      <c r="F492" s="32"/>
      <c r="G492" s="1">
        <v>860600000</v>
      </c>
      <c r="H492" s="1">
        <v>860600000</v>
      </c>
      <c r="I492" s="1">
        <v>515809490</v>
      </c>
      <c r="J492" s="1">
        <v>515809490</v>
      </c>
      <c r="K492" s="1">
        <v>515809490</v>
      </c>
      <c r="L492" s="33">
        <f t="shared" si="216"/>
        <v>100</v>
      </c>
      <c r="M492" s="1">
        <v>860600000</v>
      </c>
      <c r="N492" s="1">
        <v>860600000</v>
      </c>
      <c r="O492" s="1"/>
      <c r="P492" s="1">
        <f>O492</f>
        <v>0</v>
      </c>
      <c r="Q492" s="1">
        <v>860600000</v>
      </c>
      <c r="R492" s="1"/>
      <c r="S492" s="1">
        <f>R492</f>
        <v>0</v>
      </c>
      <c r="T492" s="1"/>
      <c r="U492" s="1">
        <f>T492</f>
        <v>0</v>
      </c>
    </row>
    <row r="493" spans="1:25" s="23" customFormat="1" ht="81" customHeight="1">
      <c r="A493" s="281" t="s">
        <v>584</v>
      </c>
      <c r="B493" s="281"/>
      <c r="C493" s="281"/>
      <c r="D493" s="281"/>
      <c r="E493" s="20" t="s">
        <v>62</v>
      </c>
      <c r="F493" s="51" t="s">
        <v>543</v>
      </c>
      <c r="G493" s="21">
        <f>SUM(G494)</f>
        <v>106107750</v>
      </c>
      <c r="H493" s="21">
        <f t="shared" ref="H493:U494" si="253">SUM(H494)</f>
        <v>106107750</v>
      </c>
      <c r="I493" s="21">
        <f t="shared" si="253"/>
        <v>56107750</v>
      </c>
      <c r="J493" s="21">
        <f t="shared" si="253"/>
        <v>56107750</v>
      </c>
      <c r="K493" s="21">
        <f t="shared" si="253"/>
        <v>56107750</v>
      </c>
      <c r="L493" s="22">
        <f t="shared" si="216"/>
        <v>100</v>
      </c>
      <c r="M493" s="21">
        <f t="shared" si="253"/>
        <v>100000000</v>
      </c>
      <c r="N493" s="21">
        <f t="shared" si="253"/>
        <v>100000000</v>
      </c>
      <c r="O493" s="21">
        <f t="shared" si="253"/>
        <v>0</v>
      </c>
      <c r="P493" s="21">
        <f t="shared" si="253"/>
        <v>0</v>
      </c>
      <c r="Q493" s="21">
        <f t="shared" si="253"/>
        <v>100000000</v>
      </c>
      <c r="R493" s="21">
        <f t="shared" si="253"/>
        <v>0</v>
      </c>
      <c r="S493" s="21">
        <f t="shared" si="253"/>
        <v>0</v>
      </c>
      <c r="T493" s="21">
        <f t="shared" si="253"/>
        <v>0</v>
      </c>
      <c r="U493" s="21">
        <f t="shared" si="253"/>
        <v>0</v>
      </c>
      <c r="V493" s="57"/>
      <c r="W493" s="57"/>
      <c r="X493" s="57"/>
      <c r="Y493" s="12"/>
    </row>
    <row r="494" spans="1:25" s="23" customFormat="1" ht="15.75" hidden="1">
      <c r="A494" s="24" t="s">
        <v>72</v>
      </c>
      <c r="B494" s="25">
        <v>11</v>
      </c>
      <c r="C494" s="52" t="s">
        <v>27</v>
      </c>
      <c r="D494" s="27">
        <v>386</v>
      </c>
      <c r="E494" s="20"/>
      <c r="F494" s="20"/>
      <c r="G494" s="21">
        <f>SUM(G495)</f>
        <v>106107750</v>
      </c>
      <c r="H494" s="21">
        <f t="shared" si="253"/>
        <v>106107750</v>
      </c>
      <c r="I494" s="21">
        <f t="shared" si="253"/>
        <v>56107750</v>
      </c>
      <c r="J494" s="21">
        <f t="shared" si="253"/>
        <v>56107750</v>
      </c>
      <c r="K494" s="21">
        <f t="shared" si="253"/>
        <v>56107750</v>
      </c>
      <c r="L494" s="22">
        <f t="shared" ref="L494:L557" si="254">IF(I494=0, "-", K494/I494*100)</f>
        <v>100</v>
      </c>
      <c r="M494" s="21">
        <f t="shared" si="253"/>
        <v>100000000</v>
      </c>
      <c r="N494" s="21">
        <f t="shared" si="253"/>
        <v>100000000</v>
      </c>
      <c r="O494" s="21">
        <f t="shared" si="253"/>
        <v>0</v>
      </c>
      <c r="P494" s="21">
        <f t="shared" si="253"/>
        <v>0</v>
      </c>
      <c r="Q494" s="21">
        <f t="shared" si="253"/>
        <v>100000000</v>
      </c>
      <c r="R494" s="21">
        <f t="shared" si="253"/>
        <v>0</v>
      </c>
      <c r="S494" s="21">
        <f t="shared" si="253"/>
        <v>0</v>
      </c>
      <c r="T494" s="21">
        <f t="shared" si="253"/>
        <v>0</v>
      </c>
      <c r="U494" s="21">
        <f t="shared" si="253"/>
        <v>0</v>
      </c>
      <c r="V494" s="57"/>
      <c r="W494" s="57"/>
      <c r="X494" s="57"/>
      <c r="Y494" s="12"/>
    </row>
    <row r="495" spans="1:25" ht="45" hidden="1">
      <c r="A495" s="28" t="s">
        <v>72</v>
      </c>
      <c r="B495" s="29">
        <v>11</v>
      </c>
      <c r="C495" s="53" t="s">
        <v>27</v>
      </c>
      <c r="D495" s="56">
        <v>3861</v>
      </c>
      <c r="E495" s="32" t="s">
        <v>282</v>
      </c>
      <c r="F495" s="32"/>
      <c r="G495" s="1">
        <v>106107750</v>
      </c>
      <c r="H495" s="1">
        <v>106107750</v>
      </c>
      <c r="I495" s="1">
        <v>56107750</v>
      </c>
      <c r="J495" s="1">
        <v>56107750</v>
      </c>
      <c r="K495" s="1">
        <v>56107750</v>
      </c>
      <c r="L495" s="33">
        <f t="shared" si="254"/>
        <v>100</v>
      </c>
      <c r="M495" s="1">
        <v>100000000</v>
      </c>
      <c r="N495" s="1">
        <v>100000000</v>
      </c>
      <c r="O495" s="1"/>
      <c r="P495" s="1">
        <f>O495</f>
        <v>0</v>
      </c>
      <c r="Q495" s="1">
        <v>100000000</v>
      </c>
      <c r="R495" s="1"/>
      <c r="S495" s="1">
        <f>R495</f>
        <v>0</v>
      </c>
      <c r="T495" s="1"/>
      <c r="U495" s="1">
        <f>T495</f>
        <v>0</v>
      </c>
    </row>
    <row r="496" spans="1:25" s="23" customFormat="1" ht="79.5" customHeight="1">
      <c r="A496" s="281" t="s">
        <v>486</v>
      </c>
      <c r="B496" s="281"/>
      <c r="C496" s="281"/>
      <c r="D496" s="281"/>
      <c r="E496" s="20" t="s">
        <v>60</v>
      </c>
      <c r="F496" s="51" t="s">
        <v>543</v>
      </c>
      <c r="G496" s="21">
        <f>SUM(G497)</f>
        <v>355000000</v>
      </c>
      <c r="H496" s="21">
        <f t="shared" ref="H496:U497" si="255">SUM(H497)</f>
        <v>355000000</v>
      </c>
      <c r="I496" s="21">
        <f t="shared" si="255"/>
        <v>355000000</v>
      </c>
      <c r="J496" s="21">
        <f t="shared" si="255"/>
        <v>355000000</v>
      </c>
      <c r="K496" s="21">
        <f t="shared" si="255"/>
        <v>355000000</v>
      </c>
      <c r="L496" s="22">
        <f t="shared" si="254"/>
        <v>100</v>
      </c>
      <c r="M496" s="21">
        <f t="shared" si="255"/>
        <v>400000000</v>
      </c>
      <c r="N496" s="21">
        <f t="shared" si="255"/>
        <v>400000000</v>
      </c>
      <c r="O496" s="21">
        <f t="shared" si="255"/>
        <v>636000000</v>
      </c>
      <c r="P496" s="21">
        <f t="shared" si="255"/>
        <v>636000000</v>
      </c>
      <c r="Q496" s="21">
        <f t="shared" si="255"/>
        <v>400000000</v>
      </c>
      <c r="R496" s="21">
        <f t="shared" si="255"/>
        <v>636000000</v>
      </c>
      <c r="S496" s="21">
        <f t="shared" si="255"/>
        <v>636000000</v>
      </c>
      <c r="T496" s="21">
        <f t="shared" si="255"/>
        <v>636000000</v>
      </c>
      <c r="U496" s="21">
        <f t="shared" si="255"/>
        <v>636000000</v>
      </c>
      <c r="V496" s="57"/>
      <c r="W496" s="57"/>
      <c r="X496" s="57"/>
      <c r="Y496" s="12"/>
    </row>
    <row r="497" spans="1:25" s="23" customFormat="1" ht="15.75" hidden="1">
      <c r="A497" s="24" t="s">
        <v>173</v>
      </c>
      <c r="B497" s="25">
        <v>11</v>
      </c>
      <c r="C497" s="52" t="s">
        <v>27</v>
      </c>
      <c r="D497" s="27">
        <v>351</v>
      </c>
      <c r="E497" s="20"/>
      <c r="F497" s="20"/>
      <c r="G497" s="21">
        <f>SUM(G498)</f>
        <v>355000000</v>
      </c>
      <c r="H497" s="21">
        <f t="shared" si="255"/>
        <v>355000000</v>
      </c>
      <c r="I497" s="21">
        <f t="shared" si="255"/>
        <v>355000000</v>
      </c>
      <c r="J497" s="21">
        <f t="shared" si="255"/>
        <v>355000000</v>
      </c>
      <c r="K497" s="21">
        <f t="shared" si="255"/>
        <v>355000000</v>
      </c>
      <c r="L497" s="22">
        <f t="shared" si="254"/>
        <v>100</v>
      </c>
      <c r="M497" s="21">
        <f t="shared" si="255"/>
        <v>400000000</v>
      </c>
      <c r="N497" s="21">
        <f t="shared" si="255"/>
        <v>400000000</v>
      </c>
      <c r="O497" s="21">
        <f t="shared" si="255"/>
        <v>636000000</v>
      </c>
      <c r="P497" s="21">
        <f t="shared" si="255"/>
        <v>636000000</v>
      </c>
      <c r="Q497" s="21">
        <f t="shared" si="255"/>
        <v>400000000</v>
      </c>
      <c r="R497" s="21">
        <f t="shared" si="255"/>
        <v>636000000</v>
      </c>
      <c r="S497" s="21">
        <f t="shared" si="255"/>
        <v>636000000</v>
      </c>
      <c r="T497" s="21">
        <f t="shared" si="255"/>
        <v>636000000</v>
      </c>
      <c r="U497" s="21">
        <f t="shared" si="255"/>
        <v>636000000</v>
      </c>
      <c r="V497" s="57"/>
      <c r="W497" s="57"/>
      <c r="X497" s="57"/>
      <c r="Y497" s="12"/>
    </row>
    <row r="498" spans="1:25" ht="30" hidden="1">
      <c r="A498" s="28" t="s">
        <v>173</v>
      </c>
      <c r="B498" s="29">
        <v>11</v>
      </c>
      <c r="C498" s="53" t="s">
        <v>27</v>
      </c>
      <c r="D498" s="31">
        <v>3512</v>
      </c>
      <c r="E498" s="32" t="s">
        <v>140</v>
      </c>
      <c r="F498" s="32"/>
      <c r="G498" s="1">
        <v>355000000</v>
      </c>
      <c r="H498" s="1">
        <v>355000000</v>
      </c>
      <c r="I498" s="1">
        <v>355000000</v>
      </c>
      <c r="J498" s="1">
        <v>355000000</v>
      </c>
      <c r="K498" s="1">
        <v>355000000</v>
      </c>
      <c r="L498" s="33">
        <f t="shared" si="254"/>
        <v>100</v>
      </c>
      <c r="M498" s="1">
        <v>400000000</v>
      </c>
      <c r="N498" s="1">
        <v>400000000</v>
      </c>
      <c r="O498" s="1">
        <v>636000000</v>
      </c>
      <c r="P498" s="1">
        <f>O498</f>
        <v>636000000</v>
      </c>
      <c r="Q498" s="1">
        <v>400000000</v>
      </c>
      <c r="R498" s="1">
        <v>636000000</v>
      </c>
      <c r="S498" s="1">
        <f>R498</f>
        <v>636000000</v>
      </c>
      <c r="T498" s="1">
        <v>636000000</v>
      </c>
      <c r="U498" s="1">
        <f>T498</f>
        <v>636000000</v>
      </c>
    </row>
    <row r="499" spans="1:25" s="41" customFormat="1" ht="78.75">
      <c r="A499" s="281" t="s">
        <v>487</v>
      </c>
      <c r="B499" s="282"/>
      <c r="C499" s="282"/>
      <c r="D499" s="282"/>
      <c r="E499" s="20" t="s">
        <v>372</v>
      </c>
      <c r="F499" s="51" t="s">
        <v>543</v>
      </c>
      <c r="G499" s="21">
        <f>G500+G502</f>
        <v>1150000</v>
      </c>
      <c r="H499" s="21">
        <f t="shared" ref="H499:U499" si="256">H500+H502</f>
        <v>120000</v>
      </c>
      <c r="I499" s="21">
        <f t="shared" si="256"/>
        <v>1150000</v>
      </c>
      <c r="J499" s="21">
        <f t="shared" si="256"/>
        <v>120000</v>
      </c>
      <c r="K499" s="21">
        <f t="shared" si="256"/>
        <v>986526.69000000006</v>
      </c>
      <c r="L499" s="22">
        <f t="shared" si="254"/>
        <v>85.784929565217396</v>
      </c>
      <c r="M499" s="21">
        <f t="shared" si="256"/>
        <v>780000</v>
      </c>
      <c r="N499" s="21">
        <f t="shared" si="256"/>
        <v>80000</v>
      </c>
      <c r="O499" s="21">
        <f t="shared" si="256"/>
        <v>0</v>
      </c>
      <c r="P499" s="21">
        <f t="shared" si="256"/>
        <v>0</v>
      </c>
      <c r="Q499" s="21">
        <f t="shared" si="256"/>
        <v>0</v>
      </c>
      <c r="R499" s="21">
        <f t="shared" si="256"/>
        <v>0</v>
      </c>
      <c r="S499" s="21">
        <f t="shared" si="256"/>
        <v>0</v>
      </c>
      <c r="T499" s="21">
        <f t="shared" si="256"/>
        <v>0</v>
      </c>
      <c r="U499" s="21">
        <f t="shared" si="256"/>
        <v>0</v>
      </c>
      <c r="V499" s="125"/>
      <c r="W499" s="125"/>
      <c r="X499" s="125"/>
      <c r="Y499" s="134"/>
    </row>
    <row r="500" spans="1:25" s="71" customFormat="1" ht="15.75" hidden="1">
      <c r="A500" s="24" t="s">
        <v>305</v>
      </c>
      <c r="B500" s="25">
        <v>12</v>
      </c>
      <c r="C500" s="52" t="s">
        <v>28</v>
      </c>
      <c r="D500" s="42">
        <v>323</v>
      </c>
      <c r="E500" s="20"/>
      <c r="F500" s="20"/>
      <c r="G500" s="21">
        <f>SUM(G501)</f>
        <v>120000</v>
      </c>
      <c r="H500" s="21">
        <f t="shared" ref="H500:U500" si="257">SUM(H501)</f>
        <v>120000</v>
      </c>
      <c r="I500" s="21">
        <f t="shared" si="257"/>
        <v>120000</v>
      </c>
      <c r="J500" s="21">
        <f t="shared" si="257"/>
        <v>120000</v>
      </c>
      <c r="K500" s="21">
        <f t="shared" si="257"/>
        <v>98652.67</v>
      </c>
      <c r="L500" s="22">
        <f t="shared" si="254"/>
        <v>82.210558333333324</v>
      </c>
      <c r="M500" s="21">
        <f t="shared" si="257"/>
        <v>80000</v>
      </c>
      <c r="N500" s="21">
        <f t="shared" si="257"/>
        <v>80000</v>
      </c>
      <c r="O500" s="21">
        <f t="shared" si="257"/>
        <v>0</v>
      </c>
      <c r="P500" s="21">
        <f t="shared" si="257"/>
        <v>0</v>
      </c>
      <c r="Q500" s="21">
        <f t="shared" si="257"/>
        <v>0</v>
      </c>
      <c r="R500" s="21">
        <f t="shared" si="257"/>
        <v>0</v>
      </c>
      <c r="S500" s="21">
        <f t="shared" si="257"/>
        <v>0</v>
      </c>
      <c r="T500" s="21">
        <f t="shared" si="257"/>
        <v>0</v>
      </c>
      <c r="U500" s="21">
        <f t="shared" si="257"/>
        <v>0</v>
      </c>
      <c r="V500" s="128"/>
      <c r="W500" s="128"/>
      <c r="X500" s="128"/>
      <c r="Y500" s="137"/>
    </row>
    <row r="501" spans="1:25" s="72" customFormat="1" hidden="1">
      <c r="A501" s="28" t="s">
        <v>305</v>
      </c>
      <c r="B501" s="29">
        <v>12</v>
      </c>
      <c r="C501" s="53" t="s">
        <v>28</v>
      </c>
      <c r="D501" s="56">
        <v>3237</v>
      </c>
      <c r="E501" s="32" t="s">
        <v>36</v>
      </c>
      <c r="F501" s="32"/>
      <c r="G501" s="1">
        <v>120000</v>
      </c>
      <c r="H501" s="1">
        <v>120000</v>
      </c>
      <c r="I501" s="1">
        <v>120000</v>
      </c>
      <c r="J501" s="1">
        <v>120000</v>
      </c>
      <c r="K501" s="1">
        <v>98652.67</v>
      </c>
      <c r="L501" s="33">
        <f t="shared" si="254"/>
        <v>82.210558333333324</v>
      </c>
      <c r="M501" s="1">
        <v>80000</v>
      </c>
      <c r="N501" s="1">
        <v>80000</v>
      </c>
      <c r="O501" s="1"/>
      <c r="P501" s="1">
        <f>O501</f>
        <v>0</v>
      </c>
      <c r="Q501" s="1">
        <v>0</v>
      </c>
      <c r="R501" s="1"/>
      <c r="S501" s="1">
        <f>R501</f>
        <v>0</v>
      </c>
      <c r="T501" s="1"/>
      <c r="U501" s="1">
        <f>T501</f>
        <v>0</v>
      </c>
      <c r="V501" s="2"/>
      <c r="W501" s="2"/>
      <c r="X501" s="2"/>
      <c r="Y501" s="138"/>
    </row>
    <row r="502" spans="1:25" s="71" customFormat="1" ht="15.75" hidden="1">
      <c r="A502" s="24" t="s">
        <v>305</v>
      </c>
      <c r="B502" s="25">
        <v>51</v>
      </c>
      <c r="C502" s="52" t="s">
        <v>28</v>
      </c>
      <c r="D502" s="42">
        <v>323</v>
      </c>
      <c r="E502" s="20"/>
      <c r="F502" s="20"/>
      <c r="G502" s="21">
        <f>SUM(G503)</f>
        <v>1030000</v>
      </c>
      <c r="H502" s="21">
        <f t="shared" ref="H502:U502" si="258">SUM(H503)</f>
        <v>0</v>
      </c>
      <c r="I502" s="21">
        <f t="shared" si="258"/>
        <v>1030000</v>
      </c>
      <c r="J502" s="21">
        <f t="shared" si="258"/>
        <v>0</v>
      </c>
      <c r="K502" s="21">
        <f t="shared" si="258"/>
        <v>887874.02</v>
      </c>
      <c r="L502" s="22">
        <f t="shared" si="254"/>
        <v>86.201361165048539</v>
      </c>
      <c r="M502" s="21">
        <f t="shared" si="258"/>
        <v>700000</v>
      </c>
      <c r="N502" s="21">
        <f t="shared" si="258"/>
        <v>0</v>
      </c>
      <c r="O502" s="21">
        <f t="shared" si="258"/>
        <v>0</v>
      </c>
      <c r="P502" s="21">
        <f t="shared" si="258"/>
        <v>0</v>
      </c>
      <c r="Q502" s="21">
        <f t="shared" si="258"/>
        <v>0</v>
      </c>
      <c r="R502" s="21">
        <f t="shared" si="258"/>
        <v>0</v>
      </c>
      <c r="S502" s="21">
        <f t="shared" si="258"/>
        <v>0</v>
      </c>
      <c r="T502" s="21">
        <f t="shared" si="258"/>
        <v>0</v>
      </c>
      <c r="U502" s="21">
        <f t="shared" si="258"/>
        <v>0</v>
      </c>
      <c r="V502" s="128"/>
      <c r="W502" s="128"/>
      <c r="X502" s="128"/>
      <c r="Y502" s="137"/>
    </row>
    <row r="503" spans="1:25" s="72" customFormat="1" hidden="1">
      <c r="A503" s="28" t="s">
        <v>305</v>
      </c>
      <c r="B503" s="29">
        <v>51</v>
      </c>
      <c r="C503" s="53" t="s">
        <v>28</v>
      </c>
      <c r="D503" s="56">
        <v>3237</v>
      </c>
      <c r="E503" s="32" t="s">
        <v>36</v>
      </c>
      <c r="F503" s="32"/>
      <c r="G503" s="1">
        <v>1030000</v>
      </c>
      <c r="H503" s="59"/>
      <c r="I503" s="1">
        <v>1030000</v>
      </c>
      <c r="J503" s="59"/>
      <c r="K503" s="1">
        <v>887874.02</v>
      </c>
      <c r="L503" s="33">
        <f t="shared" si="254"/>
        <v>86.201361165048539</v>
      </c>
      <c r="M503" s="1">
        <v>700000</v>
      </c>
      <c r="N503" s="59"/>
      <c r="O503" s="1"/>
      <c r="P503" s="59"/>
      <c r="Q503" s="1">
        <v>0</v>
      </c>
      <c r="R503" s="1"/>
      <c r="S503" s="59"/>
      <c r="T503" s="1"/>
      <c r="U503" s="59"/>
      <c r="V503" s="2"/>
      <c r="W503" s="2"/>
      <c r="X503" s="2"/>
      <c r="Y503" s="138"/>
    </row>
    <row r="504" spans="1:25" s="23" customFormat="1" ht="15.75">
      <c r="A504" s="286" t="s">
        <v>384</v>
      </c>
      <c r="B504" s="286"/>
      <c r="C504" s="286"/>
      <c r="D504" s="286"/>
      <c r="E504" s="286"/>
      <c r="F504" s="286"/>
      <c r="G504" s="18">
        <f>SUM(G505+G518+G523+G528+G536+G539+G542+G551+G558+G563+G566+G545+G548+G569)</f>
        <v>119465000</v>
      </c>
      <c r="H504" s="18">
        <f t="shared" ref="H504:U504" si="259">SUM(H505+H518+H523+H528+H536+H539+H542+H551+H558+H563+H566+H545+H548+H569)</f>
        <v>119095000</v>
      </c>
      <c r="I504" s="18">
        <f t="shared" si="259"/>
        <v>234465000</v>
      </c>
      <c r="J504" s="18">
        <f t="shared" si="259"/>
        <v>234095000</v>
      </c>
      <c r="K504" s="18">
        <f t="shared" si="259"/>
        <v>231622033.00999999</v>
      </c>
      <c r="L504" s="19">
        <f t="shared" si="254"/>
        <v>98.787466363849603</v>
      </c>
      <c r="M504" s="18">
        <f t="shared" si="259"/>
        <v>106440000</v>
      </c>
      <c r="N504" s="18">
        <f t="shared" si="259"/>
        <v>106440000</v>
      </c>
      <c r="O504" s="18">
        <f t="shared" si="259"/>
        <v>130890000</v>
      </c>
      <c r="P504" s="18">
        <f t="shared" si="259"/>
        <v>130890000</v>
      </c>
      <c r="Q504" s="18">
        <f t="shared" si="259"/>
        <v>106495000</v>
      </c>
      <c r="R504" s="18">
        <f t="shared" si="259"/>
        <v>131590000</v>
      </c>
      <c r="S504" s="18">
        <f t="shared" si="259"/>
        <v>131590000</v>
      </c>
      <c r="T504" s="18">
        <f t="shared" si="259"/>
        <v>91590000</v>
      </c>
      <c r="U504" s="18">
        <f t="shared" si="259"/>
        <v>91590000</v>
      </c>
      <c r="V504" s="57"/>
      <c r="W504" s="57"/>
      <c r="X504" s="57"/>
      <c r="Y504" s="12"/>
    </row>
    <row r="505" spans="1:25" ht="78.75">
      <c r="A505" s="281" t="s">
        <v>488</v>
      </c>
      <c r="B505" s="281"/>
      <c r="C505" s="281"/>
      <c r="D505" s="281"/>
      <c r="E505" s="20" t="s">
        <v>326</v>
      </c>
      <c r="F505" s="51" t="s">
        <v>544</v>
      </c>
      <c r="G505" s="21">
        <f>G506+G508+G510+G515</f>
        <v>795000</v>
      </c>
      <c r="H505" s="21">
        <f t="shared" ref="H505:U505" si="260">H506+H508+H510+H515</f>
        <v>795000</v>
      </c>
      <c r="I505" s="21">
        <f t="shared" si="260"/>
        <v>795000</v>
      </c>
      <c r="J505" s="21">
        <f t="shared" si="260"/>
        <v>795000</v>
      </c>
      <c r="K505" s="21">
        <f t="shared" si="260"/>
        <v>514651.69</v>
      </c>
      <c r="L505" s="22">
        <f t="shared" si="254"/>
        <v>64.736061635220125</v>
      </c>
      <c r="M505" s="21">
        <f t="shared" si="260"/>
        <v>840000</v>
      </c>
      <c r="N505" s="21">
        <f t="shared" si="260"/>
        <v>840000</v>
      </c>
      <c r="O505" s="21">
        <f t="shared" si="260"/>
        <v>1390000</v>
      </c>
      <c r="P505" s="21">
        <f t="shared" si="260"/>
        <v>1390000</v>
      </c>
      <c r="Q505" s="21">
        <f t="shared" si="260"/>
        <v>895000</v>
      </c>
      <c r="R505" s="21">
        <f t="shared" si="260"/>
        <v>1390000</v>
      </c>
      <c r="S505" s="21">
        <f t="shared" si="260"/>
        <v>1390000</v>
      </c>
      <c r="T505" s="21">
        <f t="shared" si="260"/>
        <v>1390000</v>
      </c>
      <c r="U505" s="21">
        <f t="shared" si="260"/>
        <v>1390000</v>
      </c>
      <c r="Y505" s="76"/>
    </row>
    <row r="506" spans="1:25" s="23" customFormat="1" ht="15.75" hidden="1">
      <c r="A506" s="24" t="s">
        <v>15</v>
      </c>
      <c r="B506" s="25">
        <v>11</v>
      </c>
      <c r="C506" s="52" t="s">
        <v>23</v>
      </c>
      <c r="D506" s="27">
        <v>321</v>
      </c>
      <c r="E506" s="20"/>
      <c r="F506" s="20"/>
      <c r="G506" s="21">
        <f>SUM(G507)</f>
        <v>10000</v>
      </c>
      <c r="H506" s="21">
        <f t="shared" ref="H506:U506" si="261">SUM(H507)</f>
        <v>10000</v>
      </c>
      <c r="I506" s="21">
        <f t="shared" si="261"/>
        <v>10000</v>
      </c>
      <c r="J506" s="21">
        <f t="shared" si="261"/>
        <v>10000</v>
      </c>
      <c r="K506" s="21">
        <f t="shared" si="261"/>
        <v>0</v>
      </c>
      <c r="L506" s="22">
        <f t="shared" si="254"/>
        <v>0</v>
      </c>
      <c r="M506" s="21">
        <f t="shared" si="261"/>
        <v>10000</v>
      </c>
      <c r="N506" s="21">
        <f t="shared" si="261"/>
        <v>10000</v>
      </c>
      <c r="O506" s="21">
        <f t="shared" si="261"/>
        <v>10000</v>
      </c>
      <c r="P506" s="21">
        <f t="shared" si="261"/>
        <v>10000</v>
      </c>
      <c r="Q506" s="21">
        <f t="shared" si="261"/>
        <v>10000</v>
      </c>
      <c r="R506" s="21">
        <f t="shared" si="261"/>
        <v>10000</v>
      </c>
      <c r="S506" s="21">
        <f t="shared" si="261"/>
        <v>10000</v>
      </c>
      <c r="T506" s="21">
        <f t="shared" si="261"/>
        <v>10000</v>
      </c>
      <c r="U506" s="21">
        <f t="shared" si="261"/>
        <v>10000</v>
      </c>
      <c r="V506" s="57"/>
      <c r="W506" s="57"/>
      <c r="X506" s="57"/>
      <c r="Y506" s="12"/>
    </row>
    <row r="507" spans="1:25" s="35" customFormat="1" hidden="1">
      <c r="A507" s="28" t="s">
        <v>15</v>
      </c>
      <c r="B507" s="29">
        <v>11</v>
      </c>
      <c r="C507" s="53" t="s">
        <v>23</v>
      </c>
      <c r="D507" s="31">
        <v>3213</v>
      </c>
      <c r="E507" s="32" t="s">
        <v>112</v>
      </c>
      <c r="F507" s="32"/>
      <c r="G507" s="1">
        <v>10000</v>
      </c>
      <c r="H507" s="1">
        <v>10000</v>
      </c>
      <c r="I507" s="1">
        <v>10000</v>
      </c>
      <c r="J507" s="1">
        <v>10000</v>
      </c>
      <c r="K507" s="1">
        <v>0</v>
      </c>
      <c r="L507" s="33">
        <f t="shared" si="254"/>
        <v>0</v>
      </c>
      <c r="M507" s="1">
        <v>10000</v>
      </c>
      <c r="N507" s="1">
        <v>10000</v>
      </c>
      <c r="O507" s="1">
        <v>10000</v>
      </c>
      <c r="P507" s="1">
        <f>O507</f>
        <v>10000</v>
      </c>
      <c r="Q507" s="1">
        <v>10000</v>
      </c>
      <c r="R507" s="1">
        <v>10000</v>
      </c>
      <c r="S507" s="1">
        <f>R507</f>
        <v>10000</v>
      </c>
      <c r="T507" s="1">
        <v>10000</v>
      </c>
      <c r="U507" s="1">
        <f>T507</f>
        <v>10000</v>
      </c>
      <c r="V507" s="1"/>
      <c r="W507" s="1"/>
      <c r="X507" s="1"/>
      <c r="Y507" s="74"/>
    </row>
    <row r="508" spans="1:25" s="36" customFormat="1" ht="15.75" hidden="1">
      <c r="A508" s="24" t="s">
        <v>15</v>
      </c>
      <c r="B508" s="25">
        <v>11</v>
      </c>
      <c r="C508" s="52" t="s">
        <v>23</v>
      </c>
      <c r="D508" s="27">
        <v>322</v>
      </c>
      <c r="E508" s="20"/>
      <c r="F508" s="20"/>
      <c r="G508" s="21">
        <f>SUM(G509)</f>
        <v>5000</v>
      </c>
      <c r="H508" s="21">
        <f t="shared" ref="H508:U508" si="262">SUM(H509)</f>
        <v>5000</v>
      </c>
      <c r="I508" s="21">
        <f t="shared" si="262"/>
        <v>5000</v>
      </c>
      <c r="J508" s="21">
        <f t="shared" si="262"/>
        <v>5000</v>
      </c>
      <c r="K508" s="21">
        <f t="shared" si="262"/>
        <v>0</v>
      </c>
      <c r="L508" s="22">
        <f t="shared" si="254"/>
        <v>0</v>
      </c>
      <c r="M508" s="21">
        <f t="shared" si="262"/>
        <v>5000</v>
      </c>
      <c r="N508" s="21">
        <f t="shared" si="262"/>
        <v>5000</v>
      </c>
      <c r="O508" s="21">
        <f t="shared" si="262"/>
        <v>5000</v>
      </c>
      <c r="P508" s="21">
        <f t="shared" si="262"/>
        <v>5000</v>
      </c>
      <c r="Q508" s="21">
        <f t="shared" si="262"/>
        <v>5000</v>
      </c>
      <c r="R508" s="21">
        <f t="shared" si="262"/>
        <v>5000</v>
      </c>
      <c r="S508" s="21">
        <f t="shared" si="262"/>
        <v>5000</v>
      </c>
      <c r="T508" s="21">
        <f t="shared" si="262"/>
        <v>5000</v>
      </c>
      <c r="U508" s="21">
        <f t="shared" si="262"/>
        <v>5000</v>
      </c>
      <c r="V508" s="21"/>
      <c r="W508" s="21"/>
      <c r="X508" s="21"/>
      <c r="Y508" s="132"/>
    </row>
    <row r="509" spans="1:25" hidden="1">
      <c r="A509" s="28" t="s">
        <v>15</v>
      </c>
      <c r="B509" s="29">
        <v>11</v>
      </c>
      <c r="C509" s="53" t="s">
        <v>23</v>
      </c>
      <c r="D509" s="31">
        <v>3221</v>
      </c>
      <c r="E509" s="32" t="s">
        <v>146</v>
      </c>
      <c r="F509" s="32"/>
      <c r="G509" s="1">
        <v>5000</v>
      </c>
      <c r="H509" s="1">
        <v>5000</v>
      </c>
      <c r="I509" s="1">
        <v>5000</v>
      </c>
      <c r="J509" s="1">
        <v>5000</v>
      </c>
      <c r="K509" s="1">
        <v>0</v>
      </c>
      <c r="L509" s="33">
        <f t="shared" si="254"/>
        <v>0</v>
      </c>
      <c r="M509" s="1">
        <v>5000</v>
      </c>
      <c r="N509" s="1">
        <v>5000</v>
      </c>
      <c r="O509" s="1">
        <v>5000</v>
      </c>
      <c r="P509" s="1">
        <f t="shared" ref="P509:P517" si="263">O509</f>
        <v>5000</v>
      </c>
      <c r="Q509" s="1">
        <v>5000</v>
      </c>
      <c r="R509" s="1">
        <v>5000</v>
      </c>
      <c r="S509" s="1">
        <f t="shared" ref="S509:S517" si="264">R509</f>
        <v>5000</v>
      </c>
      <c r="T509" s="1">
        <v>5000</v>
      </c>
      <c r="U509" s="1">
        <f t="shared" ref="U509:U517" si="265">T509</f>
        <v>5000</v>
      </c>
    </row>
    <row r="510" spans="1:25" s="23" customFormat="1" ht="15.75" hidden="1">
      <c r="A510" s="24" t="s">
        <v>15</v>
      </c>
      <c r="B510" s="25">
        <v>11</v>
      </c>
      <c r="C510" s="52" t="s">
        <v>23</v>
      </c>
      <c r="D510" s="27">
        <v>323</v>
      </c>
      <c r="E510" s="20"/>
      <c r="F510" s="20"/>
      <c r="G510" s="21">
        <f>SUM(G511:G514)</f>
        <v>210000</v>
      </c>
      <c r="H510" s="21">
        <f t="shared" ref="H510:U510" si="266">SUM(H511:H514)</f>
        <v>210000</v>
      </c>
      <c r="I510" s="21">
        <f t="shared" si="266"/>
        <v>210000</v>
      </c>
      <c r="J510" s="21">
        <f t="shared" si="266"/>
        <v>210000</v>
      </c>
      <c r="K510" s="21">
        <f t="shared" si="266"/>
        <v>99804</v>
      </c>
      <c r="L510" s="22">
        <f t="shared" si="254"/>
        <v>47.525714285714287</v>
      </c>
      <c r="M510" s="21">
        <f t="shared" si="266"/>
        <v>210000</v>
      </c>
      <c r="N510" s="21">
        <f t="shared" si="266"/>
        <v>210000</v>
      </c>
      <c r="O510" s="21">
        <f t="shared" si="266"/>
        <v>210000</v>
      </c>
      <c r="P510" s="21">
        <f t="shared" si="266"/>
        <v>210000</v>
      </c>
      <c r="Q510" s="21">
        <f t="shared" si="266"/>
        <v>215000</v>
      </c>
      <c r="R510" s="21">
        <f t="shared" si="266"/>
        <v>210000</v>
      </c>
      <c r="S510" s="21">
        <f t="shared" si="266"/>
        <v>210000</v>
      </c>
      <c r="T510" s="21">
        <f t="shared" si="266"/>
        <v>210000</v>
      </c>
      <c r="U510" s="21">
        <f t="shared" si="266"/>
        <v>210000</v>
      </c>
      <c r="V510" s="57"/>
      <c r="W510" s="57"/>
      <c r="X510" s="57"/>
      <c r="Y510" s="12"/>
    </row>
    <row r="511" spans="1:25" hidden="1">
      <c r="A511" s="28" t="s">
        <v>15</v>
      </c>
      <c r="B511" s="29">
        <v>11</v>
      </c>
      <c r="C511" s="53" t="s">
        <v>23</v>
      </c>
      <c r="D511" s="31">
        <v>3231</v>
      </c>
      <c r="E511" s="32" t="s">
        <v>117</v>
      </c>
      <c r="F511" s="32"/>
      <c r="G511" s="1">
        <v>50000</v>
      </c>
      <c r="H511" s="1">
        <v>50000</v>
      </c>
      <c r="I511" s="1">
        <v>50000</v>
      </c>
      <c r="J511" s="1">
        <v>50000</v>
      </c>
      <c r="K511" s="1">
        <v>36692.129999999997</v>
      </c>
      <c r="L511" s="33">
        <f t="shared" si="254"/>
        <v>73.384259999999983</v>
      </c>
      <c r="M511" s="1">
        <v>50000</v>
      </c>
      <c r="N511" s="1">
        <v>50000</v>
      </c>
      <c r="O511" s="1">
        <v>50000</v>
      </c>
      <c r="P511" s="1">
        <f t="shared" si="263"/>
        <v>50000</v>
      </c>
      <c r="Q511" s="1">
        <v>55000</v>
      </c>
      <c r="R511" s="1">
        <v>50000</v>
      </c>
      <c r="S511" s="1">
        <f t="shared" si="264"/>
        <v>50000</v>
      </c>
      <c r="T511" s="1">
        <v>50000</v>
      </c>
      <c r="U511" s="1">
        <f t="shared" si="265"/>
        <v>50000</v>
      </c>
    </row>
    <row r="512" spans="1:25" hidden="1">
      <c r="A512" s="28" t="s">
        <v>15</v>
      </c>
      <c r="B512" s="29">
        <v>11</v>
      </c>
      <c r="C512" s="53" t="s">
        <v>23</v>
      </c>
      <c r="D512" s="31">
        <v>3235</v>
      </c>
      <c r="E512" s="32" t="s">
        <v>42</v>
      </c>
      <c r="F512" s="32"/>
      <c r="G512" s="1">
        <v>10000</v>
      </c>
      <c r="H512" s="1">
        <v>10000</v>
      </c>
      <c r="I512" s="1">
        <v>10000</v>
      </c>
      <c r="J512" s="1">
        <v>10000</v>
      </c>
      <c r="K512" s="1">
        <v>0</v>
      </c>
      <c r="L512" s="33">
        <f t="shared" si="254"/>
        <v>0</v>
      </c>
      <c r="M512" s="1">
        <v>10000</v>
      </c>
      <c r="N512" s="1">
        <v>10000</v>
      </c>
      <c r="O512" s="1">
        <v>10000</v>
      </c>
      <c r="P512" s="1">
        <f t="shared" si="263"/>
        <v>10000</v>
      </c>
      <c r="Q512" s="1">
        <v>10000</v>
      </c>
      <c r="R512" s="1">
        <v>10000</v>
      </c>
      <c r="S512" s="1">
        <f t="shared" si="264"/>
        <v>10000</v>
      </c>
      <c r="T512" s="1">
        <v>10000</v>
      </c>
      <c r="U512" s="1">
        <f t="shared" si="265"/>
        <v>10000</v>
      </c>
    </row>
    <row r="513" spans="1:25" s="23" customFormat="1" ht="15.75" hidden="1">
      <c r="A513" s="28" t="s">
        <v>15</v>
      </c>
      <c r="B513" s="29">
        <v>11</v>
      </c>
      <c r="C513" s="53" t="s">
        <v>23</v>
      </c>
      <c r="D513" s="31">
        <v>3237</v>
      </c>
      <c r="E513" s="32" t="s">
        <v>36</v>
      </c>
      <c r="F513" s="32"/>
      <c r="G513" s="1">
        <v>120000</v>
      </c>
      <c r="H513" s="1">
        <v>120000</v>
      </c>
      <c r="I513" s="1">
        <v>120000</v>
      </c>
      <c r="J513" s="1">
        <v>120000</v>
      </c>
      <c r="K513" s="1">
        <v>63111.87</v>
      </c>
      <c r="L513" s="33">
        <f t="shared" si="254"/>
        <v>52.593224999999997</v>
      </c>
      <c r="M513" s="1">
        <v>120000</v>
      </c>
      <c r="N513" s="1">
        <v>120000</v>
      </c>
      <c r="O513" s="1">
        <v>120000</v>
      </c>
      <c r="P513" s="1">
        <f t="shared" si="263"/>
        <v>120000</v>
      </c>
      <c r="Q513" s="1">
        <v>120000</v>
      </c>
      <c r="R513" s="1">
        <v>120000</v>
      </c>
      <c r="S513" s="1">
        <f t="shared" si="264"/>
        <v>120000</v>
      </c>
      <c r="T513" s="1">
        <v>120000</v>
      </c>
      <c r="U513" s="1">
        <f t="shared" si="265"/>
        <v>120000</v>
      </c>
      <c r="V513" s="57"/>
      <c r="W513" s="57"/>
      <c r="X513" s="57"/>
      <c r="Y513" s="12"/>
    </row>
    <row r="514" spans="1:25" s="23" customFormat="1" ht="15.75" hidden="1">
      <c r="A514" s="28" t="s">
        <v>15</v>
      </c>
      <c r="B514" s="29">
        <v>11</v>
      </c>
      <c r="C514" s="53" t="s">
        <v>23</v>
      </c>
      <c r="D514" s="31">
        <v>3238</v>
      </c>
      <c r="E514" s="32" t="s">
        <v>122</v>
      </c>
      <c r="F514" s="32"/>
      <c r="G514" s="1">
        <v>30000</v>
      </c>
      <c r="H514" s="1">
        <v>30000</v>
      </c>
      <c r="I514" s="1">
        <v>30000</v>
      </c>
      <c r="J514" s="1">
        <v>30000</v>
      </c>
      <c r="K514" s="1">
        <v>0</v>
      </c>
      <c r="L514" s="33">
        <f t="shared" si="254"/>
        <v>0</v>
      </c>
      <c r="M514" s="1">
        <v>30000</v>
      </c>
      <c r="N514" s="1">
        <v>30000</v>
      </c>
      <c r="O514" s="1">
        <v>30000</v>
      </c>
      <c r="P514" s="1">
        <f t="shared" si="263"/>
        <v>30000</v>
      </c>
      <c r="Q514" s="1">
        <v>30000</v>
      </c>
      <c r="R514" s="1">
        <v>30000</v>
      </c>
      <c r="S514" s="1">
        <f t="shared" si="264"/>
        <v>30000</v>
      </c>
      <c r="T514" s="1">
        <v>30000</v>
      </c>
      <c r="U514" s="1">
        <f t="shared" si="265"/>
        <v>30000</v>
      </c>
      <c r="V514" s="57"/>
      <c r="W514" s="57"/>
      <c r="X514" s="57"/>
      <c r="Y514" s="12"/>
    </row>
    <row r="515" spans="1:25" s="23" customFormat="1" ht="15.75" hidden="1">
      <c r="A515" s="24" t="s">
        <v>15</v>
      </c>
      <c r="B515" s="25">
        <v>11</v>
      </c>
      <c r="C515" s="52" t="s">
        <v>23</v>
      </c>
      <c r="D515" s="27">
        <v>329</v>
      </c>
      <c r="E515" s="20"/>
      <c r="F515" s="20"/>
      <c r="G515" s="21">
        <f>SUM(G516:G517)</f>
        <v>570000</v>
      </c>
      <c r="H515" s="21">
        <f t="shared" ref="H515:U515" si="267">SUM(H516:H517)</f>
        <v>570000</v>
      </c>
      <c r="I515" s="21">
        <f t="shared" si="267"/>
        <v>570000</v>
      </c>
      <c r="J515" s="21">
        <f t="shared" si="267"/>
        <v>570000</v>
      </c>
      <c r="K515" s="21">
        <f t="shared" si="267"/>
        <v>414847.69</v>
      </c>
      <c r="L515" s="22">
        <f t="shared" si="254"/>
        <v>72.780296491228071</v>
      </c>
      <c r="M515" s="21">
        <f t="shared" si="267"/>
        <v>615000</v>
      </c>
      <c r="N515" s="21">
        <f t="shared" si="267"/>
        <v>615000</v>
      </c>
      <c r="O515" s="21">
        <f t="shared" si="267"/>
        <v>1165000</v>
      </c>
      <c r="P515" s="21">
        <f t="shared" si="267"/>
        <v>1165000</v>
      </c>
      <c r="Q515" s="21">
        <f t="shared" si="267"/>
        <v>665000</v>
      </c>
      <c r="R515" s="21">
        <f t="shared" si="267"/>
        <v>1165000</v>
      </c>
      <c r="S515" s="21">
        <f t="shared" si="267"/>
        <v>1165000</v>
      </c>
      <c r="T515" s="21">
        <f t="shared" si="267"/>
        <v>1165000</v>
      </c>
      <c r="U515" s="21">
        <f t="shared" si="267"/>
        <v>1165000</v>
      </c>
      <c r="V515" s="57"/>
      <c r="W515" s="57"/>
      <c r="X515" s="57"/>
      <c r="Y515" s="12"/>
    </row>
    <row r="516" spans="1:25" hidden="1">
      <c r="A516" s="28" t="s">
        <v>15</v>
      </c>
      <c r="B516" s="29">
        <v>11</v>
      </c>
      <c r="C516" s="53" t="s">
        <v>23</v>
      </c>
      <c r="D516" s="31">
        <v>3294</v>
      </c>
      <c r="E516" s="32" t="s">
        <v>37</v>
      </c>
      <c r="F516" s="32"/>
      <c r="G516" s="1">
        <v>550000</v>
      </c>
      <c r="H516" s="1">
        <v>550000</v>
      </c>
      <c r="I516" s="1">
        <v>550000</v>
      </c>
      <c r="J516" s="1">
        <v>550000</v>
      </c>
      <c r="K516" s="1">
        <v>414847.69</v>
      </c>
      <c r="L516" s="33">
        <f t="shared" si="254"/>
        <v>75.426852727272731</v>
      </c>
      <c r="M516" s="1">
        <v>600000</v>
      </c>
      <c r="N516" s="1">
        <v>600000</v>
      </c>
      <c r="O516" s="1">
        <v>1165000</v>
      </c>
      <c r="P516" s="1">
        <f t="shared" si="263"/>
        <v>1165000</v>
      </c>
      <c r="Q516" s="1">
        <v>650000</v>
      </c>
      <c r="R516" s="1">
        <v>1165000</v>
      </c>
      <c r="S516" s="1">
        <f t="shared" si="264"/>
        <v>1165000</v>
      </c>
      <c r="T516" s="1">
        <v>1165000</v>
      </c>
      <c r="U516" s="1">
        <f t="shared" si="265"/>
        <v>1165000</v>
      </c>
    </row>
    <row r="517" spans="1:25" hidden="1">
      <c r="A517" s="28" t="s">
        <v>15</v>
      </c>
      <c r="B517" s="29">
        <v>11</v>
      </c>
      <c r="C517" s="53" t="s">
        <v>23</v>
      </c>
      <c r="D517" s="31">
        <v>3299</v>
      </c>
      <c r="E517" s="32" t="s">
        <v>125</v>
      </c>
      <c r="F517" s="32"/>
      <c r="G517" s="1">
        <v>20000</v>
      </c>
      <c r="H517" s="1">
        <v>20000</v>
      </c>
      <c r="I517" s="1">
        <v>20000</v>
      </c>
      <c r="J517" s="1">
        <v>20000</v>
      </c>
      <c r="K517" s="1">
        <v>0</v>
      </c>
      <c r="L517" s="33">
        <f t="shared" si="254"/>
        <v>0</v>
      </c>
      <c r="M517" s="1">
        <v>15000</v>
      </c>
      <c r="N517" s="1">
        <v>15000</v>
      </c>
      <c r="O517" s="1"/>
      <c r="P517" s="1">
        <f t="shared" si="263"/>
        <v>0</v>
      </c>
      <c r="Q517" s="1">
        <v>15000</v>
      </c>
      <c r="R517" s="1"/>
      <c r="S517" s="1">
        <f t="shared" si="264"/>
        <v>0</v>
      </c>
      <c r="T517" s="1"/>
      <c r="U517" s="1">
        <f t="shared" si="265"/>
        <v>0</v>
      </c>
    </row>
    <row r="518" spans="1:25" ht="78.75">
      <c r="A518" s="281" t="s">
        <v>489</v>
      </c>
      <c r="B518" s="281"/>
      <c r="C518" s="281"/>
      <c r="D518" s="281"/>
      <c r="E518" s="20" t="s">
        <v>10</v>
      </c>
      <c r="F518" s="51" t="s">
        <v>544</v>
      </c>
      <c r="G518" s="21">
        <f>G519+G521</f>
        <v>650000</v>
      </c>
      <c r="H518" s="21">
        <f t="shared" ref="H518:U518" si="268">H519+H521</f>
        <v>650000</v>
      </c>
      <c r="I518" s="21">
        <f t="shared" si="268"/>
        <v>650000</v>
      </c>
      <c r="J518" s="21">
        <f t="shared" si="268"/>
        <v>650000</v>
      </c>
      <c r="K518" s="21">
        <f t="shared" si="268"/>
        <v>0</v>
      </c>
      <c r="L518" s="22">
        <f t="shared" si="254"/>
        <v>0</v>
      </c>
      <c r="M518" s="21">
        <f t="shared" si="268"/>
        <v>650000</v>
      </c>
      <c r="N518" s="21">
        <f t="shared" si="268"/>
        <v>650000</v>
      </c>
      <c r="O518" s="21">
        <f t="shared" si="268"/>
        <v>650000</v>
      </c>
      <c r="P518" s="21">
        <f t="shared" si="268"/>
        <v>650000</v>
      </c>
      <c r="Q518" s="21">
        <f t="shared" si="268"/>
        <v>650000</v>
      </c>
      <c r="R518" s="21">
        <f t="shared" si="268"/>
        <v>650000</v>
      </c>
      <c r="S518" s="21">
        <f t="shared" si="268"/>
        <v>650000</v>
      </c>
      <c r="T518" s="21">
        <f t="shared" si="268"/>
        <v>650000</v>
      </c>
      <c r="U518" s="21">
        <f t="shared" si="268"/>
        <v>650000</v>
      </c>
    </row>
    <row r="519" spans="1:25" s="23" customFormat="1" ht="15.75" hidden="1">
      <c r="A519" s="24" t="s">
        <v>9</v>
      </c>
      <c r="B519" s="25">
        <v>11</v>
      </c>
      <c r="C519" s="26" t="s">
        <v>18</v>
      </c>
      <c r="D519" s="27">
        <v>381</v>
      </c>
      <c r="E519" s="20"/>
      <c r="F519" s="20"/>
      <c r="G519" s="21">
        <f>SUM(G520)</f>
        <v>250000</v>
      </c>
      <c r="H519" s="21">
        <f t="shared" ref="H519:U519" si="269">SUM(H520)</f>
        <v>250000</v>
      </c>
      <c r="I519" s="21">
        <f t="shared" si="269"/>
        <v>250000</v>
      </c>
      <c r="J519" s="21">
        <f t="shared" si="269"/>
        <v>250000</v>
      </c>
      <c r="K519" s="21">
        <f t="shared" si="269"/>
        <v>0</v>
      </c>
      <c r="L519" s="22">
        <f t="shared" si="254"/>
        <v>0</v>
      </c>
      <c r="M519" s="21">
        <f t="shared" si="269"/>
        <v>250000</v>
      </c>
      <c r="N519" s="21">
        <f t="shared" si="269"/>
        <v>250000</v>
      </c>
      <c r="O519" s="21">
        <f t="shared" si="269"/>
        <v>250000</v>
      </c>
      <c r="P519" s="21">
        <f t="shared" si="269"/>
        <v>250000</v>
      </c>
      <c r="Q519" s="21">
        <f t="shared" si="269"/>
        <v>250000</v>
      </c>
      <c r="R519" s="21">
        <f t="shared" si="269"/>
        <v>250000</v>
      </c>
      <c r="S519" s="21">
        <f t="shared" si="269"/>
        <v>250000</v>
      </c>
      <c r="T519" s="21">
        <f t="shared" si="269"/>
        <v>250000</v>
      </c>
      <c r="U519" s="21">
        <f t="shared" si="269"/>
        <v>250000</v>
      </c>
      <c r="V519" s="57"/>
      <c r="W519" s="57"/>
      <c r="X519" s="57"/>
      <c r="Y519" s="12"/>
    </row>
    <row r="520" spans="1:25" hidden="1">
      <c r="A520" s="28" t="s">
        <v>9</v>
      </c>
      <c r="B520" s="29">
        <v>11</v>
      </c>
      <c r="C520" s="30" t="s">
        <v>18</v>
      </c>
      <c r="D520" s="31">
        <v>3811</v>
      </c>
      <c r="E520" s="32" t="s">
        <v>141</v>
      </c>
      <c r="F520" s="32"/>
      <c r="G520" s="1">
        <v>250000</v>
      </c>
      <c r="H520" s="1">
        <v>250000</v>
      </c>
      <c r="I520" s="1">
        <v>250000</v>
      </c>
      <c r="J520" s="1">
        <v>250000</v>
      </c>
      <c r="K520" s="1">
        <v>0</v>
      </c>
      <c r="L520" s="33">
        <f t="shared" si="254"/>
        <v>0</v>
      </c>
      <c r="M520" s="1">
        <v>250000</v>
      </c>
      <c r="N520" s="1">
        <v>250000</v>
      </c>
      <c r="O520" s="1">
        <v>250000</v>
      </c>
      <c r="P520" s="1">
        <f>O520</f>
        <v>250000</v>
      </c>
      <c r="Q520" s="1">
        <v>250000</v>
      </c>
      <c r="R520" s="1">
        <v>250000</v>
      </c>
      <c r="S520" s="1">
        <f>R520</f>
        <v>250000</v>
      </c>
      <c r="T520" s="1">
        <v>250000</v>
      </c>
      <c r="U520" s="1">
        <f>T520</f>
        <v>250000</v>
      </c>
    </row>
    <row r="521" spans="1:25" s="23" customFormat="1" ht="15.75" hidden="1">
      <c r="A521" s="24" t="s">
        <v>9</v>
      </c>
      <c r="B521" s="25">
        <v>11</v>
      </c>
      <c r="C521" s="26" t="s">
        <v>18</v>
      </c>
      <c r="D521" s="27">
        <v>382</v>
      </c>
      <c r="E521" s="20"/>
      <c r="F521" s="20"/>
      <c r="G521" s="21">
        <f>SUM(G522)</f>
        <v>400000</v>
      </c>
      <c r="H521" s="21">
        <f t="shared" ref="H521:U521" si="270">SUM(H522)</f>
        <v>400000</v>
      </c>
      <c r="I521" s="21">
        <f t="shared" si="270"/>
        <v>400000</v>
      </c>
      <c r="J521" s="21">
        <f t="shared" si="270"/>
        <v>400000</v>
      </c>
      <c r="K521" s="21">
        <f t="shared" si="270"/>
        <v>0</v>
      </c>
      <c r="L521" s="22">
        <f t="shared" si="254"/>
        <v>0</v>
      </c>
      <c r="M521" s="21">
        <f t="shared" si="270"/>
        <v>400000</v>
      </c>
      <c r="N521" s="21">
        <f t="shared" si="270"/>
        <v>400000</v>
      </c>
      <c r="O521" s="21">
        <f t="shared" si="270"/>
        <v>400000</v>
      </c>
      <c r="P521" s="21">
        <f t="shared" si="270"/>
        <v>400000</v>
      </c>
      <c r="Q521" s="21">
        <f t="shared" si="270"/>
        <v>400000</v>
      </c>
      <c r="R521" s="21">
        <f t="shared" si="270"/>
        <v>400000</v>
      </c>
      <c r="S521" s="21">
        <f t="shared" si="270"/>
        <v>400000</v>
      </c>
      <c r="T521" s="21">
        <f t="shared" si="270"/>
        <v>400000</v>
      </c>
      <c r="U521" s="21">
        <f t="shared" si="270"/>
        <v>400000</v>
      </c>
      <c r="V521" s="57"/>
      <c r="W521" s="57"/>
      <c r="X521" s="57"/>
      <c r="Y521" s="12"/>
    </row>
    <row r="522" spans="1:25" ht="35.25" hidden="1" customHeight="1">
      <c r="A522" s="28" t="s">
        <v>9</v>
      </c>
      <c r="B522" s="29">
        <v>11</v>
      </c>
      <c r="C522" s="30" t="s">
        <v>18</v>
      </c>
      <c r="D522" s="31">
        <v>3821</v>
      </c>
      <c r="E522" s="32" t="s">
        <v>38</v>
      </c>
      <c r="F522" s="32"/>
      <c r="G522" s="1">
        <v>400000</v>
      </c>
      <c r="H522" s="1">
        <v>400000</v>
      </c>
      <c r="I522" s="1">
        <v>400000</v>
      </c>
      <c r="J522" s="1">
        <v>400000</v>
      </c>
      <c r="K522" s="1">
        <v>0</v>
      </c>
      <c r="L522" s="33">
        <f t="shared" si="254"/>
        <v>0</v>
      </c>
      <c r="M522" s="1">
        <v>400000</v>
      </c>
      <c r="N522" s="1">
        <v>400000</v>
      </c>
      <c r="O522" s="1">
        <v>400000</v>
      </c>
      <c r="P522" s="1">
        <f>O522</f>
        <v>400000</v>
      </c>
      <c r="Q522" s="1">
        <v>400000</v>
      </c>
      <c r="R522" s="1">
        <v>400000</v>
      </c>
      <c r="S522" s="1">
        <f>R522</f>
        <v>400000</v>
      </c>
      <c r="T522" s="1">
        <v>400000</v>
      </c>
      <c r="U522" s="1">
        <f>T522</f>
        <v>400000</v>
      </c>
    </row>
    <row r="523" spans="1:25" ht="78.75">
      <c r="A523" s="281" t="s">
        <v>490</v>
      </c>
      <c r="B523" s="281"/>
      <c r="C523" s="281"/>
      <c r="D523" s="281"/>
      <c r="E523" s="20" t="s">
        <v>283</v>
      </c>
      <c r="F523" s="51" t="s">
        <v>544</v>
      </c>
      <c r="G523" s="21">
        <f>G524+G526</f>
        <v>6500000</v>
      </c>
      <c r="H523" s="21">
        <f t="shared" ref="H523:U523" si="271">H524+H526</f>
        <v>6500000</v>
      </c>
      <c r="I523" s="21">
        <f t="shared" si="271"/>
        <v>6500000</v>
      </c>
      <c r="J523" s="21">
        <f t="shared" si="271"/>
        <v>6500000</v>
      </c>
      <c r="K523" s="21">
        <f t="shared" si="271"/>
        <v>6000000</v>
      </c>
      <c r="L523" s="22">
        <f t="shared" si="254"/>
        <v>92.307692307692307</v>
      </c>
      <c r="M523" s="21">
        <f t="shared" si="271"/>
        <v>6500000</v>
      </c>
      <c r="N523" s="21">
        <f t="shared" si="271"/>
        <v>6500000</v>
      </c>
      <c r="O523" s="21">
        <f t="shared" si="271"/>
        <v>6500000</v>
      </c>
      <c r="P523" s="21">
        <f t="shared" si="271"/>
        <v>6500000</v>
      </c>
      <c r="Q523" s="21">
        <f t="shared" si="271"/>
        <v>6500000</v>
      </c>
      <c r="R523" s="21">
        <f t="shared" si="271"/>
        <v>6500000</v>
      </c>
      <c r="S523" s="21">
        <f t="shared" si="271"/>
        <v>6500000</v>
      </c>
      <c r="T523" s="21">
        <f t="shared" si="271"/>
        <v>6500000</v>
      </c>
      <c r="U523" s="21">
        <f t="shared" si="271"/>
        <v>6500000</v>
      </c>
    </row>
    <row r="524" spans="1:25" s="23" customFormat="1" ht="15.75" hidden="1">
      <c r="A524" s="24" t="s">
        <v>170</v>
      </c>
      <c r="B524" s="25">
        <v>11</v>
      </c>
      <c r="C524" s="52" t="s">
        <v>23</v>
      </c>
      <c r="D524" s="27">
        <v>363</v>
      </c>
      <c r="E524" s="20"/>
      <c r="F524" s="20"/>
      <c r="G524" s="21">
        <f>SUM(G525)</f>
        <v>500000</v>
      </c>
      <c r="H524" s="21">
        <f t="shared" ref="H524:U524" si="272">SUM(H525)</f>
        <v>500000</v>
      </c>
      <c r="I524" s="21">
        <f t="shared" si="272"/>
        <v>500000</v>
      </c>
      <c r="J524" s="21">
        <f t="shared" si="272"/>
        <v>500000</v>
      </c>
      <c r="K524" s="21">
        <f t="shared" si="272"/>
        <v>0</v>
      </c>
      <c r="L524" s="22">
        <f t="shared" si="254"/>
        <v>0</v>
      </c>
      <c r="M524" s="21">
        <f t="shared" si="272"/>
        <v>500000</v>
      </c>
      <c r="N524" s="21">
        <f t="shared" si="272"/>
        <v>500000</v>
      </c>
      <c r="O524" s="21">
        <f t="shared" si="272"/>
        <v>500000</v>
      </c>
      <c r="P524" s="21">
        <f t="shared" si="272"/>
        <v>500000</v>
      </c>
      <c r="Q524" s="21">
        <f t="shared" si="272"/>
        <v>500000</v>
      </c>
      <c r="R524" s="21">
        <f t="shared" si="272"/>
        <v>500000</v>
      </c>
      <c r="S524" s="21">
        <f t="shared" si="272"/>
        <v>500000</v>
      </c>
      <c r="T524" s="21">
        <f t="shared" si="272"/>
        <v>500000</v>
      </c>
      <c r="U524" s="21">
        <f t="shared" si="272"/>
        <v>500000</v>
      </c>
      <c r="V524" s="57"/>
      <c r="W524" s="57"/>
      <c r="X524" s="57"/>
      <c r="Y524" s="12"/>
    </row>
    <row r="525" spans="1:25" hidden="1">
      <c r="A525" s="28" t="s">
        <v>170</v>
      </c>
      <c r="B525" s="29">
        <v>11</v>
      </c>
      <c r="C525" s="53" t="s">
        <v>23</v>
      </c>
      <c r="D525" s="31">
        <v>3632</v>
      </c>
      <c r="E525" s="32" t="s">
        <v>244</v>
      </c>
      <c r="F525" s="32"/>
      <c r="G525" s="1">
        <v>500000</v>
      </c>
      <c r="H525" s="1">
        <v>500000</v>
      </c>
      <c r="I525" s="1">
        <v>500000</v>
      </c>
      <c r="J525" s="1">
        <v>500000</v>
      </c>
      <c r="K525" s="1">
        <v>0</v>
      </c>
      <c r="L525" s="33">
        <f t="shared" si="254"/>
        <v>0</v>
      </c>
      <c r="M525" s="1">
        <v>500000</v>
      </c>
      <c r="N525" s="1">
        <v>500000</v>
      </c>
      <c r="O525" s="1">
        <v>500000</v>
      </c>
      <c r="P525" s="1">
        <f>O525</f>
        <v>500000</v>
      </c>
      <c r="Q525" s="1">
        <v>500000</v>
      </c>
      <c r="R525" s="1">
        <v>500000</v>
      </c>
      <c r="S525" s="1">
        <f>R525</f>
        <v>500000</v>
      </c>
      <c r="T525" s="1">
        <v>500000</v>
      </c>
      <c r="U525" s="1">
        <f>T525</f>
        <v>500000</v>
      </c>
    </row>
    <row r="526" spans="1:25" s="23" customFormat="1" ht="15.75" hidden="1">
      <c r="A526" s="24" t="s">
        <v>170</v>
      </c>
      <c r="B526" s="25">
        <v>11</v>
      </c>
      <c r="C526" s="52" t="s">
        <v>23</v>
      </c>
      <c r="D526" s="27">
        <v>386</v>
      </c>
      <c r="E526" s="20"/>
      <c r="F526" s="20"/>
      <c r="G526" s="21">
        <f>SUM(G527)</f>
        <v>6000000</v>
      </c>
      <c r="H526" s="21">
        <f t="shared" ref="H526:U526" si="273">SUM(H527)</f>
        <v>6000000</v>
      </c>
      <c r="I526" s="21">
        <f t="shared" si="273"/>
        <v>6000000</v>
      </c>
      <c r="J526" s="21">
        <f t="shared" si="273"/>
        <v>6000000</v>
      </c>
      <c r="K526" s="21">
        <f t="shared" si="273"/>
        <v>6000000</v>
      </c>
      <c r="L526" s="22">
        <f t="shared" si="254"/>
        <v>100</v>
      </c>
      <c r="M526" s="21">
        <f t="shared" si="273"/>
        <v>6000000</v>
      </c>
      <c r="N526" s="21">
        <f t="shared" si="273"/>
        <v>6000000</v>
      </c>
      <c r="O526" s="21">
        <f t="shared" si="273"/>
        <v>6000000</v>
      </c>
      <c r="P526" s="21">
        <f t="shared" si="273"/>
        <v>6000000</v>
      </c>
      <c r="Q526" s="21">
        <f t="shared" si="273"/>
        <v>6000000</v>
      </c>
      <c r="R526" s="21">
        <f t="shared" si="273"/>
        <v>6000000</v>
      </c>
      <c r="S526" s="21">
        <f t="shared" si="273"/>
        <v>6000000</v>
      </c>
      <c r="T526" s="21">
        <f t="shared" si="273"/>
        <v>6000000</v>
      </c>
      <c r="U526" s="21">
        <f t="shared" si="273"/>
        <v>6000000</v>
      </c>
      <c r="V526" s="57"/>
      <c r="W526" s="57"/>
      <c r="X526" s="57"/>
      <c r="Y526" s="12"/>
    </row>
    <row r="527" spans="1:25" ht="45" hidden="1">
      <c r="A527" s="28" t="s">
        <v>170</v>
      </c>
      <c r="B527" s="29">
        <v>11</v>
      </c>
      <c r="C527" s="53" t="s">
        <v>23</v>
      </c>
      <c r="D527" s="31">
        <v>3861</v>
      </c>
      <c r="E527" s="32" t="s">
        <v>282</v>
      </c>
      <c r="F527" s="32"/>
      <c r="G527" s="1">
        <v>6000000</v>
      </c>
      <c r="H527" s="1">
        <v>6000000</v>
      </c>
      <c r="I527" s="1">
        <v>6000000</v>
      </c>
      <c r="J527" s="1">
        <v>6000000</v>
      </c>
      <c r="K527" s="1">
        <v>6000000</v>
      </c>
      <c r="L527" s="33">
        <f t="shared" si="254"/>
        <v>100</v>
      </c>
      <c r="M527" s="1">
        <v>6000000</v>
      </c>
      <c r="N527" s="1">
        <v>6000000</v>
      </c>
      <c r="O527" s="1">
        <v>6000000</v>
      </c>
      <c r="P527" s="1">
        <f>O527</f>
        <v>6000000</v>
      </c>
      <c r="Q527" s="1">
        <v>6000000</v>
      </c>
      <c r="R527" s="1">
        <v>6000000</v>
      </c>
      <c r="S527" s="1">
        <f>R527</f>
        <v>6000000</v>
      </c>
      <c r="T527" s="1">
        <v>6000000</v>
      </c>
      <c r="U527" s="1">
        <f>T527</f>
        <v>6000000</v>
      </c>
    </row>
    <row r="528" spans="1:25" s="35" customFormat="1" ht="78.75">
      <c r="A528" s="281" t="s">
        <v>491</v>
      </c>
      <c r="B528" s="281"/>
      <c r="C528" s="281"/>
      <c r="D528" s="281"/>
      <c r="E528" s="20" t="s">
        <v>5</v>
      </c>
      <c r="F528" s="51" t="s">
        <v>544</v>
      </c>
      <c r="G528" s="21">
        <f>G529+G531</f>
        <v>17500000</v>
      </c>
      <c r="H528" s="21">
        <f t="shared" ref="H528:U528" si="274">H529+H531</f>
        <v>17500000</v>
      </c>
      <c r="I528" s="21">
        <f t="shared" si="274"/>
        <v>17500000</v>
      </c>
      <c r="J528" s="21">
        <f t="shared" si="274"/>
        <v>17500000</v>
      </c>
      <c r="K528" s="21">
        <f t="shared" si="274"/>
        <v>17500000</v>
      </c>
      <c r="L528" s="22">
        <f t="shared" si="254"/>
        <v>100</v>
      </c>
      <c r="M528" s="21">
        <f t="shared" si="274"/>
        <v>17300000</v>
      </c>
      <c r="N528" s="21">
        <f t="shared" si="274"/>
        <v>17300000</v>
      </c>
      <c r="O528" s="21">
        <f t="shared" si="274"/>
        <v>17400000</v>
      </c>
      <c r="P528" s="21">
        <f t="shared" si="274"/>
        <v>17400000</v>
      </c>
      <c r="Q528" s="21">
        <f t="shared" si="274"/>
        <v>17300000</v>
      </c>
      <c r="R528" s="21">
        <f t="shared" si="274"/>
        <v>17400000</v>
      </c>
      <c r="S528" s="21">
        <f t="shared" si="274"/>
        <v>17400000</v>
      </c>
      <c r="T528" s="21">
        <f t="shared" si="274"/>
        <v>17400000</v>
      </c>
      <c r="U528" s="21">
        <f t="shared" si="274"/>
        <v>17400000</v>
      </c>
      <c r="V528" s="1"/>
      <c r="W528" s="1"/>
      <c r="X528" s="1"/>
      <c r="Y528" s="74"/>
    </row>
    <row r="529" spans="1:25" s="36" customFormat="1" ht="15.75" hidden="1">
      <c r="A529" s="24" t="s">
        <v>7</v>
      </c>
      <c r="B529" s="25">
        <v>11</v>
      </c>
      <c r="C529" s="52" t="s">
        <v>23</v>
      </c>
      <c r="D529" s="27">
        <v>351</v>
      </c>
      <c r="E529" s="20"/>
      <c r="F529" s="20"/>
      <c r="G529" s="21">
        <f>SUM(G530)</f>
        <v>6500000</v>
      </c>
      <c r="H529" s="21">
        <f t="shared" ref="H529:U529" si="275">SUM(H530)</f>
        <v>6500000</v>
      </c>
      <c r="I529" s="21">
        <f t="shared" si="275"/>
        <v>6500000</v>
      </c>
      <c r="J529" s="21">
        <f t="shared" si="275"/>
        <v>6500000</v>
      </c>
      <c r="K529" s="21">
        <f t="shared" si="275"/>
        <v>6500000</v>
      </c>
      <c r="L529" s="22">
        <f t="shared" si="254"/>
        <v>100</v>
      </c>
      <c r="M529" s="21">
        <f t="shared" si="275"/>
        <v>6300000</v>
      </c>
      <c r="N529" s="21">
        <f t="shared" si="275"/>
        <v>6300000</v>
      </c>
      <c r="O529" s="21">
        <f t="shared" si="275"/>
        <v>6400000</v>
      </c>
      <c r="P529" s="21">
        <f t="shared" si="275"/>
        <v>6400000</v>
      </c>
      <c r="Q529" s="21">
        <f t="shared" si="275"/>
        <v>6300000</v>
      </c>
      <c r="R529" s="21">
        <f t="shared" si="275"/>
        <v>6400000</v>
      </c>
      <c r="S529" s="21">
        <f t="shared" si="275"/>
        <v>6400000</v>
      </c>
      <c r="T529" s="21">
        <f t="shared" si="275"/>
        <v>6400000</v>
      </c>
      <c r="U529" s="21">
        <f t="shared" si="275"/>
        <v>6400000</v>
      </c>
      <c r="V529" s="21"/>
      <c r="W529" s="21"/>
      <c r="X529" s="21"/>
      <c r="Y529" s="132"/>
    </row>
    <row r="530" spans="1:25" s="35" customFormat="1" ht="30" hidden="1">
      <c r="A530" s="28" t="s">
        <v>7</v>
      </c>
      <c r="B530" s="29">
        <v>11</v>
      </c>
      <c r="C530" s="53" t="s">
        <v>23</v>
      </c>
      <c r="D530" s="31">
        <v>3512</v>
      </c>
      <c r="E530" s="32" t="s">
        <v>140</v>
      </c>
      <c r="F530" s="32"/>
      <c r="G530" s="1">
        <v>6500000</v>
      </c>
      <c r="H530" s="1">
        <v>6500000</v>
      </c>
      <c r="I530" s="1">
        <v>6500000</v>
      </c>
      <c r="J530" s="1">
        <v>6500000</v>
      </c>
      <c r="K530" s="1">
        <v>6500000</v>
      </c>
      <c r="L530" s="33">
        <f t="shared" si="254"/>
        <v>100</v>
      </c>
      <c r="M530" s="1">
        <v>6300000</v>
      </c>
      <c r="N530" s="1">
        <v>6300000</v>
      </c>
      <c r="O530" s="1">
        <v>6400000</v>
      </c>
      <c r="P530" s="1">
        <f>O530</f>
        <v>6400000</v>
      </c>
      <c r="Q530" s="1">
        <v>6300000</v>
      </c>
      <c r="R530" s="1">
        <v>6400000</v>
      </c>
      <c r="S530" s="1">
        <f>R530</f>
        <v>6400000</v>
      </c>
      <c r="T530" s="1">
        <v>6400000</v>
      </c>
      <c r="U530" s="1">
        <f>T530</f>
        <v>6400000</v>
      </c>
      <c r="V530" s="1"/>
      <c r="W530" s="1"/>
      <c r="X530" s="1"/>
      <c r="Y530" s="74"/>
    </row>
    <row r="531" spans="1:25" s="36" customFormat="1" ht="15.75" hidden="1">
      <c r="A531" s="24" t="s">
        <v>7</v>
      </c>
      <c r="B531" s="25">
        <v>11</v>
      </c>
      <c r="C531" s="52" t="s">
        <v>23</v>
      </c>
      <c r="D531" s="27">
        <v>386</v>
      </c>
      <c r="E531" s="20"/>
      <c r="F531" s="20"/>
      <c r="G531" s="21">
        <f>SUM(G532)</f>
        <v>11000000</v>
      </c>
      <c r="H531" s="21">
        <f t="shared" ref="H531:U531" si="276">SUM(H532)</f>
        <v>11000000</v>
      </c>
      <c r="I531" s="21">
        <f t="shared" si="276"/>
        <v>11000000</v>
      </c>
      <c r="J531" s="21">
        <f t="shared" si="276"/>
        <v>11000000</v>
      </c>
      <c r="K531" s="21">
        <f t="shared" si="276"/>
        <v>11000000</v>
      </c>
      <c r="L531" s="22">
        <f t="shared" si="254"/>
        <v>100</v>
      </c>
      <c r="M531" s="21">
        <f t="shared" si="276"/>
        <v>11000000</v>
      </c>
      <c r="N531" s="21">
        <f t="shared" si="276"/>
        <v>11000000</v>
      </c>
      <c r="O531" s="21">
        <f t="shared" si="276"/>
        <v>11000000</v>
      </c>
      <c r="P531" s="21">
        <f t="shared" si="276"/>
        <v>11000000</v>
      </c>
      <c r="Q531" s="21">
        <f t="shared" si="276"/>
        <v>11000000</v>
      </c>
      <c r="R531" s="21">
        <f t="shared" si="276"/>
        <v>11000000</v>
      </c>
      <c r="S531" s="21">
        <f t="shared" si="276"/>
        <v>11000000</v>
      </c>
      <c r="T531" s="21">
        <f t="shared" si="276"/>
        <v>11000000</v>
      </c>
      <c r="U531" s="21">
        <f t="shared" si="276"/>
        <v>11000000</v>
      </c>
      <c r="V531" s="21"/>
      <c r="W531" s="21"/>
      <c r="X531" s="21"/>
      <c r="Y531" s="132"/>
    </row>
    <row r="532" spans="1:25" s="35" customFormat="1" ht="45" hidden="1">
      <c r="A532" s="28" t="s">
        <v>7</v>
      </c>
      <c r="B532" s="29">
        <v>11</v>
      </c>
      <c r="C532" s="53" t="s">
        <v>23</v>
      </c>
      <c r="D532" s="31">
        <v>3861</v>
      </c>
      <c r="E532" s="32" t="s">
        <v>282</v>
      </c>
      <c r="F532" s="32"/>
      <c r="G532" s="1">
        <v>11000000</v>
      </c>
      <c r="H532" s="1">
        <v>11000000</v>
      </c>
      <c r="I532" s="1">
        <v>11000000</v>
      </c>
      <c r="J532" s="1">
        <v>11000000</v>
      </c>
      <c r="K532" s="1">
        <v>11000000</v>
      </c>
      <c r="L532" s="33">
        <f t="shared" si="254"/>
        <v>100</v>
      </c>
      <c r="M532" s="1">
        <v>11000000</v>
      </c>
      <c r="N532" s="1">
        <v>11000000</v>
      </c>
      <c r="O532" s="1">
        <v>11000000</v>
      </c>
      <c r="P532" s="1">
        <f>O532</f>
        <v>11000000</v>
      </c>
      <c r="Q532" s="1">
        <v>11000000</v>
      </c>
      <c r="R532" s="1">
        <v>11000000</v>
      </c>
      <c r="S532" s="1">
        <f>R532</f>
        <v>11000000</v>
      </c>
      <c r="T532" s="1">
        <v>11000000</v>
      </c>
      <c r="U532" s="1">
        <f>T532</f>
        <v>11000000</v>
      </c>
      <c r="V532" s="1"/>
      <c r="W532" s="1"/>
      <c r="X532" s="1"/>
      <c r="Y532" s="74"/>
    </row>
    <row r="533" spans="1:25" s="36" customFormat="1" ht="78.75">
      <c r="A533" s="281" t="s">
        <v>585</v>
      </c>
      <c r="B533" s="281"/>
      <c r="C533" s="281"/>
      <c r="D533" s="281"/>
      <c r="E533" s="20" t="s">
        <v>403</v>
      </c>
      <c r="F533" s="51" t="s">
        <v>544</v>
      </c>
      <c r="G533" s="21">
        <f>SUM(G534)</f>
        <v>0</v>
      </c>
      <c r="H533" s="21">
        <f t="shared" ref="H533:U534" si="277">SUM(H534)</f>
        <v>0</v>
      </c>
      <c r="I533" s="21">
        <f t="shared" si="277"/>
        <v>0</v>
      </c>
      <c r="J533" s="21">
        <f t="shared" si="277"/>
        <v>0</v>
      </c>
      <c r="K533" s="21">
        <f t="shared" si="277"/>
        <v>0</v>
      </c>
      <c r="L533" s="22" t="str">
        <f t="shared" si="254"/>
        <v>-</v>
      </c>
      <c r="M533" s="21">
        <f t="shared" si="277"/>
        <v>600000</v>
      </c>
      <c r="N533" s="21">
        <f t="shared" si="277"/>
        <v>600000</v>
      </c>
      <c r="O533" s="21">
        <f t="shared" si="277"/>
        <v>0</v>
      </c>
      <c r="P533" s="21">
        <f t="shared" si="277"/>
        <v>0</v>
      </c>
      <c r="Q533" s="21">
        <f t="shared" si="277"/>
        <v>0</v>
      </c>
      <c r="R533" s="21">
        <f t="shared" si="277"/>
        <v>0</v>
      </c>
      <c r="S533" s="21">
        <f t="shared" si="277"/>
        <v>0</v>
      </c>
      <c r="T533" s="21">
        <f t="shared" si="277"/>
        <v>0</v>
      </c>
      <c r="U533" s="21">
        <f t="shared" si="277"/>
        <v>0</v>
      </c>
      <c r="V533" s="21"/>
      <c r="W533" s="21"/>
      <c r="X533" s="21"/>
      <c r="Y533" s="132"/>
    </row>
    <row r="534" spans="1:25" s="36" customFormat="1" ht="15.75" hidden="1">
      <c r="A534" s="24" t="s">
        <v>402</v>
      </c>
      <c r="B534" s="25">
        <v>11</v>
      </c>
      <c r="C534" s="52" t="s">
        <v>23</v>
      </c>
      <c r="D534" s="27">
        <v>412</v>
      </c>
      <c r="E534" s="20"/>
      <c r="F534" s="20"/>
      <c r="G534" s="21">
        <f>SUM(G535)</f>
        <v>0</v>
      </c>
      <c r="H534" s="21">
        <f t="shared" si="277"/>
        <v>0</v>
      </c>
      <c r="I534" s="21">
        <f t="shared" si="277"/>
        <v>0</v>
      </c>
      <c r="J534" s="21">
        <f t="shared" si="277"/>
        <v>0</v>
      </c>
      <c r="K534" s="21">
        <f t="shared" si="277"/>
        <v>0</v>
      </c>
      <c r="L534" s="22" t="str">
        <f t="shared" si="254"/>
        <v>-</v>
      </c>
      <c r="M534" s="21">
        <f t="shared" si="277"/>
        <v>600000</v>
      </c>
      <c r="N534" s="21">
        <f t="shared" si="277"/>
        <v>600000</v>
      </c>
      <c r="O534" s="21">
        <f t="shared" si="277"/>
        <v>0</v>
      </c>
      <c r="P534" s="21">
        <f t="shared" si="277"/>
        <v>0</v>
      </c>
      <c r="Q534" s="21">
        <f t="shared" si="277"/>
        <v>0</v>
      </c>
      <c r="R534" s="21">
        <f t="shared" si="277"/>
        <v>0</v>
      </c>
      <c r="S534" s="21">
        <f t="shared" si="277"/>
        <v>0</v>
      </c>
      <c r="T534" s="21">
        <f t="shared" si="277"/>
        <v>0</v>
      </c>
      <c r="U534" s="21">
        <f t="shared" si="277"/>
        <v>0</v>
      </c>
      <c r="V534" s="21"/>
      <c r="W534" s="21"/>
      <c r="X534" s="21"/>
      <c r="Y534" s="132"/>
    </row>
    <row r="535" spans="1:25" s="35" customFormat="1" hidden="1">
      <c r="A535" s="28" t="s">
        <v>402</v>
      </c>
      <c r="B535" s="29">
        <v>11</v>
      </c>
      <c r="C535" s="53" t="s">
        <v>23</v>
      </c>
      <c r="D535" s="31">
        <v>4126</v>
      </c>
      <c r="E535" s="32" t="s">
        <v>4</v>
      </c>
      <c r="F535" s="32"/>
      <c r="G535" s="1"/>
      <c r="H535" s="1"/>
      <c r="I535" s="1"/>
      <c r="J535" s="1"/>
      <c r="K535" s="1"/>
      <c r="L535" s="33" t="str">
        <f t="shared" si="254"/>
        <v>-</v>
      </c>
      <c r="M535" s="1">
        <v>600000</v>
      </c>
      <c r="N535" s="1">
        <v>600000</v>
      </c>
      <c r="O535" s="1"/>
      <c r="P535" s="1">
        <f>O535</f>
        <v>0</v>
      </c>
      <c r="Q535" s="1">
        <v>0</v>
      </c>
      <c r="R535" s="1"/>
      <c r="S535" s="1">
        <v>0</v>
      </c>
      <c r="T535" s="1"/>
      <c r="U535" s="1">
        <f>T535</f>
        <v>0</v>
      </c>
      <c r="V535" s="1"/>
      <c r="W535" s="1"/>
      <c r="X535" s="1"/>
      <c r="Y535" s="74"/>
    </row>
    <row r="536" spans="1:25" s="35" customFormat="1" ht="78.75">
      <c r="A536" s="281" t="s">
        <v>492</v>
      </c>
      <c r="B536" s="281"/>
      <c r="C536" s="281"/>
      <c r="D536" s="281"/>
      <c r="E536" s="20" t="s">
        <v>248</v>
      </c>
      <c r="F536" s="51" t="s">
        <v>544</v>
      </c>
      <c r="G536" s="21">
        <f>SUM(G537)</f>
        <v>450000</v>
      </c>
      <c r="H536" s="21">
        <f t="shared" ref="H536:U537" si="278">SUM(H537)</f>
        <v>450000</v>
      </c>
      <c r="I536" s="21">
        <f t="shared" si="278"/>
        <v>450000</v>
      </c>
      <c r="J536" s="21">
        <f t="shared" si="278"/>
        <v>450000</v>
      </c>
      <c r="K536" s="21">
        <f t="shared" si="278"/>
        <v>302203.40999999997</v>
      </c>
      <c r="L536" s="22">
        <f t="shared" si="254"/>
        <v>67.15631333333333</v>
      </c>
      <c r="M536" s="21">
        <f t="shared" si="278"/>
        <v>550000</v>
      </c>
      <c r="N536" s="21">
        <f t="shared" si="278"/>
        <v>550000</v>
      </c>
      <c r="O536" s="21">
        <f t="shared" si="278"/>
        <v>450000</v>
      </c>
      <c r="P536" s="21">
        <f t="shared" si="278"/>
        <v>450000</v>
      </c>
      <c r="Q536" s="21">
        <f t="shared" si="278"/>
        <v>550000</v>
      </c>
      <c r="R536" s="21">
        <f t="shared" si="278"/>
        <v>450000</v>
      </c>
      <c r="S536" s="21">
        <f t="shared" si="278"/>
        <v>450000</v>
      </c>
      <c r="T536" s="21">
        <f t="shared" si="278"/>
        <v>450000</v>
      </c>
      <c r="U536" s="21">
        <f t="shared" si="278"/>
        <v>450000</v>
      </c>
      <c r="V536" s="1"/>
      <c r="W536" s="1"/>
      <c r="X536" s="1"/>
      <c r="Y536" s="74"/>
    </row>
    <row r="537" spans="1:25" s="36" customFormat="1" ht="15.75" hidden="1">
      <c r="A537" s="24" t="s">
        <v>29</v>
      </c>
      <c r="B537" s="25">
        <v>11</v>
      </c>
      <c r="C537" s="52" t="s">
        <v>23</v>
      </c>
      <c r="D537" s="27">
        <v>329</v>
      </c>
      <c r="E537" s="20"/>
      <c r="F537" s="20"/>
      <c r="G537" s="21">
        <f>SUM(G538)</f>
        <v>450000</v>
      </c>
      <c r="H537" s="21">
        <f t="shared" si="278"/>
        <v>450000</v>
      </c>
      <c r="I537" s="21">
        <f t="shared" si="278"/>
        <v>450000</v>
      </c>
      <c r="J537" s="21">
        <f t="shared" si="278"/>
        <v>450000</v>
      </c>
      <c r="K537" s="21">
        <f t="shared" si="278"/>
        <v>302203.40999999997</v>
      </c>
      <c r="L537" s="22">
        <f t="shared" si="254"/>
        <v>67.15631333333333</v>
      </c>
      <c r="M537" s="21">
        <f t="shared" si="278"/>
        <v>550000</v>
      </c>
      <c r="N537" s="21">
        <f t="shared" si="278"/>
        <v>550000</v>
      </c>
      <c r="O537" s="21">
        <f t="shared" si="278"/>
        <v>450000</v>
      </c>
      <c r="P537" s="21">
        <f t="shared" si="278"/>
        <v>450000</v>
      </c>
      <c r="Q537" s="21">
        <f t="shared" si="278"/>
        <v>550000</v>
      </c>
      <c r="R537" s="21">
        <f t="shared" si="278"/>
        <v>450000</v>
      </c>
      <c r="S537" s="21">
        <f t="shared" si="278"/>
        <v>450000</v>
      </c>
      <c r="T537" s="21">
        <f t="shared" si="278"/>
        <v>450000</v>
      </c>
      <c r="U537" s="21">
        <f t="shared" si="278"/>
        <v>450000</v>
      </c>
      <c r="V537" s="21"/>
      <c r="W537" s="21"/>
      <c r="X537" s="21"/>
      <c r="Y537" s="132"/>
    </row>
    <row r="538" spans="1:25" s="35" customFormat="1" ht="30" hidden="1">
      <c r="A538" s="28" t="s">
        <v>29</v>
      </c>
      <c r="B538" s="29">
        <v>11</v>
      </c>
      <c r="C538" s="53" t="s">
        <v>23</v>
      </c>
      <c r="D538" s="31">
        <v>3291</v>
      </c>
      <c r="E538" s="32" t="s">
        <v>109</v>
      </c>
      <c r="F538" s="32"/>
      <c r="G538" s="1">
        <v>450000</v>
      </c>
      <c r="H538" s="1">
        <v>450000</v>
      </c>
      <c r="I538" s="1">
        <v>450000</v>
      </c>
      <c r="J538" s="1">
        <v>450000</v>
      </c>
      <c r="K538" s="1">
        <v>302203.40999999997</v>
      </c>
      <c r="L538" s="33">
        <f t="shared" si="254"/>
        <v>67.15631333333333</v>
      </c>
      <c r="M538" s="1">
        <v>550000</v>
      </c>
      <c r="N538" s="1">
        <v>550000</v>
      </c>
      <c r="O538" s="1">
        <v>450000</v>
      </c>
      <c r="P538" s="1">
        <f>O538</f>
        <v>450000</v>
      </c>
      <c r="Q538" s="1">
        <v>550000</v>
      </c>
      <c r="R538" s="1">
        <v>450000</v>
      </c>
      <c r="S538" s="1">
        <f>R538</f>
        <v>450000</v>
      </c>
      <c r="T538" s="1">
        <v>450000</v>
      </c>
      <c r="U538" s="1">
        <f>T538</f>
        <v>450000</v>
      </c>
      <c r="V538" s="1"/>
      <c r="W538" s="1"/>
      <c r="X538" s="1"/>
      <c r="Y538" s="74"/>
    </row>
    <row r="539" spans="1:25" s="23" customFormat="1" ht="78.75">
      <c r="A539" s="282" t="s">
        <v>493</v>
      </c>
      <c r="B539" s="282"/>
      <c r="C539" s="282"/>
      <c r="D539" s="282"/>
      <c r="E539" s="20" t="s">
        <v>12</v>
      </c>
      <c r="F539" s="51" t="s">
        <v>544</v>
      </c>
      <c r="G539" s="21">
        <f>SUM(G540)</f>
        <v>100000</v>
      </c>
      <c r="H539" s="21">
        <f t="shared" ref="H539:U540" si="279">SUM(H540)</f>
        <v>100000</v>
      </c>
      <c r="I539" s="21">
        <f t="shared" si="279"/>
        <v>100000</v>
      </c>
      <c r="J539" s="21">
        <f t="shared" si="279"/>
        <v>100000</v>
      </c>
      <c r="K539" s="21">
        <f t="shared" si="279"/>
        <v>0</v>
      </c>
      <c r="L539" s="22">
        <f t="shared" si="254"/>
        <v>0</v>
      </c>
      <c r="M539" s="21">
        <f t="shared" si="279"/>
        <v>1500000</v>
      </c>
      <c r="N539" s="21">
        <f t="shared" si="279"/>
        <v>1500000</v>
      </c>
      <c r="O539" s="21">
        <f t="shared" si="279"/>
        <v>100000</v>
      </c>
      <c r="P539" s="21">
        <f t="shared" si="279"/>
        <v>100000</v>
      </c>
      <c r="Q539" s="21">
        <f t="shared" si="279"/>
        <v>1500000</v>
      </c>
      <c r="R539" s="21">
        <f t="shared" si="279"/>
        <v>100000</v>
      </c>
      <c r="S539" s="21">
        <f t="shared" si="279"/>
        <v>100000</v>
      </c>
      <c r="T539" s="21">
        <f t="shared" si="279"/>
        <v>100000</v>
      </c>
      <c r="U539" s="21">
        <f t="shared" si="279"/>
        <v>100000</v>
      </c>
      <c r="V539" s="57"/>
      <c r="W539" s="57"/>
      <c r="X539" s="57"/>
      <c r="Y539" s="12"/>
    </row>
    <row r="540" spans="1:25" s="23" customFormat="1" ht="15.75" hidden="1">
      <c r="A540" s="24" t="s">
        <v>3</v>
      </c>
      <c r="B540" s="25">
        <v>11</v>
      </c>
      <c r="C540" s="52" t="s">
        <v>23</v>
      </c>
      <c r="D540" s="42">
        <v>323</v>
      </c>
      <c r="E540" s="20"/>
      <c r="F540" s="20"/>
      <c r="G540" s="21">
        <f>SUM(G541)</f>
        <v>100000</v>
      </c>
      <c r="H540" s="21">
        <f t="shared" si="279"/>
        <v>100000</v>
      </c>
      <c r="I540" s="21">
        <f t="shared" si="279"/>
        <v>100000</v>
      </c>
      <c r="J540" s="21">
        <f t="shared" si="279"/>
        <v>100000</v>
      </c>
      <c r="K540" s="21">
        <f t="shared" si="279"/>
        <v>0</v>
      </c>
      <c r="L540" s="22">
        <f t="shared" si="254"/>
        <v>0</v>
      </c>
      <c r="M540" s="21">
        <f t="shared" si="279"/>
        <v>1500000</v>
      </c>
      <c r="N540" s="21">
        <f t="shared" si="279"/>
        <v>1500000</v>
      </c>
      <c r="O540" s="21">
        <f t="shared" si="279"/>
        <v>100000</v>
      </c>
      <c r="P540" s="21">
        <f t="shared" si="279"/>
        <v>100000</v>
      </c>
      <c r="Q540" s="21">
        <f t="shared" si="279"/>
        <v>1500000</v>
      </c>
      <c r="R540" s="21">
        <f t="shared" si="279"/>
        <v>100000</v>
      </c>
      <c r="S540" s="21">
        <f t="shared" si="279"/>
        <v>100000</v>
      </c>
      <c r="T540" s="21">
        <f t="shared" si="279"/>
        <v>100000</v>
      </c>
      <c r="U540" s="21">
        <f t="shared" si="279"/>
        <v>100000</v>
      </c>
      <c r="V540" s="57"/>
      <c r="W540" s="57"/>
      <c r="X540" s="57"/>
      <c r="Y540" s="12"/>
    </row>
    <row r="541" spans="1:25" hidden="1">
      <c r="A541" s="28" t="s">
        <v>3</v>
      </c>
      <c r="B541" s="29">
        <v>11</v>
      </c>
      <c r="C541" s="53" t="s">
        <v>23</v>
      </c>
      <c r="D541" s="56">
        <v>3239</v>
      </c>
      <c r="E541" s="32" t="s">
        <v>150</v>
      </c>
      <c r="F541" s="32"/>
      <c r="G541" s="1">
        <v>100000</v>
      </c>
      <c r="H541" s="1">
        <v>100000</v>
      </c>
      <c r="I541" s="1">
        <v>100000</v>
      </c>
      <c r="J541" s="1">
        <v>100000</v>
      </c>
      <c r="K541" s="1">
        <v>0</v>
      </c>
      <c r="L541" s="33">
        <f t="shared" si="254"/>
        <v>0</v>
      </c>
      <c r="M541" s="1">
        <v>1500000</v>
      </c>
      <c r="N541" s="1">
        <v>1500000</v>
      </c>
      <c r="O541" s="1">
        <v>100000</v>
      </c>
      <c r="P541" s="1">
        <f>O541</f>
        <v>100000</v>
      </c>
      <c r="Q541" s="1">
        <v>1500000</v>
      </c>
      <c r="R541" s="1">
        <v>100000</v>
      </c>
      <c r="S541" s="1">
        <f>R541</f>
        <v>100000</v>
      </c>
      <c r="T541" s="1">
        <v>100000</v>
      </c>
      <c r="U541" s="1">
        <f>T541</f>
        <v>100000</v>
      </c>
    </row>
    <row r="542" spans="1:25" s="23" customFormat="1" ht="78.75">
      <c r="A542" s="281" t="s">
        <v>494</v>
      </c>
      <c r="B542" s="281"/>
      <c r="C542" s="281"/>
      <c r="D542" s="281"/>
      <c r="E542" s="20" t="s">
        <v>54</v>
      </c>
      <c r="F542" s="51" t="s">
        <v>544</v>
      </c>
      <c r="G542" s="21">
        <f>SUM(G543)</f>
        <v>90000000</v>
      </c>
      <c r="H542" s="21">
        <f t="shared" ref="H542:U543" si="280">SUM(H543)</f>
        <v>90000000</v>
      </c>
      <c r="I542" s="21">
        <f t="shared" si="280"/>
        <v>205000000</v>
      </c>
      <c r="J542" s="21">
        <f t="shared" si="280"/>
        <v>205000000</v>
      </c>
      <c r="K542" s="21">
        <f t="shared" si="280"/>
        <v>205000000</v>
      </c>
      <c r="L542" s="22">
        <f t="shared" si="254"/>
        <v>100</v>
      </c>
      <c r="M542" s="21">
        <f t="shared" si="280"/>
        <v>76000000</v>
      </c>
      <c r="N542" s="21">
        <f t="shared" si="280"/>
        <v>76000000</v>
      </c>
      <c r="O542" s="21">
        <f t="shared" si="280"/>
        <v>100000000</v>
      </c>
      <c r="P542" s="21">
        <f t="shared" si="280"/>
        <v>100000000</v>
      </c>
      <c r="Q542" s="21">
        <f t="shared" si="280"/>
        <v>76000000</v>
      </c>
      <c r="R542" s="21">
        <f t="shared" si="280"/>
        <v>100000000</v>
      </c>
      <c r="S542" s="21">
        <f t="shared" si="280"/>
        <v>100000000</v>
      </c>
      <c r="T542" s="21">
        <f t="shared" si="280"/>
        <v>60000000</v>
      </c>
      <c r="U542" s="21">
        <f t="shared" si="280"/>
        <v>60000000</v>
      </c>
      <c r="V542" s="57"/>
      <c r="W542" s="57"/>
      <c r="X542" s="57"/>
      <c r="Y542" s="12"/>
    </row>
    <row r="543" spans="1:25" s="23" customFormat="1" ht="15.75" hidden="1">
      <c r="A543" s="24" t="s">
        <v>171</v>
      </c>
      <c r="B543" s="25">
        <v>11</v>
      </c>
      <c r="C543" s="52" t="s">
        <v>23</v>
      </c>
      <c r="D543" s="27">
        <v>351</v>
      </c>
      <c r="E543" s="20"/>
      <c r="F543" s="20"/>
      <c r="G543" s="21">
        <f>SUM(G544)</f>
        <v>90000000</v>
      </c>
      <c r="H543" s="21">
        <f t="shared" si="280"/>
        <v>90000000</v>
      </c>
      <c r="I543" s="21">
        <f t="shared" si="280"/>
        <v>205000000</v>
      </c>
      <c r="J543" s="21">
        <f t="shared" si="280"/>
        <v>205000000</v>
      </c>
      <c r="K543" s="21">
        <f t="shared" si="280"/>
        <v>205000000</v>
      </c>
      <c r="L543" s="22">
        <f t="shared" si="254"/>
        <v>100</v>
      </c>
      <c r="M543" s="21">
        <f t="shared" si="280"/>
        <v>76000000</v>
      </c>
      <c r="N543" s="21">
        <f t="shared" si="280"/>
        <v>76000000</v>
      </c>
      <c r="O543" s="21">
        <f t="shared" si="280"/>
        <v>100000000</v>
      </c>
      <c r="P543" s="21">
        <f t="shared" si="280"/>
        <v>100000000</v>
      </c>
      <c r="Q543" s="21">
        <f t="shared" si="280"/>
        <v>76000000</v>
      </c>
      <c r="R543" s="21">
        <f t="shared" si="280"/>
        <v>100000000</v>
      </c>
      <c r="S543" s="21">
        <f t="shared" si="280"/>
        <v>100000000</v>
      </c>
      <c r="T543" s="21">
        <f t="shared" si="280"/>
        <v>60000000</v>
      </c>
      <c r="U543" s="21">
        <f t="shared" si="280"/>
        <v>60000000</v>
      </c>
      <c r="V543" s="57"/>
      <c r="W543" s="57"/>
      <c r="X543" s="57"/>
      <c r="Y543" s="12"/>
    </row>
    <row r="544" spans="1:25" ht="30" hidden="1">
      <c r="A544" s="28" t="s">
        <v>171</v>
      </c>
      <c r="B544" s="29">
        <v>11</v>
      </c>
      <c r="C544" s="53" t="s">
        <v>23</v>
      </c>
      <c r="D544" s="56">
        <v>3512</v>
      </c>
      <c r="E544" s="32" t="s">
        <v>140</v>
      </c>
      <c r="F544" s="32"/>
      <c r="G544" s="1">
        <v>90000000</v>
      </c>
      <c r="H544" s="1">
        <v>90000000</v>
      </c>
      <c r="I544" s="1">
        <v>205000000</v>
      </c>
      <c r="J544" s="1">
        <v>205000000</v>
      </c>
      <c r="K544" s="1">
        <v>205000000</v>
      </c>
      <c r="L544" s="33">
        <f t="shared" si="254"/>
        <v>100</v>
      </c>
      <c r="M544" s="1">
        <v>76000000</v>
      </c>
      <c r="N544" s="1">
        <v>76000000</v>
      </c>
      <c r="O544" s="1">
        <v>100000000</v>
      </c>
      <c r="P544" s="1">
        <f>O544</f>
        <v>100000000</v>
      </c>
      <c r="Q544" s="1">
        <v>76000000</v>
      </c>
      <c r="R544" s="1">
        <v>100000000</v>
      </c>
      <c r="S544" s="1">
        <f>R544</f>
        <v>100000000</v>
      </c>
      <c r="T544" s="1">
        <v>60000000</v>
      </c>
      <c r="U544" s="1">
        <f>T544</f>
        <v>60000000</v>
      </c>
    </row>
    <row r="545" spans="1:25" s="23" customFormat="1" ht="78.75">
      <c r="A545" s="298" t="s">
        <v>412</v>
      </c>
      <c r="B545" s="298"/>
      <c r="C545" s="298"/>
      <c r="D545" s="298"/>
      <c r="E545" s="40" t="s">
        <v>414</v>
      </c>
      <c r="F545" s="51" t="s">
        <v>544</v>
      </c>
      <c r="G545" s="21">
        <f>SUM(G546)</f>
        <v>0</v>
      </c>
      <c r="H545" s="21">
        <f t="shared" ref="H545:U546" si="281">SUM(H546)</f>
        <v>0</v>
      </c>
      <c r="I545" s="21">
        <f t="shared" si="281"/>
        <v>0</v>
      </c>
      <c r="J545" s="21">
        <f t="shared" si="281"/>
        <v>0</v>
      </c>
      <c r="K545" s="21">
        <f t="shared" si="281"/>
        <v>0</v>
      </c>
      <c r="L545" s="22" t="str">
        <f t="shared" si="254"/>
        <v>-</v>
      </c>
      <c r="M545" s="21">
        <f t="shared" si="281"/>
        <v>0</v>
      </c>
      <c r="N545" s="21">
        <f t="shared" si="281"/>
        <v>0</v>
      </c>
      <c r="O545" s="21">
        <f t="shared" si="281"/>
        <v>1000000</v>
      </c>
      <c r="P545" s="21">
        <f t="shared" si="281"/>
        <v>1000000</v>
      </c>
      <c r="Q545" s="21">
        <f t="shared" si="281"/>
        <v>0</v>
      </c>
      <c r="R545" s="21">
        <f t="shared" si="281"/>
        <v>2000000</v>
      </c>
      <c r="S545" s="21">
        <f t="shared" si="281"/>
        <v>2000000</v>
      </c>
      <c r="T545" s="21">
        <f t="shared" si="281"/>
        <v>2000000</v>
      </c>
      <c r="U545" s="21">
        <f t="shared" si="281"/>
        <v>2000000</v>
      </c>
      <c r="V545" s="57"/>
      <c r="W545" s="57"/>
      <c r="X545" s="57"/>
      <c r="Y545" s="12"/>
    </row>
    <row r="546" spans="1:25" s="23" customFormat="1" ht="15.75" hidden="1">
      <c r="A546" s="24"/>
      <c r="B546" s="25">
        <v>11</v>
      </c>
      <c r="C546" s="52" t="s">
        <v>23</v>
      </c>
      <c r="D546" s="42">
        <v>351</v>
      </c>
      <c r="E546" s="20"/>
      <c r="F546" s="20"/>
      <c r="G546" s="21">
        <f>SUM(G547)</f>
        <v>0</v>
      </c>
      <c r="H546" s="21">
        <f t="shared" si="281"/>
        <v>0</v>
      </c>
      <c r="I546" s="21">
        <f t="shared" si="281"/>
        <v>0</v>
      </c>
      <c r="J546" s="21">
        <f t="shared" si="281"/>
        <v>0</v>
      </c>
      <c r="K546" s="21">
        <f t="shared" si="281"/>
        <v>0</v>
      </c>
      <c r="L546" s="22" t="str">
        <f t="shared" si="254"/>
        <v>-</v>
      </c>
      <c r="M546" s="21">
        <f t="shared" si="281"/>
        <v>0</v>
      </c>
      <c r="N546" s="21">
        <f t="shared" si="281"/>
        <v>0</v>
      </c>
      <c r="O546" s="21">
        <f t="shared" si="281"/>
        <v>1000000</v>
      </c>
      <c r="P546" s="21">
        <f t="shared" si="281"/>
        <v>1000000</v>
      </c>
      <c r="Q546" s="21">
        <f t="shared" si="281"/>
        <v>0</v>
      </c>
      <c r="R546" s="21">
        <f t="shared" si="281"/>
        <v>2000000</v>
      </c>
      <c r="S546" s="21">
        <f t="shared" si="281"/>
        <v>2000000</v>
      </c>
      <c r="T546" s="21">
        <f t="shared" si="281"/>
        <v>2000000</v>
      </c>
      <c r="U546" s="21">
        <f t="shared" si="281"/>
        <v>2000000</v>
      </c>
      <c r="V546" s="57"/>
      <c r="W546" s="57"/>
      <c r="X546" s="57"/>
      <c r="Y546" s="12"/>
    </row>
    <row r="547" spans="1:25" hidden="1">
      <c r="A547" s="43"/>
      <c r="B547" s="44">
        <v>11</v>
      </c>
      <c r="C547" s="63" t="s">
        <v>23</v>
      </c>
      <c r="D547" s="73">
        <v>3512</v>
      </c>
      <c r="E547" s="38"/>
      <c r="F547" s="38"/>
      <c r="G547" s="2"/>
      <c r="H547" s="2"/>
      <c r="I547" s="2"/>
      <c r="J547" s="2"/>
      <c r="K547" s="2"/>
      <c r="L547" s="68" t="str">
        <f t="shared" si="254"/>
        <v>-</v>
      </c>
      <c r="M547" s="2"/>
      <c r="N547" s="2"/>
      <c r="O547" s="1">
        <v>1000000</v>
      </c>
      <c r="P547" s="1">
        <f>O547</f>
        <v>1000000</v>
      </c>
      <c r="Q547" s="1"/>
      <c r="R547" s="1">
        <v>2000000</v>
      </c>
      <c r="S547" s="1">
        <f>R547</f>
        <v>2000000</v>
      </c>
      <c r="T547" s="1">
        <v>2000000</v>
      </c>
      <c r="U547" s="1">
        <f>T547</f>
        <v>2000000</v>
      </c>
    </row>
    <row r="548" spans="1:25" s="23" customFormat="1" ht="78.75" hidden="1">
      <c r="A548" s="298" t="s">
        <v>415</v>
      </c>
      <c r="B548" s="298"/>
      <c r="C548" s="298"/>
      <c r="D548" s="298"/>
      <c r="E548" s="40" t="s">
        <v>419</v>
      </c>
      <c r="F548" s="51" t="s">
        <v>544</v>
      </c>
      <c r="G548" s="21">
        <f>SUM(G549)</f>
        <v>0</v>
      </c>
      <c r="H548" s="21">
        <f t="shared" ref="H548:U549" si="282">SUM(H549)</f>
        <v>0</v>
      </c>
      <c r="I548" s="21">
        <f t="shared" si="282"/>
        <v>0</v>
      </c>
      <c r="J548" s="21">
        <f t="shared" si="282"/>
        <v>0</v>
      </c>
      <c r="K548" s="21">
        <f t="shared" si="282"/>
        <v>0</v>
      </c>
      <c r="L548" s="22" t="str">
        <f t="shared" si="254"/>
        <v>-</v>
      </c>
      <c r="M548" s="21">
        <f t="shared" si="282"/>
        <v>0</v>
      </c>
      <c r="N548" s="21">
        <f t="shared" si="282"/>
        <v>0</v>
      </c>
      <c r="O548" s="21">
        <f t="shared" si="282"/>
        <v>0</v>
      </c>
      <c r="P548" s="21">
        <f t="shared" si="282"/>
        <v>0</v>
      </c>
      <c r="Q548" s="21">
        <f t="shared" si="282"/>
        <v>0</v>
      </c>
      <c r="R548" s="21">
        <f t="shared" si="282"/>
        <v>0</v>
      </c>
      <c r="S548" s="21">
        <f t="shared" si="282"/>
        <v>0</v>
      </c>
      <c r="T548" s="21">
        <f t="shared" si="282"/>
        <v>0</v>
      </c>
      <c r="U548" s="21">
        <f t="shared" si="282"/>
        <v>0</v>
      </c>
      <c r="V548" s="57"/>
      <c r="W548" s="57"/>
      <c r="X548" s="57"/>
      <c r="Y548" s="12"/>
    </row>
    <row r="549" spans="1:25" s="23" customFormat="1" ht="15.75" hidden="1">
      <c r="A549" s="24"/>
      <c r="B549" s="25">
        <v>11</v>
      </c>
      <c r="C549" s="52" t="s">
        <v>23</v>
      </c>
      <c r="D549" s="42">
        <v>386</v>
      </c>
      <c r="E549" s="20"/>
      <c r="F549" s="20"/>
      <c r="G549" s="21">
        <f>SUM(G550)</f>
        <v>0</v>
      </c>
      <c r="H549" s="21">
        <f t="shared" si="282"/>
        <v>0</v>
      </c>
      <c r="I549" s="21">
        <f t="shared" si="282"/>
        <v>0</v>
      </c>
      <c r="J549" s="21">
        <f t="shared" si="282"/>
        <v>0</v>
      </c>
      <c r="K549" s="21">
        <f t="shared" si="282"/>
        <v>0</v>
      </c>
      <c r="L549" s="22" t="str">
        <f t="shared" si="254"/>
        <v>-</v>
      </c>
      <c r="M549" s="21">
        <f t="shared" si="282"/>
        <v>0</v>
      </c>
      <c r="N549" s="21">
        <f t="shared" si="282"/>
        <v>0</v>
      </c>
      <c r="O549" s="21">
        <f t="shared" si="282"/>
        <v>0</v>
      </c>
      <c r="P549" s="21">
        <f t="shared" si="282"/>
        <v>0</v>
      </c>
      <c r="Q549" s="21">
        <f t="shared" si="282"/>
        <v>0</v>
      </c>
      <c r="R549" s="21">
        <f t="shared" si="282"/>
        <v>0</v>
      </c>
      <c r="S549" s="21">
        <f t="shared" si="282"/>
        <v>0</v>
      </c>
      <c r="T549" s="21">
        <f t="shared" si="282"/>
        <v>0</v>
      </c>
      <c r="U549" s="21">
        <f t="shared" si="282"/>
        <v>0</v>
      </c>
      <c r="V549" s="57"/>
      <c r="W549" s="57"/>
      <c r="X549" s="57"/>
      <c r="Y549" s="12"/>
    </row>
    <row r="550" spans="1:25" hidden="1">
      <c r="A550" s="43"/>
      <c r="B550" s="44">
        <v>11</v>
      </c>
      <c r="C550" s="63" t="s">
        <v>23</v>
      </c>
      <c r="D550" s="73">
        <v>3861</v>
      </c>
      <c r="E550" s="38"/>
      <c r="F550" s="38"/>
      <c r="G550" s="2"/>
      <c r="H550" s="2"/>
      <c r="I550" s="2"/>
      <c r="J550" s="2"/>
      <c r="K550" s="2"/>
      <c r="L550" s="68" t="str">
        <f t="shared" si="254"/>
        <v>-</v>
      </c>
      <c r="M550" s="2"/>
      <c r="N550" s="2"/>
      <c r="O550" s="1">
        <v>0</v>
      </c>
      <c r="P550" s="1">
        <f>O550</f>
        <v>0</v>
      </c>
      <c r="Q550" s="1"/>
      <c r="R550" s="1"/>
      <c r="S550" s="1">
        <f>R550</f>
        <v>0</v>
      </c>
      <c r="T550" s="1"/>
      <c r="U550" s="1">
        <f>T550</f>
        <v>0</v>
      </c>
    </row>
    <row r="551" spans="1:25" ht="94.5">
      <c r="A551" s="281" t="s">
        <v>98</v>
      </c>
      <c r="B551" s="281"/>
      <c r="C551" s="281"/>
      <c r="D551" s="281"/>
      <c r="E551" s="20" t="s">
        <v>93</v>
      </c>
      <c r="F551" s="20" t="s">
        <v>252</v>
      </c>
      <c r="G551" s="21">
        <f>G552+G554+G556</f>
        <v>2200000</v>
      </c>
      <c r="H551" s="21">
        <f t="shared" ref="H551:U551" si="283">H552+H554+H556</f>
        <v>2200000</v>
      </c>
      <c r="I551" s="21">
        <f t="shared" si="283"/>
        <v>2200000</v>
      </c>
      <c r="J551" s="21">
        <f t="shared" si="283"/>
        <v>2200000</v>
      </c>
      <c r="K551" s="21">
        <f t="shared" si="283"/>
        <v>1463591.6600000001</v>
      </c>
      <c r="L551" s="22">
        <f t="shared" si="254"/>
        <v>66.526893636363639</v>
      </c>
      <c r="M551" s="21">
        <f t="shared" si="283"/>
        <v>2000000</v>
      </c>
      <c r="N551" s="21">
        <f t="shared" si="283"/>
        <v>2000000</v>
      </c>
      <c r="O551" s="21">
        <f t="shared" si="283"/>
        <v>2000000</v>
      </c>
      <c r="P551" s="21">
        <f t="shared" si="283"/>
        <v>2000000</v>
      </c>
      <c r="Q551" s="21">
        <f t="shared" si="283"/>
        <v>2000000</v>
      </c>
      <c r="R551" s="21">
        <f t="shared" si="283"/>
        <v>2000000</v>
      </c>
      <c r="S551" s="21">
        <f t="shared" si="283"/>
        <v>2000000</v>
      </c>
      <c r="T551" s="21">
        <f t="shared" si="283"/>
        <v>2000000</v>
      </c>
      <c r="U551" s="21">
        <f t="shared" si="283"/>
        <v>2000000</v>
      </c>
    </row>
    <row r="552" spans="1:25" s="23" customFormat="1" ht="15.75" hidden="1">
      <c r="A552" s="24" t="s">
        <v>98</v>
      </c>
      <c r="B552" s="25">
        <v>11</v>
      </c>
      <c r="C552" s="26" t="s">
        <v>26</v>
      </c>
      <c r="D552" s="27">
        <v>323</v>
      </c>
      <c r="E552" s="20"/>
      <c r="F552" s="20"/>
      <c r="G552" s="21">
        <f>SUM(G553)</f>
        <v>100000</v>
      </c>
      <c r="H552" s="21">
        <f t="shared" ref="H552:U552" si="284">SUM(H553)</f>
        <v>100000</v>
      </c>
      <c r="I552" s="21">
        <f t="shared" si="284"/>
        <v>100000</v>
      </c>
      <c r="J552" s="21">
        <f t="shared" si="284"/>
        <v>100000</v>
      </c>
      <c r="K552" s="21">
        <f t="shared" si="284"/>
        <v>11162.5</v>
      </c>
      <c r="L552" s="22">
        <f t="shared" si="254"/>
        <v>11.1625</v>
      </c>
      <c r="M552" s="21">
        <f t="shared" si="284"/>
        <v>100000</v>
      </c>
      <c r="N552" s="21">
        <f t="shared" si="284"/>
        <v>100000</v>
      </c>
      <c r="O552" s="21">
        <f t="shared" si="284"/>
        <v>100000</v>
      </c>
      <c r="P552" s="21">
        <f t="shared" si="284"/>
        <v>100000</v>
      </c>
      <c r="Q552" s="21">
        <f t="shared" si="284"/>
        <v>100000</v>
      </c>
      <c r="R552" s="21">
        <f t="shared" si="284"/>
        <v>100000</v>
      </c>
      <c r="S552" s="21">
        <f t="shared" si="284"/>
        <v>100000</v>
      </c>
      <c r="T552" s="21">
        <f t="shared" si="284"/>
        <v>100000</v>
      </c>
      <c r="U552" s="21">
        <f t="shared" si="284"/>
        <v>100000</v>
      </c>
      <c r="V552" s="57"/>
      <c r="W552" s="57"/>
      <c r="X552" s="57"/>
      <c r="Y552" s="12"/>
    </row>
    <row r="553" spans="1:25" s="23" customFormat="1" ht="15.75" hidden="1">
      <c r="A553" s="28" t="s">
        <v>98</v>
      </c>
      <c r="B553" s="29">
        <v>11</v>
      </c>
      <c r="C553" s="30" t="s">
        <v>26</v>
      </c>
      <c r="D553" s="31">
        <v>3237</v>
      </c>
      <c r="E553" s="32" t="s">
        <v>36</v>
      </c>
      <c r="F553" s="32"/>
      <c r="G553" s="1">
        <v>100000</v>
      </c>
      <c r="H553" s="1">
        <v>100000</v>
      </c>
      <c r="I553" s="1">
        <v>100000</v>
      </c>
      <c r="J553" s="1">
        <v>100000</v>
      </c>
      <c r="K553" s="1">
        <v>11162.5</v>
      </c>
      <c r="L553" s="33">
        <f t="shared" si="254"/>
        <v>11.1625</v>
      </c>
      <c r="M553" s="1">
        <v>100000</v>
      </c>
      <c r="N553" s="1">
        <v>100000</v>
      </c>
      <c r="O553" s="1">
        <v>100000</v>
      </c>
      <c r="P553" s="1">
        <f>O553</f>
        <v>100000</v>
      </c>
      <c r="Q553" s="1">
        <v>100000</v>
      </c>
      <c r="R553" s="1">
        <v>100000</v>
      </c>
      <c r="S553" s="1">
        <f>R553</f>
        <v>100000</v>
      </c>
      <c r="T553" s="1">
        <v>100000</v>
      </c>
      <c r="U553" s="1">
        <f>T553</f>
        <v>100000</v>
      </c>
      <c r="V553" s="57"/>
      <c r="W553" s="57"/>
      <c r="X553" s="57"/>
      <c r="Y553" s="12"/>
    </row>
    <row r="554" spans="1:25" s="23" customFormat="1" ht="15.75" hidden="1">
      <c r="A554" s="24" t="s">
        <v>98</v>
      </c>
      <c r="B554" s="25">
        <v>11</v>
      </c>
      <c r="C554" s="26" t="s">
        <v>26</v>
      </c>
      <c r="D554" s="27">
        <v>329</v>
      </c>
      <c r="E554" s="20"/>
      <c r="F554" s="20"/>
      <c r="G554" s="21">
        <f>SUM(G555)</f>
        <v>1800000</v>
      </c>
      <c r="H554" s="21">
        <f t="shared" ref="H554:U554" si="285">SUM(H555)</f>
        <v>1800000</v>
      </c>
      <c r="I554" s="21">
        <f t="shared" si="285"/>
        <v>1800000</v>
      </c>
      <c r="J554" s="21">
        <f t="shared" si="285"/>
        <v>1800000</v>
      </c>
      <c r="K554" s="21">
        <f t="shared" si="285"/>
        <v>1240392.04</v>
      </c>
      <c r="L554" s="22">
        <f t="shared" si="254"/>
        <v>68.910668888888893</v>
      </c>
      <c r="M554" s="21">
        <f t="shared" si="285"/>
        <v>1800000</v>
      </c>
      <c r="N554" s="21">
        <f t="shared" si="285"/>
        <v>1800000</v>
      </c>
      <c r="O554" s="21">
        <f t="shared" si="285"/>
        <v>1800000</v>
      </c>
      <c r="P554" s="21">
        <f t="shared" si="285"/>
        <v>1800000</v>
      </c>
      <c r="Q554" s="21">
        <f t="shared" si="285"/>
        <v>1800000</v>
      </c>
      <c r="R554" s="21">
        <f t="shared" si="285"/>
        <v>1800000</v>
      </c>
      <c r="S554" s="21">
        <f t="shared" si="285"/>
        <v>1800000</v>
      </c>
      <c r="T554" s="21">
        <f t="shared" si="285"/>
        <v>1800000</v>
      </c>
      <c r="U554" s="21">
        <f t="shared" si="285"/>
        <v>1800000</v>
      </c>
      <c r="V554" s="57"/>
      <c r="W554" s="57"/>
      <c r="X554" s="57"/>
      <c r="Y554" s="12"/>
    </row>
    <row r="555" spans="1:25" hidden="1">
      <c r="A555" s="28" t="s">
        <v>98</v>
      </c>
      <c r="B555" s="29">
        <v>11</v>
      </c>
      <c r="C555" s="30" t="s">
        <v>26</v>
      </c>
      <c r="D555" s="31">
        <v>3294</v>
      </c>
      <c r="E555" s="32" t="s">
        <v>37</v>
      </c>
      <c r="F555" s="32"/>
      <c r="G555" s="1">
        <v>1800000</v>
      </c>
      <c r="H555" s="1">
        <v>1800000</v>
      </c>
      <c r="I555" s="1">
        <v>1800000</v>
      </c>
      <c r="J555" s="1">
        <v>1800000</v>
      </c>
      <c r="K555" s="1">
        <v>1240392.04</v>
      </c>
      <c r="L555" s="33">
        <f t="shared" si="254"/>
        <v>68.910668888888893</v>
      </c>
      <c r="M555" s="1">
        <v>1800000</v>
      </c>
      <c r="N555" s="1">
        <v>1800000</v>
      </c>
      <c r="O555" s="1">
        <v>1800000</v>
      </c>
      <c r="P555" s="1">
        <f>O555</f>
        <v>1800000</v>
      </c>
      <c r="Q555" s="1">
        <v>1800000</v>
      </c>
      <c r="R555" s="1">
        <v>1800000</v>
      </c>
      <c r="S555" s="1">
        <f>R555</f>
        <v>1800000</v>
      </c>
      <c r="T555" s="1">
        <v>1800000</v>
      </c>
      <c r="U555" s="1">
        <f>T555</f>
        <v>1800000</v>
      </c>
    </row>
    <row r="556" spans="1:25" s="23" customFormat="1" ht="15.75" hidden="1">
      <c r="A556" s="24" t="s">
        <v>98</v>
      </c>
      <c r="B556" s="25">
        <v>11</v>
      </c>
      <c r="C556" s="26" t="s">
        <v>26</v>
      </c>
      <c r="D556" s="27">
        <v>381</v>
      </c>
      <c r="E556" s="20"/>
      <c r="F556" s="20"/>
      <c r="G556" s="21">
        <f>SUM(G557)</f>
        <v>300000</v>
      </c>
      <c r="H556" s="21">
        <f t="shared" ref="H556:U556" si="286">SUM(H557)</f>
        <v>300000</v>
      </c>
      <c r="I556" s="21">
        <f t="shared" si="286"/>
        <v>300000</v>
      </c>
      <c r="J556" s="21">
        <f t="shared" si="286"/>
        <v>300000</v>
      </c>
      <c r="K556" s="21">
        <f t="shared" si="286"/>
        <v>212037.12</v>
      </c>
      <c r="L556" s="22">
        <f t="shared" si="254"/>
        <v>70.679039999999986</v>
      </c>
      <c r="M556" s="21">
        <f t="shared" si="286"/>
        <v>100000</v>
      </c>
      <c r="N556" s="21">
        <f t="shared" si="286"/>
        <v>100000</v>
      </c>
      <c r="O556" s="21">
        <f t="shared" si="286"/>
        <v>100000</v>
      </c>
      <c r="P556" s="21">
        <f t="shared" si="286"/>
        <v>100000</v>
      </c>
      <c r="Q556" s="21">
        <f t="shared" si="286"/>
        <v>100000</v>
      </c>
      <c r="R556" s="21">
        <f t="shared" si="286"/>
        <v>100000</v>
      </c>
      <c r="S556" s="21">
        <f t="shared" si="286"/>
        <v>100000</v>
      </c>
      <c r="T556" s="21">
        <f t="shared" si="286"/>
        <v>100000</v>
      </c>
      <c r="U556" s="21">
        <f t="shared" si="286"/>
        <v>100000</v>
      </c>
      <c r="V556" s="57"/>
      <c r="W556" s="57"/>
      <c r="X556" s="57"/>
      <c r="Y556" s="12"/>
    </row>
    <row r="557" spans="1:25" hidden="1">
      <c r="A557" s="28" t="s">
        <v>98</v>
      </c>
      <c r="B557" s="29">
        <v>11</v>
      </c>
      <c r="C557" s="30" t="s">
        <v>26</v>
      </c>
      <c r="D557" s="31">
        <v>3811</v>
      </c>
      <c r="E557" s="32" t="s">
        <v>141</v>
      </c>
      <c r="F557" s="32"/>
      <c r="G557" s="1">
        <v>300000</v>
      </c>
      <c r="H557" s="1">
        <v>300000</v>
      </c>
      <c r="I557" s="1">
        <v>300000</v>
      </c>
      <c r="J557" s="1">
        <v>300000</v>
      </c>
      <c r="K557" s="1">
        <v>212037.12</v>
      </c>
      <c r="L557" s="33">
        <f t="shared" si="254"/>
        <v>70.679039999999986</v>
      </c>
      <c r="M557" s="1">
        <v>100000</v>
      </c>
      <c r="N557" s="1">
        <v>100000</v>
      </c>
      <c r="O557" s="1">
        <v>100000</v>
      </c>
      <c r="P557" s="1">
        <f>O557</f>
        <v>100000</v>
      </c>
      <c r="Q557" s="1">
        <v>100000</v>
      </c>
      <c r="R557" s="1">
        <v>100000</v>
      </c>
      <c r="S557" s="1">
        <f>R557</f>
        <v>100000</v>
      </c>
      <c r="T557" s="1">
        <v>100000</v>
      </c>
      <c r="U557" s="1">
        <f>T557</f>
        <v>100000</v>
      </c>
    </row>
    <row r="558" spans="1:25" s="23" customFormat="1" ht="94.5">
      <c r="A558" s="281" t="s">
        <v>218</v>
      </c>
      <c r="B558" s="281"/>
      <c r="C558" s="281"/>
      <c r="D558" s="281"/>
      <c r="E558" s="20" t="s">
        <v>210</v>
      </c>
      <c r="F558" s="20" t="s">
        <v>252</v>
      </c>
      <c r="G558" s="21">
        <f>G559+G561</f>
        <v>900000</v>
      </c>
      <c r="H558" s="21">
        <f t="shared" ref="H558:U558" si="287">H559+H561</f>
        <v>900000</v>
      </c>
      <c r="I558" s="21">
        <f t="shared" si="287"/>
        <v>900000</v>
      </c>
      <c r="J558" s="21">
        <f t="shared" si="287"/>
        <v>900000</v>
      </c>
      <c r="K558" s="21">
        <f t="shared" si="287"/>
        <v>450000</v>
      </c>
      <c r="L558" s="22">
        <f t="shared" ref="L558:L639" si="288">IF(I558=0, "-", K558/I558*100)</f>
        <v>50</v>
      </c>
      <c r="M558" s="21">
        <f t="shared" si="287"/>
        <v>1100000</v>
      </c>
      <c r="N558" s="21">
        <f t="shared" si="287"/>
        <v>1100000</v>
      </c>
      <c r="O558" s="21">
        <f t="shared" si="287"/>
        <v>800000</v>
      </c>
      <c r="P558" s="21">
        <f t="shared" si="287"/>
        <v>800000</v>
      </c>
      <c r="Q558" s="21">
        <f t="shared" si="287"/>
        <v>1100000</v>
      </c>
      <c r="R558" s="21">
        <f t="shared" si="287"/>
        <v>1100000</v>
      </c>
      <c r="S558" s="21">
        <f t="shared" si="287"/>
        <v>1100000</v>
      </c>
      <c r="T558" s="21">
        <f t="shared" si="287"/>
        <v>1100000</v>
      </c>
      <c r="U558" s="21">
        <f t="shared" si="287"/>
        <v>1100000</v>
      </c>
      <c r="V558" s="57"/>
      <c r="W558" s="57"/>
      <c r="X558" s="57"/>
      <c r="Y558" s="12"/>
    </row>
    <row r="559" spans="1:25" s="23" customFormat="1" ht="15.75" hidden="1">
      <c r="A559" s="24" t="s">
        <v>218</v>
      </c>
      <c r="B559" s="25">
        <v>11</v>
      </c>
      <c r="C559" s="26" t="s">
        <v>26</v>
      </c>
      <c r="D559" s="27">
        <v>323</v>
      </c>
      <c r="E559" s="20"/>
      <c r="F559" s="20"/>
      <c r="G559" s="21">
        <f>SUM(G560)</f>
        <v>450000</v>
      </c>
      <c r="H559" s="21">
        <f t="shared" ref="H559:U559" si="289">SUM(H560)</f>
        <v>450000</v>
      </c>
      <c r="I559" s="21">
        <f t="shared" si="289"/>
        <v>450000</v>
      </c>
      <c r="J559" s="21">
        <f t="shared" si="289"/>
        <v>450000</v>
      </c>
      <c r="K559" s="21">
        <f t="shared" si="289"/>
        <v>0</v>
      </c>
      <c r="L559" s="22">
        <f t="shared" si="288"/>
        <v>0</v>
      </c>
      <c r="M559" s="21">
        <f t="shared" si="289"/>
        <v>0</v>
      </c>
      <c r="N559" s="21">
        <f t="shared" si="289"/>
        <v>0</v>
      </c>
      <c r="O559" s="21">
        <f t="shared" si="289"/>
        <v>600000</v>
      </c>
      <c r="P559" s="21">
        <f t="shared" si="289"/>
        <v>600000</v>
      </c>
      <c r="Q559" s="21">
        <f t="shared" si="289"/>
        <v>0</v>
      </c>
      <c r="R559" s="21">
        <f t="shared" si="289"/>
        <v>500000</v>
      </c>
      <c r="S559" s="21">
        <f t="shared" si="289"/>
        <v>500000</v>
      </c>
      <c r="T559" s="21">
        <f t="shared" si="289"/>
        <v>500000</v>
      </c>
      <c r="U559" s="21">
        <f t="shared" si="289"/>
        <v>500000</v>
      </c>
      <c r="V559" s="57"/>
      <c r="W559" s="57"/>
      <c r="X559" s="57"/>
      <c r="Y559" s="12"/>
    </row>
    <row r="560" spans="1:25" hidden="1">
      <c r="A560" s="28" t="s">
        <v>218</v>
      </c>
      <c r="B560" s="29">
        <v>11</v>
      </c>
      <c r="C560" s="30" t="s">
        <v>26</v>
      </c>
      <c r="D560" s="31">
        <v>3239</v>
      </c>
      <c r="E560" s="32" t="s">
        <v>150</v>
      </c>
      <c r="F560" s="32"/>
      <c r="G560" s="1">
        <v>450000</v>
      </c>
      <c r="H560" s="1">
        <v>450000</v>
      </c>
      <c r="I560" s="1">
        <v>450000</v>
      </c>
      <c r="J560" s="1">
        <v>450000</v>
      </c>
      <c r="K560" s="1">
        <v>0</v>
      </c>
      <c r="L560" s="33">
        <f t="shared" si="288"/>
        <v>0</v>
      </c>
      <c r="M560" s="1">
        <v>0</v>
      </c>
      <c r="N560" s="1">
        <v>0</v>
      </c>
      <c r="O560" s="1">
        <v>600000</v>
      </c>
      <c r="P560" s="1">
        <f>O560</f>
        <v>600000</v>
      </c>
      <c r="Q560" s="1">
        <v>0</v>
      </c>
      <c r="R560" s="1">
        <v>500000</v>
      </c>
      <c r="S560" s="1">
        <f>R560</f>
        <v>500000</v>
      </c>
      <c r="T560" s="1">
        <v>500000</v>
      </c>
      <c r="U560" s="1">
        <f>T560</f>
        <v>500000</v>
      </c>
    </row>
    <row r="561" spans="1:25" s="23" customFormat="1" ht="15.75" hidden="1">
      <c r="A561" s="24" t="s">
        <v>218</v>
      </c>
      <c r="B561" s="25">
        <v>11</v>
      </c>
      <c r="C561" s="26" t="s">
        <v>26</v>
      </c>
      <c r="D561" s="27">
        <v>412</v>
      </c>
      <c r="E561" s="20"/>
      <c r="F561" s="20"/>
      <c r="G561" s="21">
        <f>SUM(G562)</f>
        <v>450000</v>
      </c>
      <c r="H561" s="21">
        <f t="shared" ref="H561:U561" si="290">SUM(H562)</f>
        <v>450000</v>
      </c>
      <c r="I561" s="21">
        <f t="shared" si="290"/>
        <v>450000</v>
      </c>
      <c r="J561" s="21">
        <f t="shared" si="290"/>
        <v>450000</v>
      </c>
      <c r="K561" s="21">
        <f t="shared" si="290"/>
        <v>450000</v>
      </c>
      <c r="L561" s="22">
        <f t="shared" si="288"/>
        <v>100</v>
      </c>
      <c r="M561" s="21">
        <f t="shared" si="290"/>
        <v>1100000</v>
      </c>
      <c r="N561" s="21">
        <f t="shared" si="290"/>
        <v>1100000</v>
      </c>
      <c r="O561" s="21">
        <f t="shared" si="290"/>
        <v>200000</v>
      </c>
      <c r="P561" s="21">
        <f t="shared" si="290"/>
        <v>200000</v>
      </c>
      <c r="Q561" s="21">
        <f t="shared" si="290"/>
        <v>1100000</v>
      </c>
      <c r="R561" s="21">
        <f t="shared" si="290"/>
        <v>600000</v>
      </c>
      <c r="S561" s="21">
        <f t="shared" si="290"/>
        <v>600000</v>
      </c>
      <c r="T561" s="21">
        <f t="shared" si="290"/>
        <v>600000</v>
      </c>
      <c r="U561" s="21">
        <f t="shared" si="290"/>
        <v>600000</v>
      </c>
      <c r="V561" s="57"/>
      <c r="W561" s="57"/>
      <c r="X561" s="57"/>
      <c r="Y561" s="12"/>
    </row>
    <row r="562" spans="1:25" hidden="1">
      <c r="A562" s="28" t="s">
        <v>218</v>
      </c>
      <c r="B562" s="29">
        <v>11</v>
      </c>
      <c r="C562" s="30" t="s">
        <v>26</v>
      </c>
      <c r="D562" s="31">
        <v>4126</v>
      </c>
      <c r="E562" s="32" t="s">
        <v>4</v>
      </c>
      <c r="F562" s="32"/>
      <c r="G562" s="1">
        <v>450000</v>
      </c>
      <c r="H562" s="1">
        <v>450000</v>
      </c>
      <c r="I562" s="1">
        <v>450000</v>
      </c>
      <c r="J562" s="1">
        <v>450000</v>
      </c>
      <c r="K562" s="1">
        <v>450000</v>
      </c>
      <c r="L562" s="33">
        <f t="shared" si="288"/>
        <v>100</v>
      </c>
      <c r="M562" s="1">
        <v>1100000</v>
      </c>
      <c r="N562" s="1">
        <v>1100000</v>
      </c>
      <c r="O562" s="1">
        <v>200000</v>
      </c>
      <c r="P562" s="1">
        <f>O562</f>
        <v>200000</v>
      </c>
      <c r="Q562" s="1">
        <v>1100000</v>
      </c>
      <c r="R562" s="1">
        <v>600000</v>
      </c>
      <c r="S562" s="1">
        <f>R562</f>
        <v>600000</v>
      </c>
      <c r="T562" s="1">
        <v>600000</v>
      </c>
      <c r="U562" s="1">
        <f>T562</f>
        <v>600000</v>
      </c>
    </row>
    <row r="563" spans="1:25" s="12" customFormat="1" ht="94.5">
      <c r="A563" s="281" t="s">
        <v>587</v>
      </c>
      <c r="B563" s="282"/>
      <c r="C563" s="282"/>
      <c r="D563" s="282"/>
      <c r="E563" s="20" t="s">
        <v>361</v>
      </c>
      <c r="F563" s="20" t="s">
        <v>252</v>
      </c>
      <c r="G563" s="21">
        <f>SUM(G564)</f>
        <v>370000</v>
      </c>
      <c r="H563" s="21">
        <f t="shared" ref="H563:U564" si="291">SUM(H564)</f>
        <v>0</v>
      </c>
      <c r="I563" s="21">
        <f t="shared" si="291"/>
        <v>370000</v>
      </c>
      <c r="J563" s="21">
        <f t="shared" si="291"/>
        <v>0</v>
      </c>
      <c r="K563" s="21">
        <f t="shared" si="291"/>
        <v>185732.65</v>
      </c>
      <c r="L563" s="22">
        <f t="shared" si="288"/>
        <v>50.198013513513516</v>
      </c>
      <c r="M563" s="21">
        <f t="shared" si="291"/>
        <v>0</v>
      </c>
      <c r="N563" s="21">
        <f t="shared" si="291"/>
        <v>0</v>
      </c>
      <c r="O563" s="21">
        <f t="shared" si="291"/>
        <v>0</v>
      </c>
      <c r="P563" s="21">
        <f t="shared" si="291"/>
        <v>0</v>
      </c>
      <c r="Q563" s="21">
        <f t="shared" si="291"/>
        <v>0</v>
      </c>
      <c r="R563" s="21">
        <f t="shared" si="291"/>
        <v>0</v>
      </c>
      <c r="S563" s="21">
        <f t="shared" si="291"/>
        <v>0</v>
      </c>
      <c r="T563" s="21">
        <f t="shared" si="291"/>
        <v>0</v>
      </c>
      <c r="U563" s="21">
        <f t="shared" si="291"/>
        <v>0</v>
      </c>
      <c r="V563" s="57"/>
      <c r="W563" s="57"/>
      <c r="X563" s="57"/>
    </row>
    <row r="564" spans="1:25" s="12" customFormat="1" ht="15.75" hidden="1">
      <c r="A564" s="24" t="s">
        <v>275</v>
      </c>
      <c r="B564" s="25">
        <v>51</v>
      </c>
      <c r="C564" s="26" t="s">
        <v>26</v>
      </c>
      <c r="D564" s="42">
        <v>381</v>
      </c>
      <c r="E564" s="20"/>
      <c r="F564" s="20"/>
      <c r="G564" s="21">
        <f>SUM(G565)</f>
        <v>370000</v>
      </c>
      <c r="H564" s="21">
        <f t="shared" si="291"/>
        <v>0</v>
      </c>
      <c r="I564" s="21">
        <f t="shared" si="291"/>
        <v>370000</v>
      </c>
      <c r="J564" s="21">
        <f t="shared" si="291"/>
        <v>0</v>
      </c>
      <c r="K564" s="21">
        <f t="shared" si="291"/>
        <v>185732.65</v>
      </c>
      <c r="L564" s="22">
        <f t="shared" si="288"/>
        <v>50.198013513513516</v>
      </c>
      <c r="M564" s="21">
        <f t="shared" si="291"/>
        <v>0</v>
      </c>
      <c r="N564" s="21">
        <f t="shared" si="291"/>
        <v>0</v>
      </c>
      <c r="O564" s="21">
        <f t="shared" si="291"/>
        <v>0</v>
      </c>
      <c r="P564" s="21">
        <f t="shared" si="291"/>
        <v>0</v>
      </c>
      <c r="Q564" s="21">
        <f t="shared" si="291"/>
        <v>0</v>
      </c>
      <c r="R564" s="21">
        <f t="shared" si="291"/>
        <v>0</v>
      </c>
      <c r="S564" s="21">
        <f t="shared" si="291"/>
        <v>0</v>
      </c>
      <c r="T564" s="21">
        <f t="shared" si="291"/>
        <v>0</v>
      </c>
      <c r="U564" s="21">
        <f t="shared" si="291"/>
        <v>0</v>
      </c>
      <c r="V564" s="57"/>
      <c r="W564" s="57"/>
      <c r="X564" s="57"/>
    </row>
    <row r="565" spans="1:25" s="74" customFormat="1" hidden="1">
      <c r="A565" s="28" t="s">
        <v>275</v>
      </c>
      <c r="B565" s="29">
        <v>51</v>
      </c>
      <c r="C565" s="30" t="s">
        <v>26</v>
      </c>
      <c r="D565" s="56">
        <v>3811</v>
      </c>
      <c r="E565" s="32" t="s">
        <v>141</v>
      </c>
      <c r="F565" s="32"/>
      <c r="G565" s="1">
        <v>370000</v>
      </c>
      <c r="H565" s="59"/>
      <c r="I565" s="1">
        <v>370000</v>
      </c>
      <c r="J565" s="59"/>
      <c r="K565" s="1">
        <v>185732.65</v>
      </c>
      <c r="L565" s="33">
        <f t="shared" si="288"/>
        <v>50.198013513513516</v>
      </c>
      <c r="M565" s="1">
        <v>0</v>
      </c>
      <c r="N565" s="59"/>
      <c r="O565" s="1"/>
      <c r="P565" s="59"/>
      <c r="Q565" s="1">
        <v>0</v>
      </c>
      <c r="R565" s="1"/>
      <c r="S565" s="59"/>
      <c r="T565" s="1"/>
      <c r="U565" s="59"/>
      <c r="V565" s="1"/>
      <c r="W565" s="1"/>
      <c r="X565" s="1"/>
    </row>
    <row r="566" spans="1:25" s="75" customFormat="1" ht="94.5">
      <c r="A566" s="281" t="s">
        <v>586</v>
      </c>
      <c r="B566" s="282"/>
      <c r="C566" s="282"/>
      <c r="D566" s="282"/>
      <c r="E566" s="20" t="s">
        <v>392</v>
      </c>
      <c r="F566" s="20" t="s">
        <v>252</v>
      </c>
      <c r="G566" s="21">
        <f>SUM(G567)</f>
        <v>0</v>
      </c>
      <c r="H566" s="21">
        <f t="shared" ref="H566:U567" si="292">SUM(H567)</f>
        <v>0</v>
      </c>
      <c r="I566" s="21">
        <f t="shared" si="292"/>
        <v>0</v>
      </c>
      <c r="J566" s="21">
        <f t="shared" si="292"/>
        <v>0</v>
      </c>
      <c r="K566" s="21">
        <f t="shared" si="292"/>
        <v>205853.6</v>
      </c>
      <c r="L566" s="22" t="str">
        <f t="shared" si="288"/>
        <v>-</v>
      </c>
      <c r="M566" s="21">
        <f t="shared" si="292"/>
        <v>0</v>
      </c>
      <c r="N566" s="21">
        <f t="shared" si="292"/>
        <v>0</v>
      </c>
      <c r="O566" s="21">
        <f t="shared" si="292"/>
        <v>0</v>
      </c>
      <c r="P566" s="21">
        <f t="shared" si="292"/>
        <v>0</v>
      </c>
      <c r="Q566" s="21">
        <f t="shared" si="292"/>
        <v>0</v>
      </c>
      <c r="R566" s="21">
        <f t="shared" si="292"/>
        <v>0</v>
      </c>
      <c r="S566" s="21">
        <f t="shared" si="292"/>
        <v>0</v>
      </c>
      <c r="T566" s="21">
        <f t="shared" si="292"/>
        <v>0</v>
      </c>
      <c r="U566" s="21">
        <f t="shared" si="292"/>
        <v>0</v>
      </c>
      <c r="V566" s="76"/>
      <c r="W566" s="76"/>
      <c r="X566" s="76"/>
    </row>
    <row r="567" spans="1:25" s="12" customFormat="1" ht="15.75" hidden="1">
      <c r="A567" s="24" t="s">
        <v>391</v>
      </c>
      <c r="B567" s="25">
        <v>51</v>
      </c>
      <c r="C567" s="26" t="s">
        <v>26</v>
      </c>
      <c r="D567" s="42">
        <v>381</v>
      </c>
      <c r="E567" s="20"/>
      <c r="F567" s="20"/>
      <c r="G567" s="21">
        <f>SUM(G568)</f>
        <v>0</v>
      </c>
      <c r="H567" s="21">
        <f t="shared" si="292"/>
        <v>0</v>
      </c>
      <c r="I567" s="21">
        <f t="shared" si="292"/>
        <v>0</v>
      </c>
      <c r="J567" s="21">
        <f t="shared" si="292"/>
        <v>0</v>
      </c>
      <c r="K567" s="21">
        <f t="shared" si="292"/>
        <v>205853.6</v>
      </c>
      <c r="L567" s="22" t="str">
        <f t="shared" si="288"/>
        <v>-</v>
      </c>
      <c r="M567" s="21">
        <f t="shared" si="292"/>
        <v>0</v>
      </c>
      <c r="N567" s="21">
        <f t="shared" si="292"/>
        <v>0</v>
      </c>
      <c r="O567" s="21">
        <f t="shared" si="292"/>
        <v>0</v>
      </c>
      <c r="P567" s="21">
        <f t="shared" si="292"/>
        <v>0</v>
      </c>
      <c r="Q567" s="21">
        <f t="shared" si="292"/>
        <v>0</v>
      </c>
      <c r="R567" s="21">
        <f t="shared" si="292"/>
        <v>0</v>
      </c>
      <c r="S567" s="21">
        <f t="shared" si="292"/>
        <v>0</v>
      </c>
      <c r="T567" s="21">
        <f t="shared" si="292"/>
        <v>0</v>
      </c>
      <c r="U567" s="21">
        <f t="shared" si="292"/>
        <v>0</v>
      </c>
      <c r="V567" s="57"/>
      <c r="W567" s="57"/>
      <c r="X567" s="57"/>
    </row>
    <row r="568" spans="1:25" s="74" customFormat="1" hidden="1">
      <c r="A568" s="28" t="s">
        <v>391</v>
      </c>
      <c r="B568" s="29">
        <v>51</v>
      </c>
      <c r="C568" s="30" t="s">
        <v>26</v>
      </c>
      <c r="D568" s="56">
        <v>3811</v>
      </c>
      <c r="E568" s="32" t="s">
        <v>141</v>
      </c>
      <c r="F568" s="32"/>
      <c r="G568" s="1">
        <v>0</v>
      </c>
      <c r="H568" s="59"/>
      <c r="I568" s="1">
        <v>0</v>
      </c>
      <c r="J568" s="59"/>
      <c r="K568" s="1">
        <v>205853.6</v>
      </c>
      <c r="L568" s="33" t="str">
        <f t="shared" si="288"/>
        <v>-</v>
      </c>
      <c r="M568" s="1">
        <v>0</v>
      </c>
      <c r="N568" s="59"/>
      <c r="O568" s="1"/>
      <c r="P568" s="59"/>
      <c r="Q568" s="1">
        <v>0</v>
      </c>
      <c r="R568" s="1"/>
      <c r="S568" s="59"/>
      <c r="T568" s="1"/>
      <c r="U568" s="59"/>
      <c r="V568" s="1"/>
      <c r="W568" s="1"/>
      <c r="X568" s="1"/>
    </row>
    <row r="569" spans="1:25" s="12" customFormat="1" ht="94.5">
      <c r="A569" s="301" t="s">
        <v>495</v>
      </c>
      <c r="B569" s="298"/>
      <c r="C569" s="298"/>
      <c r="D569" s="298"/>
      <c r="E569" s="40" t="s">
        <v>422</v>
      </c>
      <c r="F569" s="20" t="s">
        <v>252</v>
      </c>
      <c r="G569" s="21">
        <f>SUM(G570)</f>
        <v>0</v>
      </c>
      <c r="H569" s="21">
        <f t="shared" ref="H569:U570" si="293">SUM(H570)</f>
        <v>0</v>
      </c>
      <c r="I569" s="21">
        <f t="shared" si="293"/>
        <v>0</v>
      </c>
      <c r="J569" s="21">
        <f t="shared" si="293"/>
        <v>0</v>
      </c>
      <c r="K569" s="21">
        <f t="shared" si="293"/>
        <v>0</v>
      </c>
      <c r="L569" s="22" t="str">
        <f t="shared" si="288"/>
        <v>-</v>
      </c>
      <c r="M569" s="21">
        <f t="shared" si="293"/>
        <v>0</v>
      </c>
      <c r="N569" s="21">
        <f t="shared" si="293"/>
        <v>0</v>
      </c>
      <c r="O569" s="21">
        <f t="shared" si="293"/>
        <v>600000</v>
      </c>
      <c r="P569" s="21">
        <f t="shared" si="293"/>
        <v>600000</v>
      </c>
      <c r="Q569" s="21">
        <f t="shared" si="293"/>
        <v>0</v>
      </c>
      <c r="R569" s="21">
        <f t="shared" si="293"/>
        <v>0</v>
      </c>
      <c r="S569" s="21">
        <f t="shared" si="293"/>
        <v>0</v>
      </c>
      <c r="T569" s="21">
        <f t="shared" si="293"/>
        <v>0</v>
      </c>
      <c r="U569" s="21">
        <f t="shared" si="293"/>
        <v>0</v>
      </c>
      <c r="V569" s="57"/>
      <c r="W569" s="57"/>
      <c r="X569" s="57"/>
    </row>
    <row r="570" spans="1:25" s="12" customFormat="1" ht="15.75" hidden="1">
      <c r="A570" s="24" t="s">
        <v>423</v>
      </c>
      <c r="B570" s="25">
        <v>11</v>
      </c>
      <c r="C570" s="26" t="s">
        <v>26</v>
      </c>
      <c r="D570" s="42">
        <v>412</v>
      </c>
      <c r="E570" s="20"/>
      <c r="F570" s="20"/>
      <c r="G570" s="21">
        <f>SUM(G571)</f>
        <v>0</v>
      </c>
      <c r="H570" s="21">
        <f t="shared" si="293"/>
        <v>0</v>
      </c>
      <c r="I570" s="21">
        <f t="shared" si="293"/>
        <v>0</v>
      </c>
      <c r="J570" s="21">
        <f t="shared" si="293"/>
        <v>0</v>
      </c>
      <c r="K570" s="21">
        <f t="shared" si="293"/>
        <v>0</v>
      </c>
      <c r="L570" s="22" t="str">
        <f t="shared" si="288"/>
        <v>-</v>
      </c>
      <c r="M570" s="21">
        <f t="shared" si="293"/>
        <v>0</v>
      </c>
      <c r="N570" s="21">
        <f t="shared" si="293"/>
        <v>0</v>
      </c>
      <c r="O570" s="21">
        <f t="shared" si="293"/>
        <v>600000</v>
      </c>
      <c r="P570" s="21">
        <f t="shared" si="293"/>
        <v>600000</v>
      </c>
      <c r="Q570" s="21">
        <f t="shared" si="293"/>
        <v>0</v>
      </c>
      <c r="R570" s="21">
        <f t="shared" si="293"/>
        <v>0</v>
      </c>
      <c r="S570" s="21">
        <f t="shared" si="293"/>
        <v>0</v>
      </c>
      <c r="T570" s="21">
        <f t="shared" si="293"/>
        <v>0</v>
      </c>
      <c r="U570" s="21">
        <f t="shared" si="293"/>
        <v>0</v>
      </c>
      <c r="V570" s="57"/>
      <c r="W570" s="57"/>
      <c r="X570" s="57"/>
    </row>
    <row r="571" spans="1:25" s="75" customFormat="1" hidden="1">
      <c r="A571" s="43" t="s">
        <v>423</v>
      </c>
      <c r="B571" s="44">
        <v>11</v>
      </c>
      <c r="C571" s="45" t="s">
        <v>26</v>
      </c>
      <c r="D571" s="73">
        <v>4126</v>
      </c>
      <c r="E571" s="38" t="s">
        <v>4</v>
      </c>
      <c r="F571" s="32"/>
      <c r="G571" s="1"/>
      <c r="H571" s="1"/>
      <c r="I571" s="1"/>
      <c r="J571" s="1"/>
      <c r="K571" s="1"/>
      <c r="L571" s="33" t="str">
        <f t="shared" si="288"/>
        <v>-</v>
      </c>
      <c r="M571" s="1"/>
      <c r="N571" s="1"/>
      <c r="O571" s="1">
        <v>600000</v>
      </c>
      <c r="P571" s="1">
        <f>O571</f>
        <v>600000</v>
      </c>
      <c r="Q571" s="1"/>
      <c r="R571" s="1">
        <v>0</v>
      </c>
      <c r="S571" s="1">
        <f>R571</f>
        <v>0</v>
      </c>
      <c r="T571" s="1">
        <v>0</v>
      </c>
      <c r="U571" s="1">
        <f>T571</f>
        <v>0</v>
      </c>
      <c r="V571" s="76"/>
      <c r="W571" s="76"/>
      <c r="X571" s="76"/>
    </row>
    <row r="572" spans="1:25" s="23" customFormat="1" ht="15.75">
      <c r="A572" s="286" t="s">
        <v>383</v>
      </c>
      <c r="B572" s="286"/>
      <c r="C572" s="286"/>
      <c r="D572" s="286"/>
      <c r="E572" s="286"/>
      <c r="F572" s="286"/>
      <c r="G572" s="18">
        <f>G573+G583</f>
        <v>1350000</v>
      </c>
      <c r="H572" s="18">
        <f t="shared" ref="H572:U572" si="294">H573+H583</f>
        <v>600000</v>
      </c>
      <c r="I572" s="18">
        <f t="shared" si="294"/>
        <v>2857000</v>
      </c>
      <c r="J572" s="18">
        <f t="shared" si="294"/>
        <v>762000</v>
      </c>
      <c r="K572" s="18">
        <f t="shared" si="294"/>
        <v>1905049.14</v>
      </c>
      <c r="L572" s="19">
        <f t="shared" si="288"/>
        <v>66.680053902695136</v>
      </c>
      <c r="M572" s="18">
        <f t="shared" si="294"/>
        <v>630000</v>
      </c>
      <c r="N572" s="18">
        <f t="shared" si="294"/>
        <v>630000</v>
      </c>
      <c r="O572" s="18">
        <f t="shared" si="294"/>
        <v>630000</v>
      </c>
      <c r="P572" s="18">
        <f t="shared" si="294"/>
        <v>630000</v>
      </c>
      <c r="Q572" s="18">
        <f t="shared" si="294"/>
        <v>710000</v>
      </c>
      <c r="R572" s="18">
        <f t="shared" si="294"/>
        <v>710000</v>
      </c>
      <c r="S572" s="18">
        <f t="shared" si="294"/>
        <v>710000</v>
      </c>
      <c r="T572" s="18">
        <f t="shared" si="294"/>
        <v>780000</v>
      </c>
      <c r="U572" s="18">
        <f t="shared" si="294"/>
        <v>780000</v>
      </c>
      <c r="V572" s="57"/>
      <c r="W572" s="57"/>
      <c r="X572" s="57"/>
      <c r="Y572" s="12"/>
    </row>
    <row r="573" spans="1:25" ht="94.5">
      <c r="A573" s="281" t="s">
        <v>496</v>
      </c>
      <c r="B573" s="281"/>
      <c r="C573" s="281"/>
      <c r="D573" s="281"/>
      <c r="E573" s="20" t="s">
        <v>284</v>
      </c>
      <c r="F573" s="51" t="s">
        <v>545</v>
      </c>
      <c r="G573" s="21">
        <f>G574+G576+G581</f>
        <v>550000</v>
      </c>
      <c r="H573" s="21">
        <f t="shared" ref="H573:U573" si="295">H574+H576+H581</f>
        <v>550000</v>
      </c>
      <c r="I573" s="21">
        <f t="shared" si="295"/>
        <v>550000</v>
      </c>
      <c r="J573" s="21">
        <f t="shared" si="295"/>
        <v>550000</v>
      </c>
      <c r="K573" s="21">
        <f t="shared" si="295"/>
        <v>110998.71</v>
      </c>
      <c r="L573" s="22">
        <f t="shared" si="288"/>
        <v>20.181583636363637</v>
      </c>
      <c r="M573" s="21">
        <f t="shared" si="295"/>
        <v>630000</v>
      </c>
      <c r="N573" s="21">
        <f t="shared" si="295"/>
        <v>630000</v>
      </c>
      <c r="O573" s="21">
        <f t="shared" si="295"/>
        <v>630000</v>
      </c>
      <c r="P573" s="21">
        <f t="shared" si="295"/>
        <v>630000</v>
      </c>
      <c r="Q573" s="21">
        <f t="shared" si="295"/>
        <v>710000</v>
      </c>
      <c r="R573" s="21">
        <f t="shared" si="295"/>
        <v>710000</v>
      </c>
      <c r="S573" s="21">
        <f t="shared" si="295"/>
        <v>710000</v>
      </c>
      <c r="T573" s="21">
        <f t="shared" si="295"/>
        <v>780000</v>
      </c>
      <c r="U573" s="21">
        <f t="shared" si="295"/>
        <v>780000</v>
      </c>
    </row>
    <row r="574" spans="1:25" s="23" customFormat="1" ht="15.75" hidden="1">
      <c r="A574" s="24" t="s">
        <v>102</v>
      </c>
      <c r="B574" s="25">
        <v>11</v>
      </c>
      <c r="C574" s="26" t="s">
        <v>24</v>
      </c>
      <c r="D574" s="27">
        <v>323</v>
      </c>
      <c r="E574" s="20"/>
      <c r="F574" s="20"/>
      <c r="G574" s="21">
        <f>SUM(G575)</f>
        <v>40000</v>
      </c>
      <c r="H574" s="21">
        <f t="shared" ref="H574:U574" si="296">SUM(H575)</f>
        <v>40000</v>
      </c>
      <c r="I574" s="21">
        <f t="shared" si="296"/>
        <v>40000</v>
      </c>
      <c r="J574" s="21">
        <f t="shared" si="296"/>
        <v>40000</v>
      </c>
      <c r="K574" s="21">
        <f t="shared" si="296"/>
        <v>18768.75</v>
      </c>
      <c r="L574" s="22">
        <f t="shared" si="288"/>
        <v>46.921875</v>
      </c>
      <c r="M574" s="21">
        <f t="shared" si="296"/>
        <v>50000</v>
      </c>
      <c r="N574" s="21">
        <f t="shared" si="296"/>
        <v>50000</v>
      </c>
      <c r="O574" s="21">
        <f t="shared" si="296"/>
        <v>50000</v>
      </c>
      <c r="P574" s="21">
        <f t="shared" si="296"/>
        <v>50000</v>
      </c>
      <c r="Q574" s="21">
        <f t="shared" si="296"/>
        <v>50000</v>
      </c>
      <c r="R574" s="21">
        <f t="shared" si="296"/>
        <v>50000</v>
      </c>
      <c r="S574" s="21">
        <f t="shared" si="296"/>
        <v>50000</v>
      </c>
      <c r="T574" s="21">
        <f t="shared" si="296"/>
        <v>50000</v>
      </c>
      <c r="U574" s="21">
        <f t="shared" si="296"/>
        <v>50000</v>
      </c>
      <c r="V574" s="57"/>
      <c r="W574" s="57"/>
      <c r="X574" s="57"/>
      <c r="Y574" s="12"/>
    </row>
    <row r="575" spans="1:25" hidden="1">
      <c r="A575" s="28" t="s">
        <v>102</v>
      </c>
      <c r="B575" s="29">
        <v>11</v>
      </c>
      <c r="C575" s="30" t="s">
        <v>24</v>
      </c>
      <c r="D575" s="31">
        <v>3232</v>
      </c>
      <c r="E575" s="32" t="s">
        <v>118</v>
      </c>
      <c r="F575" s="32"/>
      <c r="G575" s="76">
        <v>40000</v>
      </c>
      <c r="H575" s="76">
        <v>40000</v>
      </c>
      <c r="I575" s="76">
        <v>40000</v>
      </c>
      <c r="J575" s="76">
        <v>40000</v>
      </c>
      <c r="K575" s="76">
        <v>18768.75</v>
      </c>
      <c r="L575" s="77">
        <f t="shared" si="288"/>
        <v>46.921875</v>
      </c>
      <c r="M575" s="76">
        <v>50000</v>
      </c>
      <c r="N575" s="76">
        <v>50000</v>
      </c>
      <c r="O575" s="76">
        <v>50000</v>
      </c>
      <c r="P575" s="76">
        <f>O575</f>
        <v>50000</v>
      </c>
      <c r="Q575" s="76">
        <v>50000</v>
      </c>
      <c r="R575" s="76">
        <v>50000</v>
      </c>
      <c r="S575" s="76">
        <f>R575</f>
        <v>50000</v>
      </c>
      <c r="T575" s="76">
        <v>50000</v>
      </c>
      <c r="U575" s="76">
        <f>T575</f>
        <v>50000</v>
      </c>
    </row>
    <row r="576" spans="1:25" s="23" customFormat="1" ht="15.75" hidden="1">
      <c r="A576" s="24" t="s">
        <v>102</v>
      </c>
      <c r="B576" s="25">
        <v>11</v>
      </c>
      <c r="C576" s="26" t="s">
        <v>24</v>
      </c>
      <c r="D576" s="27">
        <v>422</v>
      </c>
      <c r="E576" s="20"/>
      <c r="F576" s="20"/>
      <c r="G576" s="57">
        <f>SUM(G577:G580)</f>
        <v>410000</v>
      </c>
      <c r="H576" s="57">
        <f t="shared" ref="H576:U576" si="297">SUM(H577:H580)</f>
        <v>410000</v>
      </c>
      <c r="I576" s="57">
        <f t="shared" si="297"/>
        <v>260000</v>
      </c>
      <c r="J576" s="57">
        <f t="shared" si="297"/>
        <v>260000</v>
      </c>
      <c r="K576" s="57">
        <f t="shared" si="297"/>
        <v>6313.3</v>
      </c>
      <c r="L576" s="78">
        <f t="shared" si="288"/>
        <v>2.4281923076923078</v>
      </c>
      <c r="M576" s="57">
        <f t="shared" si="297"/>
        <v>430000</v>
      </c>
      <c r="N576" s="57">
        <f t="shared" si="297"/>
        <v>430000</v>
      </c>
      <c r="O576" s="57">
        <f t="shared" si="297"/>
        <v>430000</v>
      </c>
      <c r="P576" s="57">
        <f t="shared" si="297"/>
        <v>430000</v>
      </c>
      <c r="Q576" s="57">
        <f t="shared" si="297"/>
        <v>510000</v>
      </c>
      <c r="R576" s="57">
        <f t="shared" si="297"/>
        <v>510000</v>
      </c>
      <c r="S576" s="57">
        <f t="shared" si="297"/>
        <v>510000</v>
      </c>
      <c r="T576" s="57">
        <f t="shared" si="297"/>
        <v>530000</v>
      </c>
      <c r="U576" s="57">
        <f t="shared" si="297"/>
        <v>530000</v>
      </c>
      <c r="V576" s="57"/>
      <c r="W576" s="57"/>
      <c r="X576" s="57"/>
      <c r="Y576" s="12"/>
    </row>
    <row r="577" spans="1:25" hidden="1">
      <c r="A577" s="28" t="s">
        <v>102</v>
      </c>
      <c r="B577" s="29">
        <v>11</v>
      </c>
      <c r="C577" s="30" t="s">
        <v>24</v>
      </c>
      <c r="D577" s="31">
        <v>4221</v>
      </c>
      <c r="E577" s="32" t="s">
        <v>129</v>
      </c>
      <c r="F577" s="32"/>
      <c r="G577" s="1">
        <v>60000</v>
      </c>
      <c r="H577" s="1">
        <v>60000</v>
      </c>
      <c r="I577" s="1">
        <v>60000</v>
      </c>
      <c r="J577" s="1">
        <v>60000</v>
      </c>
      <c r="K577" s="1">
        <v>1313.3</v>
      </c>
      <c r="L577" s="77">
        <f t="shared" si="288"/>
        <v>2.1888333333333332</v>
      </c>
      <c r="M577" s="76">
        <v>60000</v>
      </c>
      <c r="N577" s="76">
        <v>60000</v>
      </c>
      <c r="O577" s="1">
        <v>50000</v>
      </c>
      <c r="P577" s="76">
        <f>O577</f>
        <v>50000</v>
      </c>
      <c r="Q577" s="1">
        <v>60000</v>
      </c>
      <c r="R577" s="1">
        <v>50000</v>
      </c>
      <c r="S577" s="76">
        <f>R577</f>
        <v>50000</v>
      </c>
      <c r="T577" s="1">
        <v>50000</v>
      </c>
      <c r="U577" s="76">
        <f>T577</f>
        <v>50000</v>
      </c>
    </row>
    <row r="578" spans="1:25" s="23" customFormat="1" ht="15.75" hidden="1">
      <c r="A578" s="28" t="s">
        <v>102</v>
      </c>
      <c r="B578" s="29">
        <v>11</v>
      </c>
      <c r="C578" s="30" t="s">
        <v>24</v>
      </c>
      <c r="D578" s="31">
        <v>4222</v>
      </c>
      <c r="E578" s="32" t="s">
        <v>130</v>
      </c>
      <c r="F578" s="32"/>
      <c r="G578" s="76">
        <v>50000</v>
      </c>
      <c r="H578" s="76">
        <v>50000</v>
      </c>
      <c r="I578" s="76">
        <v>50000</v>
      </c>
      <c r="J578" s="76">
        <v>50000</v>
      </c>
      <c r="K578" s="76">
        <v>0</v>
      </c>
      <c r="L578" s="77">
        <f t="shared" si="288"/>
        <v>0</v>
      </c>
      <c r="M578" s="76">
        <v>70000</v>
      </c>
      <c r="N578" s="76">
        <v>70000</v>
      </c>
      <c r="O578" s="76">
        <v>70000</v>
      </c>
      <c r="P578" s="76">
        <f>O578</f>
        <v>70000</v>
      </c>
      <c r="Q578" s="76">
        <v>70000</v>
      </c>
      <c r="R578" s="76">
        <v>70000</v>
      </c>
      <c r="S578" s="76">
        <f>R578</f>
        <v>70000</v>
      </c>
      <c r="T578" s="76">
        <v>70000</v>
      </c>
      <c r="U578" s="76">
        <f>T578</f>
        <v>70000</v>
      </c>
      <c r="V578" s="57"/>
      <c r="W578" s="57"/>
      <c r="X578" s="57"/>
      <c r="Y578" s="12"/>
    </row>
    <row r="579" spans="1:25" s="23" customFormat="1" ht="15.75" hidden="1">
      <c r="A579" s="28" t="s">
        <v>102</v>
      </c>
      <c r="B579" s="29">
        <v>11</v>
      </c>
      <c r="C579" s="30" t="s">
        <v>24</v>
      </c>
      <c r="D579" s="31">
        <v>4223</v>
      </c>
      <c r="E579" s="32"/>
      <c r="F579" s="32"/>
      <c r="G579" s="76"/>
      <c r="H579" s="76"/>
      <c r="I579" s="76"/>
      <c r="J579" s="76"/>
      <c r="K579" s="76"/>
      <c r="L579" s="77"/>
      <c r="M579" s="76"/>
      <c r="N579" s="76"/>
      <c r="O579" s="76">
        <v>10000</v>
      </c>
      <c r="P579" s="76">
        <f>O579</f>
        <v>10000</v>
      </c>
      <c r="Q579" s="76"/>
      <c r="R579" s="76">
        <v>10000</v>
      </c>
      <c r="S579" s="76">
        <f>R579</f>
        <v>10000</v>
      </c>
      <c r="T579" s="76">
        <v>10000</v>
      </c>
      <c r="U579" s="76">
        <f>T579</f>
        <v>10000</v>
      </c>
      <c r="V579" s="57"/>
      <c r="W579" s="57"/>
      <c r="X579" s="57"/>
      <c r="Y579" s="12"/>
    </row>
    <row r="580" spans="1:25" s="35" customFormat="1" hidden="1">
      <c r="A580" s="28" t="s">
        <v>102</v>
      </c>
      <c r="B580" s="29">
        <v>11</v>
      </c>
      <c r="C580" s="30" t="s">
        <v>24</v>
      </c>
      <c r="D580" s="31">
        <v>4227</v>
      </c>
      <c r="E580" s="32" t="s">
        <v>132</v>
      </c>
      <c r="F580" s="32"/>
      <c r="G580" s="76">
        <v>300000</v>
      </c>
      <c r="H580" s="76">
        <v>300000</v>
      </c>
      <c r="I580" s="76">
        <v>150000</v>
      </c>
      <c r="J580" s="76">
        <v>150000</v>
      </c>
      <c r="K580" s="76">
        <v>5000</v>
      </c>
      <c r="L580" s="77">
        <f t="shared" si="288"/>
        <v>3.3333333333333335</v>
      </c>
      <c r="M580" s="76">
        <v>300000</v>
      </c>
      <c r="N580" s="76">
        <v>300000</v>
      </c>
      <c r="O580" s="76">
        <v>300000</v>
      </c>
      <c r="P580" s="76">
        <f>O580</f>
        <v>300000</v>
      </c>
      <c r="Q580" s="76">
        <v>380000</v>
      </c>
      <c r="R580" s="76">
        <v>380000</v>
      </c>
      <c r="S580" s="76">
        <f>R580</f>
        <v>380000</v>
      </c>
      <c r="T580" s="76">
        <v>400000</v>
      </c>
      <c r="U580" s="76">
        <f>T580</f>
        <v>400000</v>
      </c>
      <c r="V580" s="1"/>
      <c r="W580" s="1"/>
      <c r="X580" s="1"/>
      <c r="Y580" s="74"/>
    </row>
    <row r="581" spans="1:25" s="36" customFormat="1" ht="15.75" hidden="1">
      <c r="A581" s="24" t="s">
        <v>102</v>
      </c>
      <c r="B581" s="25">
        <v>11</v>
      </c>
      <c r="C581" s="26" t="s">
        <v>24</v>
      </c>
      <c r="D581" s="27">
        <v>426</v>
      </c>
      <c r="E581" s="20"/>
      <c r="F581" s="20"/>
      <c r="G581" s="57">
        <f>SUM(G582)</f>
        <v>100000</v>
      </c>
      <c r="H581" s="57">
        <f t="shared" ref="H581:U581" si="298">SUM(H582)</f>
        <v>100000</v>
      </c>
      <c r="I581" s="57">
        <f t="shared" si="298"/>
        <v>250000</v>
      </c>
      <c r="J581" s="57">
        <f t="shared" si="298"/>
        <v>250000</v>
      </c>
      <c r="K581" s="57">
        <f t="shared" si="298"/>
        <v>85916.66</v>
      </c>
      <c r="L581" s="78">
        <f t="shared" si="288"/>
        <v>34.366664</v>
      </c>
      <c r="M581" s="57">
        <f t="shared" si="298"/>
        <v>150000</v>
      </c>
      <c r="N581" s="57">
        <f t="shared" si="298"/>
        <v>150000</v>
      </c>
      <c r="O581" s="57">
        <f t="shared" si="298"/>
        <v>150000</v>
      </c>
      <c r="P581" s="57">
        <f t="shared" si="298"/>
        <v>150000</v>
      </c>
      <c r="Q581" s="57">
        <f t="shared" si="298"/>
        <v>150000</v>
      </c>
      <c r="R581" s="57">
        <f t="shared" si="298"/>
        <v>150000</v>
      </c>
      <c r="S581" s="57">
        <f t="shared" si="298"/>
        <v>150000</v>
      </c>
      <c r="T581" s="57">
        <f t="shared" si="298"/>
        <v>200000</v>
      </c>
      <c r="U581" s="57">
        <f t="shared" si="298"/>
        <v>200000</v>
      </c>
      <c r="V581" s="21"/>
      <c r="W581" s="21"/>
      <c r="X581" s="21"/>
      <c r="Y581" s="132"/>
    </row>
    <row r="582" spans="1:25" hidden="1">
      <c r="A582" s="28" t="s">
        <v>102</v>
      </c>
      <c r="B582" s="29">
        <v>11</v>
      </c>
      <c r="C582" s="30" t="s">
        <v>24</v>
      </c>
      <c r="D582" s="31">
        <v>4262</v>
      </c>
      <c r="E582" s="32" t="s">
        <v>148</v>
      </c>
      <c r="F582" s="32"/>
      <c r="G582" s="76">
        <v>100000</v>
      </c>
      <c r="H582" s="76">
        <v>100000</v>
      </c>
      <c r="I582" s="76">
        <v>250000</v>
      </c>
      <c r="J582" s="76">
        <v>250000</v>
      </c>
      <c r="K582" s="76">
        <v>85916.66</v>
      </c>
      <c r="L582" s="77">
        <f t="shared" si="288"/>
        <v>34.366664</v>
      </c>
      <c r="M582" s="76">
        <v>150000</v>
      </c>
      <c r="N582" s="76">
        <v>150000</v>
      </c>
      <c r="O582" s="76">
        <v>150000</v>
      </c>
      <c r="P582" s="76">
        <f>O582</f>
        <v>150000</v>
      </c>
      <c r="Q582" s="76">
        <v>150000</v>
      </c>
      <c r="R582" s="76">
        <v>150000</v>
      </c>
      <c r="S582" s="76">
        <f>R582</f>
        <v>150000</v>
      </c>
      <c r="T582" s="76">
        <v>200000</v>
      </c>
      <c r="U582" s="76">
        <f>T582</f>
        <v>200000</v>
      </c>
    </row>
    <row r="583" spans="1:25" ht="94.5">
      <c r="A583" s="281" t="s">
        <v>561</v>
      </c>
      <c r="B583" s="281"/>
      <c r="C583" s="281"/>
      <c r="D583" s="281"/>
      <c r="E583" s="20" t="s">
        <v>285</v>
      </c>
      <c r="F583" s="51" t="s">
        <v>545</v>
      </c>
      <c r="G583" s="21">
        <f>G584+G586+G588+G590</f>
        <v>800000</v>
      </c>
      <c r="H583" s="21">
        <f t="shared" ref="H583:U583" si="299">H584+H586+H588+H590</f>
        <v>50000</v>
      </c>
      <c r="I583" s="21">
        <f t="shared" si="299"/>
        <v>2307000</v>
      </c>
      <c r="J583" s="21">
        <f t="shared" si="299"/>
        <v>212000</v>
      </c>
      <c r="K583" s="21">
        <f t="shared" si="299"/>
        <v>1794050.43</v>
      </c>
      <c r="L583" s="22">
        <f t="shared" si="288"/>
        <v>77.765514954486349</v>
      </c>
      <c r="M583" s="21">
        <f t="shared" si="299"/>
        <v>0</v>
      </c>
      <c r="N583" s="21">
        <f t="shared" si="299"/>
        <v>0</v>
      </c>
      <c r="O583" s="21">
        <f t="shared" si="299"/>
        <v>0</v>
      </c>
      <c r="P583" s="21">
        <f t="shared" si="299"/>
        <v>0</v>
      </c>
      <c r="Q583" s="21">
        <f t="shared" si="299"/>
        <v>0</v>
      </c>
      <c r="R583" s="21">
        <f t="shared" si="299"/>
        <v>0</v>
      </c>
      <c r="S583" s="21">
        <f t="shared" si="299"/>
        <v>0</v>
      </c>
      <c r="T583" s="21">
        <f t="shared" si="299"/>
        <v>0</v>
      </c>
      <c r="U583" s="21">
        <f t="shared" si="299"/>
        <v>0</v>
      </c>
    </row>
    <row r="584" spans="1:25" s="36" customFormat="1" ht="15.75" hidden="1">
      <c r="A584" s="25" t="s">
        <v>103</v>
      </c>
      <c r="B584" s="25">
        <v>12</v>
      </c>
      <c r="C584" s="26" t="s">
        <v>24</v>
      </c>
      <c r="D584" s="27">
        <v>323</v>
      </c>
      <c r="E584" s="20"/>
      <c r="F584" s="20"/>
      <c r="G584" s="21">
        <f>SUM(G585)</f>
        <v>50000</v>
      </c>
      <c r="H584" s="21">
        <f t="shared" ref="H584:U584" si="300">SUM(H585)</f>
        <v>50000</v>
      </c>
      <c r="I584" s="21">
        <f t="shared" si="300"/>
        <v>92000</v>
      </c>
      <c r="J584" s="21">
        <f t="shared" si="300"/>
        <v>92000</v>
      </c>
      <c r="K584" s="21">
        <f t="shared" si="300"/>
        <v>66005.399999999994</v>
      </c>
      <c r="L584" s="22">
        <f t="shared" si="288"/>
        <v>71.74499999999999</v>
      </c>
      <c r="M584" s="21">
        <f t="shared" si="300"/>
        <v>0</v>
      </c>
      <c r="N584" s="21">
        <f t="shared" si="300"/>
        <v>0</v>
      </c>
      <c r="O584" s="21">
        <f t="shared" si="300"/>
        <v>0</v>
      </c>
      <c r="P584" s="21">
        <f t="shared" si="300"/>
        <v>0</v>
      </c>
      <c r="Q584" s="21">
        <f t="shared" si="300"/>
        <v>0</v>
      </c>
      <c r="R584" s="21">
        <f t="shared" si="300"/>
        <v>0</v>
      </c>
      <c r="S584" s="21">
        <f t="shared" si="300"/>
        <v>0</v>
      </c>
      <c r="T584" s="21">
        <f t="shared" si="300"/>
        <v>0</v>
      </c>
      <c r="U584" s="21">
        <f t="shared" si="300"/>
        <v>0</v>
      </c>
      <c r="V584" s="21"/>
      <c r="W584" s="21"/>
      <c r="X584" s="21"/>
      <c r="Y584" s="132"/>
    </row>
    <row r="585" spans="1:25" s="36" customFormat="1" ht="15.75" hidden="1">
      <c r="A585" s="29" t="s">
        <v>103</v>
      </c>
      <c r="B585" s="29">
        <v>12</v>
      </c>
      <c r="C585" s="30" t="s">
        <v>24</v>
      </c>
      <c r="D585" s="31">
        <v>3237</v>
      </c>
      <c r="E585" s="32" t="s">
        <v>36</v>
      </c>
      <c r="F585" s="32"/>
      <c r="G585" s="1">
        <v>50000</v>
      </c>
      <c r="H585" s="1">
        <v>50000</v>
      </c>
      <c r="I585" s="1">
        <v>92000</v>
      </c>
      <c r="J585" s="1">
        <v>92000</v>
      </c>
      <c r="K585" s="1">
        <v>66005.399999999994</v>
      </c>
      <c r="L585" s="33">
        <f t="shared" si="288"/>
        <v>71.74499999999999</v>
      </c>
      <c r="M585" s="1">
        <v>0</v>
      </c>
      <c r="N585" s="1">
        <v>0</v>
      </c>
      <c r="O585" s="1"/>
      <c r="P585" s="1">
        <f>O585</f>
        <v>0</v>
      </c>
      <c r="Q585" s="1">
        <v>0</v>
      </c>
      <c r="R585" s="1"/>
      <c r="S585" s="1">
        <f>R585</f>
        <v>0</v>
      </c>
      <c r="T585" s="1"/>
      <c r="U585" s="1">
        <f>T585</f>
        <v>0</v>
      </c>
      <c r="V585" s="21"/>
      <c r="W585" s="21"/>
      <c r="X585" s="21"/>
      <c r="Y585" s="132"/>
    </row>
    <row r="586" spans="1:25" s="36" customFormat="1" ht="15.75" hidden="1">
      <c r="A586" s="25" t="s">
        <v>103</v>
      </c>
      <c r="B586" s="25">
        <v>12</v>
      </c>
      <c r="C586" s="26" t="s">
        <v>24</v>
      </c>
      <c r="D586" s="27">
        <v>422</v>
      </c>
      <c r="E586" s="20"/>
      <c r="F586" s="20"/>
      <c r="G586" s="21">
        <f>SUM(G587)</f>
        <v>0</v>
      </c>
      <c r="H586" s="21">
        <f t="shared" ref="H586:U586" si="301">SUM(H587)</f>
        <v>0</v>
      </c>
      <c r="I586" s="21">
        <f t="shared" si="301"/>
        <v>120000</v>
      </c>
      <c r="J586" s="21">
        <f t="shared" si="301"/>
        <v>120000</v>
      </c>
      <c r="K586" s="21">
        <f t="shared" si="301"/>
        <v>118538.07</v>
      </c>
      <c r="L586" s="22">
        <f t="shared" si="288"/>
        <v>98.781725000000009</v>
      </c>
      <c r="M586" s="21">
        <f t="shared" si="301"/>
        <v>0</v>
      </c>
      <c r="N586" s="21">
        <f t="shared" si="301"/>
        <v>0</v>
      </c>
      <c r="O586" s="21">
        <f t="shared" si="301"/>
        <v>0</v>
      </c>
      <c r="P586" s="21">
        <f t="shared" si="301"/>
        <v>0</v>
      </c>
      <c r="Q586" s="21">
        <f t="shared" si="301"/>
        <v>0</v>
      </c>
      <c r="R586" s="21">
        <f t="shared" si="301"/>
        <v>0</v>
      </c>
      <c r="S586" s="21">
        <f t="shared" si="301"/>
        <v>0</v>
      </c>
      <c r="T586" s="21">
        <f t="shared" si="301"/>
        <v>0</v>
      </c>
      <c r="U586" s="21">
        <f t="shared" si="301"/>
        <v>0</v>
      </c>
      <c r="V586" s="21"/>
      <c r="W586" s="21"/>
      <c r="X586" s="21"/>
      <c r="Y586" s="132"/>
    </row>
    <row r="587" spans="1:25" s="36" customFormat="1" ht="15.75" hidden="1">
      <c r="A587" s="29" t="s">
        <v>103</v>
      </c>
      <c r="B587" s="29">
        <v>12</v>
      </c>
      <c r="C587" s="30" t="s">
        <v>24</v>
      </c>
      <c r="D587" s="31">
        <v>4227</v>
      </c>
      <c r="E587" s="32" t="s">
        <v>132</v>
      </c>
      <c r="F587" s="32"/>
      <c r="G587" s="1">
        <v>0</v>
      </c>
      <c r="H587" s="1">
        <v>0</v>
      </c>
      <c r="I587" s="1">
        <v>120000</v>
      </c>
      <c r="J587" s="1">
        <v>120000</v>
      </c>
      <c r="K587" s="1">
        <v>118538.07</v>
      </c>
      <c r="L587" s="33">
        <f t="shared" si="288"/>
        <v>98.781725000000009</v>
      </c>
      <c r="M587" s="1">
        <v>0</v>
      </c>
      <c r="N587" s="1">
        <v>0</v>
      </c>
      <c r="O587" s="1"/>
      <c r="P587" s="1">
        <f>O587</f>
        <v>0</v>
      </c>
      <c r="Q587" s="1">
        <v>0</v>
      </c>
      <c r="R587" s="1"/>
      <c r="S587" s="1">
        <f>R587</f>
        <v>0</v>
      </c>
      <c r="T587" s="1"/>
      <c r="U587" s="1">
        <f>T587</f>
        <v>0</v>
      </c>
      <c r="V587" s="21"/>
      <c r="W587" s="21"/>
      <c r="X587" s="21"/>
      <c r="Y587" s="132"/>
    </row>
    <row r="588" spans="1:25" s="36" customFormat="1" ht="15.75" hidden="1">
      <c r="A588" s="24" t="s">
        <v>103</v>
      </c>
      <c r="B588" s="25">
        <v>51</v>
      </c>
      <c r="C588" s="26" t="s">
        <v>24</v>
      </c>
      <c r="D588" s="27">
        <v>323</v>
      </c>
      <c r="E588" s="20"/>
      <c r="F588" s="20"/>
      <c r="G588" s="21">
        <f>SUM(G589)</f>
        <v>750000</v>
      </c>
      <c r="H588" s="21">
        <f t="shared" ref="H588:U588" si="302">SUM(H589)</f>
        <v>0</v>
      </c>
      <c r="I588" s="21">
        <f t="shared" si="302"/>
        <v>1735000</v>
      </c>
      <c r="J588" s="21">
        <f t="shared" si="302"/>
        <v>0</v>
      </c>
      <c r="K588" s="21">
        <f t="shared" si="302"/>
        <v>1254103.6499999999</v>
      </c>
      <c r="L588" s="22">
        <f t="shared" si="288"/>
        <v>72.282631123919302</v>
      </c>
      <c r="M588" s="21">
        <f t="shared" si="302"/>
        <v>0</v>
      </c>
      <c r="N588" s="21">
        <f t="shared" si="302"/>
        <v>0</v>
      </c>
      <c r="O588" s="21">
        <f t="shared" si="302"/>
        <v>0</v>
      </c>
      <c r="P588" s="21">
        <f t="shared" si="302"/>
        <v>0</v>
      </c>
      <c r="Q588" s="21">
        <f t="shared" si="302"/>
        <v>0</v>
      </c>
      <c r="R588" s="21">
        <f t="shared" si="302"/>
        <v>0</v>
      </c>
      <c r="S588" s="21">
        <f t="shared" si="302"/>
        <v>0</v>
      </c>
      <c r="T588" s="21">
        <f t="shared" si="302"/>
        <v>0</v>
      </c>
      <c r="U588" s="21">
        <f t="shared" si="302"/>
        <v>0</v>
      </c>
      <c r="V588" s="21"/>
      <c r="W588" s="21"/>
      <c r="X588" s="21"/>
      <c r="Y588" s="132"/>
    </row>
    <row r="589" spans="1:25" s="35" customFormat="1" hidden="1">
      <c r="A589" s="28" t="s">
        <v>103</v>
      </c>
      <c r="B589" s="29">
        <v>51</v>
      </c>
      <c r="C589" s="30" t="s">
        <v>24</v>
      </c>
      <c r="D589" s="31">
        <v>3237</v>
      </c>
      <c r="E589" s="32" t="s">
        <v>36</v>
      </c>
      <c r="F589" s="32"/>
      <c r="G589" s="1">
        <v>750000</v>
      </c>
      <c r="H589" s="59"/>
      <c r="I589" s="1">
        <v>1735000</v>
      </c>
      <c r="J589" s="59"/>
      <c r="K589" s="1">
        <v>1254103.6499999999</v>
      </c>
      <c r="L589" s="33">
        <f t="shared" si="288"/>
        <v>72.282631123919302</v>
      </c>
      <c r="M589" s="1">
        <v>0</v>
      </c>
      <c r="N589" s="59"/>
      <c r="O589" s="1"/>
      <c r="P589" s="59"/>
      <c r="Q589" s="1">
        <v>0</v>
      </c>
      <c r="R589" s="1"/>
      <c r="S589" s="59"/>
      <c r="T589" s="1"/>
      <c r="U589" s="59"/>
      <c r="V589" s="1"/>
      <c r="W589" s="1"/>
      <c r="X589" s="1"/>
      <c r="Y589" s="74"/>
    </row>
    <row r="590" spans="1:25" s="36" customFormat="1" ht="15.75" hidden="1">
      <c r="A590" s="24" t="s">
        <v>103</v>
      </c>
      <c r="B590" s="25">
        <v>51</v>
      </c>
      <c r="C590" s="26" t="s">
        <v>24</v>
      </c>
      <c r="D590" s="27">
        <v>422</v>
      </c>
      <c r="E590" s="20"/>
      <c r="F590" s="20"/>
      <c r="G590" s="21">
        <f>SUM(G591)</f>
        <v>0</v>
      </c>
      <c r="H590" s="21">
        <f t="shared" ref="H590:U590" si="303">SUM(H591)</f>
        <v>0</v>
      </c>
      <c r="I590" s="21">
        <f t="shared" si="303"/>
        <v>360000</v>
      </c>
      <c r="J590" s="21">
        <f t="shared" si="303"/>
        <v>0</v>
      </c>
      <c r="K590" s="21">
        <f t="shared" si="303"/>
        <v>355403.31</v>
      </c>
      <c r="L590" s="22">
        <f t="shared" si="288"/>
        <v>98.723141666666663</v>
      </c>
      <c r="M590" s="21">
        <f t="shared" si="303"/>
        <v>0</v>
      </c>
      <c r="N590" s="21">
        <f t="shared" si="303"/>
        <v>0</v>
      </c>
      <c r="O590" s="21">
        <f t="shared" si="303"/>
        <v>0</v>
      </c>
      <c r="P590" s="21">
        <f t="shared" si="303"/>
        <v>0</v>
      </c>
      <c r="Q590" s="21">
        <f t="shared" si="303"/>
        <v>0</v>
      </c>
      <c r="R590" s="21">
        <f t="shared" si="303"/>
        <v>0</v>
      </c>
      <c r="S590" s="21">
        <f t="shared" si="303"/>
        <v>0</v>
      </c>
      <c r="T590" s="21">
        <f t="shared" si="303"/>
        <v>0</v>
      </c>
      <c r="U590" s="21">
        <f t="shared" si="303"/>
        <v>0</v>
      </c>
      <c r="V590" s="21"/>
      <c r="W590" s="21"/>
      <c r="X590" s="21"/>
      <c r="Y590" s="132"/>
    </row>
    <row r="591" spans="1:25" s="35" customFormat="1" hidden="1">
      <c r="A591" s="28" t="s">
        <v>103</v>
      </c>
      <c r="B591" s="29">
        <v>51</v>
      </c>
      <c r="C591" s="30" t="s">
        <v>24</v>
      </c>
      <c r="D591" s="31">
        <v>4227</v>
      </c>
      <c r="E591" s="32" t="s">
        <v>132</v>
      </c>
      <c r="F591" s="32"/>
      <c r="G591" s="1">
        <v>0</v>
      </c>
      <c r="H591" s="59"/>
      <c r="I591" s="1">
        <v>360000</v>
      </c>
      <c r="J591" s="59"/>
      <c r="K591" s="1">
        <v>355403.31</v>
      </c>
      <c r="L591" s="33">
        <f t="shared" si="288"/>
        <v>98.723141666666663</v>
      </c>
      <c r="M591" s="1">
        <v>0</v>
      </c>
      <c r="N591" s="59"/>
      <c r="O591" s="1"/>
      <c r="P591" s="59"/>
      <c r="Q591" s="1">
        <v>0</v>
      </c>
      <c r="R591" s="1"/>
      <c r="S591" s="59"/>
      <c r="T591" s="1"/>
      <c r="U591" s="59"/>
      <c r="V591" s="1"/>
      <c r="W591" s="1"/>
      <c r="X591" s="1"/>
      <c r="Y591" s="74"/>
    </row>
    <row r="592" spans="1:25" s="79" customFormat="1" ht="15.75">
      <c r="A592" s="300" t="s">
        <v>87</v>
      </c>
      <c r="B592" s="300"/>
      <c r="C592" s="300"/>
      <c r="D592" s="300"/>
      <c r="E592" s="300"/>
      <c r="F592" s="300"/>
      <c r="G592" s="47">
        <f>SUM(G593)</f>
        <v>3572165476</v>
      </c>
      <c r="H592" s="47">
        <f>SUM(H593)</f>
        <v>3302165613</v>
      </c>
      <c r="I592" s="47">
        <f>SUM(I593)</f>
        <v>3582423222</v>
      </c>
      <c r="J592" s="47">
        <f>SUM(J593)</f>
        <v>3313768359</v>
      </c>
      <c r="K592" s="47">
        <f>SUM(K593)</f>
        <v>2817203667.3600001</v>
      </c>
      <c r="L592" s="48">
        <f t="shared" si="288"/>
        <v>78.63961047537002</v>
      </c>
      <c r="M592" s="47">
        <f t="shared" ref="M592:U592" si="304">SUM(M593)</f>
        <v>3933537372</v>
      </c>
      <c r="N592" s="47">
        <f t="shared" si="304"/>
        <v>3332369541</v>
      </c>
      <c r="O592" s="47">
        <f t="shared" si="304"/>
        <v>3693596995.3699999</v>
      </c>
      <c r="P592" s="47">
        <f t="shared" si="304"/>
        <v>3343680325.52</v>
      </c>
      <c r="Q592" s="47">
        <f t="shared" si="304"/>
        <v>8037843129</v>
      </c>
      <c r="R592" s="47">
        <f t="shared" si="304"/>
        <v>4325385460.6700001</v>
      </c>
      <c r="S592" s="47">
        <f t="shared" si="304"/>
        <v>3295624435.6700001</v>
      </c>
      <c r="T592" s="47">
        <f t="shared" si="304"/>
        <v>4816407478</v>
      </c>
      <c r="U592" s="47">
        <f t="shared" si="304"/>
        <v>3578381690</v>
      </c>
      <c r="V592" s="129"/>
      <c r="W592" s="129"/>
      <c r="X592" s="129"/>
      <c r="Y592" s="15"/>
    </row>
    <row r="593" spans="1:25" s="35" customFormat="1" ht="15.75">
      <c r="A593" s="286" t="s">
        <v>435</v>
      </c>
      <c r="B593" s="286"/>
      <c r="C593" s="286"/>
      <c r="D593" s="286"/>
      <c r="E593" s="286"/>
      <c r="F593" s="286"/>
      <c r="G593" s="18">
        <f>G604+G613+G622+G631+G640+G649+G662+G671+G678+G687+G696+G703+G710+G717+G726+G733+G744+G753+G760+G784+G787+G802+G809+G816+G823+G828+G853+G856+G862+G865+G868+G873+G876+G879+G767+G774+G779+G840</f>
        <v>3572165476</v>
      </c>
      <c r="H593" s="18">
        <f>H604+H613+H622+H631+H640+H649+H662+H671+H678+H687+H696+H703+H710+H717+H726+H733+H744+H753+H760+H784+H787+H802+H809+H816+H823+H828+H853+H856+H862+H865+H868+H873+H876+H879+H767+H774+H779+H840</f>
        <v>3302165613</v>
      </c>
      <c r="I593" s="18">
        <f>I604+I613+I622+I631+I640+I649+I662+I671+I678+I687+I696+I703+I710+I717+I726+I733+I744+I753+I760+I784+I787+I802+I809+I816+I823+I828+I853+I856+I862+I865+I868+I873+I876+I879+I767+I774+I779+I840+I835+I594+I859</f>
        <v>3582423222</v>
      </c>
      <c r="J593" s="18">
        <f t="shared" ref="J593:U593" si="305">J604+J613+J622+J631+J640+J649+J662+J671+J678+J687+J696+J703+J710+J717+J726+J733+J744+J753+J760+J784+J787+J802+J809+J816+J823+J828+J853+J856+J862+J865+J868+J873+J876+J879+J767+J774+J779+J840+J835+J594+J859</f>
        <v>3313768359</v>
      </c>
      <c r="K593" s="18">
        <f t="shared" si="305"/>
        <v>2817203667.3600001</v>
      </c>
      <c r="L593" s="50">
        <f t="shared" si="288"/>
        <v>78.63961047537002</v>
      </c>
      <c r="M593" s="18">
        <f t="shared" si="305"/>
        <v>3933537372</v>
      </c>
      <c r="N593" s="18">
        <f t="shared" si="305"/>
        <v>3332369541</v>
      </c>
      <c r="O593" s="18">
        <f t="shared" si="305"/>
        <v>3693596995.3699999</v>
      </c>
      <c r="P593" s="18">
        <f t="shared" si="305"/>
        <v>3343680325.52</v>
      </c>
      <c r="Q593" s="18">
        <f t="shared" si="305"/>
        <v>8037843129</v>
      </c>
      <c r="R593" s="18">
        <f t="shared" si="305"/>
        <v>4325385460.6700001</v>
      </c>
      <c r="S593" s="18">
        <f t="shared" si="305"/>
        <v>3295624435.6700001</v>
      </c>
      <c r="T593" s="18">
        <f t="shared" si="305"/>
        <v>4816407478</v>
      </c>
      <c r="U593" s="18">
        <f t="shared" si="305"/>
        <v>3578381690</v>
      </c>
      <c r="V593" s="1"/>
      <c r="W593" s="1"/>
      <c r="X593" s="1"/>
      <c r="Y593" s="74"/>
    </row>
    <row r="594" spans="1:25" s="35" customFormat="1" ht="110.25">
      <c r="A594" s="299" t="s">
        <v>442</v>
      </c>
      <c r="B594" s="299"/>
      <c r="C594" s="299"/>
      <c r="D594" s="299"/>
      <c r="E594" s="51" t="s">
        <v>443</v>
      </c>
      <c r="F594" s="51" t="s">
        <v>546</v>
      </c>
      <c r="G594" s="21"/>
      <c r="H594" s="21"/>
      <c r="I594" s="21">
        <f>SUM(I595:I603)</f>
        <v>0</v>
      </c>
      <c r="J594" s="21">
        <f t="shared" ref="J594:U594" si="306">SUM(J595:J603)</f>
        <v>0</v>
      </c>
      <c r="K594" s="21">
        <f t="shared" si="306"/>
        <v>0</v>
      </c>
      <c r="L594" s="22" t="str">
        <f t="shared" si="288"/>
        <v>-</v>
      </c>
      <c r="M594" s="21">
        <f t="shared" si="306"/>
        <v>0</v>
      </c>
      <c r="N594" s="21">
        <f t="shared" si="306"/>
        <v>0</v>
      </c>
      <c r="O594" s="21">
        <f t="shared" si="306"/>
        <v>473198969.37</v>
      </c>
      <c r="P594" s="21">
        <f t="shared" si="306"/>
        <v>160803329.51999998</v>
      </c>
      <c r="Q594" s="21">
        <f t="shared" si="306"/>
        <v>3360663717</v>
      </c>
      <c r="R594" s="21">
        <f t="shared" si="306"/>
        <v>1500320946.6700001</v>
      </c>
      <c r="S594" s="21">
        <f t="shared" si="306"/>
        <v>497987091.66999996</v>
      </c>
      <c r="T594" s="21">
        <f t="shared" si="306"/>
        <v>1973758600</v>
      </c>
      <c r="U594" s="21">
        <f t="shared" si="306"/>
        <v>765040240</v>
      </c>
      <c r="V594" s="1"/>
      <c r="W594" s="1"/>
      <c r="X594" s="1"/>
      <c r="Y594" s="74"/>
    </row>
    <row r="595" spans="1:25" s="35" customFormat="1" ht="15.75">
      <c r="A595" s="8"/>
      <c r="B595" s="8"/>
      <c r="C595" s="8"/>
      <c r="D595" s="20"/>
      <c r="E595" s="8"/>
      <c r="F595" s="8"/>
      <c r="G595" s="21"/>
      <c r="H595" s="21"/>
      <c r="I595" s="21"/>
      <c r="J595" s="21"/>
      <c r="K595" s="21"/>
      <c r="L595" s="22" t="str">
        <f t="shared" si="288"/>
        <v>-</v>
      </c>
      <c r="M595" s="21"/>
      <c r="N595" s="21"/>
      <c r="O595" s="1">
        <v>473198969.37</v>
      </c>
      <c r="P595" s="1">
        <v>160803329.51999998</v>
      </c>
      <c r="Q595" s="1">
        <v>3360663717</v>
      </c>
      <c r="R595" s="1">
        <v>1500320946.6700001</v>
      </c>
      <c r="S595" s="1">
        <v>497987091.66999996</v>
      </c>
      <c r="T595" s="1">
        <v>1973758600</v>
      </c>
      <c r="U595" s="1">
        <v>765040240</v>
      </c>
      <c r="V595" s="1"/>
      <c r="W595" s="1"/>
      <c r="X595" s="1"/>
      <c r="Y595" s="74"/>
    </row>
    <row r="596" spans="1:25" s="35" customFormat="1" ht="15.75" hidden="1">
      <c r="A596" s="8"/>
      <c r="B596" s="8"/>
      <c r="C596" s="8"/>
      <c r="D596" s="20"/>
      <c r="E596" s="8"/>
      <c r="F596" s="8"/>
      <c r="G596" s="21"/>
      <c r="H596" s="21"/>
      <c r="I596" s="21"/>
      <c r="J596" s="21"/>
      <c r="K596" s="21"/>
      <c r="L596" s="22" t="str">
        <f t="shared" si="288"/>
        <v>-</v>
      </c>
      <c r="M596" s="21"/>
      <c r="N596" s="21"/>
      <c r="O596" s="21"/>
      <c r="P596" s="21"/>
      <c r="Q596" s="21"/>
      <c r="R596" s="21"/>
      <c r="S596" s="21"/>
      <c r="T596" s="21"/>
      <c r="U596" s="21"/>
      <c r="V596" s="1"/>
      <c r="W596" s="1"/>
      <c r="X596" s="1"/>
      <c r="Y596" s="74"/>
    </row>
    <row r="597" spans="1:25" s="35" customFormat="1" ht="15.75" hidden="1">
      <c r="A597" s="8"/>
      <c r="B597" s="8"/>
      <c r="C597" s="8"/>
      <c r="D597" s="20"/>
      <c r="E597" s="8"/>
      <c r="F597" s="8"/>
      <c r="G597" s="21"/>
      <c r="H597" s="21"/>
      <c r="I597" s="21"/>
      <c r="J597" s="21"/>
      <c r="K597" s="21"/>
      <c r="L597" s="22" t="str">
        <f t="shared" si="288"/>
        <v>-</v>
      </c>
      <c r="M597" s="21"/>
      <c r="N597" s="21"/>
      <c r="O597" s="21"/>
      <c r="P597" s="21"/>
      <c r="Q597" s="21"/>
      <c r="R597" s="21"/>
      <c r="S597" s="21"/>
      <c r="T597" s="21"/>
      <c r="U597" s="21"/>
      <c r="V597" s="1"/>
      <c r="W597" s="1"/>
      <c r="X597" s="1"/>
      <c r="Y597" s="74"/>
    </row>
    <row r="598" spans="1:25" s="35" customFormat="1" ht="15.75" hidden="1">
      <c r="A598" s="8"/>
      <c r="B598" s="8"/>
      <c r="C598" s="8"/>
      <c r="D598" s="20"/>
      <c r="E598" s="8"/>
      <c r="F598" s="8"/>
      <c r="G598" s="21"/>
      <c r="H598" s="21"/>
      <c r="I598" s="21"/>
      <c r="J598" s="21"/>
      <c r="K598" s="21"/>
      <c r="L598" s="22" t="str">
        <f t="shared" si="288"/>
        <v>-</v>
      </c>
      <c r="M598" s="21"/>
      <c r="N598" s="21"/>
      <c r="O598" s="21"/>
      <c r="P598" s="21"/>
      <c r="Q598" s="21"/>
      <c r="R598" s="21"/>
      <c r="S598" s="21"/>
      <c r="T598" s="21"/>
      <c r="U598" s="21"/>
      <c r="V598" s="1"/>
      <c r="W598" s="1"/>
      <c r="X598" s="1"/>
      <c r="Y598" s="74"/>
    </row>
    <row r="599" spans="1:25" s="35" customFormat="1" ht="15.75" hidden="1">
      <c r="A599" s="8"/>
      <c r="B599" s="8"/>
      <c r="C599" s="8"/>
      <c r="D599" s="20"/>
      <c r="E599" s="8"/>
      <c r="F599" s="8"/>
      <c r="G599" s="21"/>
      <c r="H599" s="21"/>
      <c r="I599" s="21"/>
      <c r="J599" s="21"/>
      <c r="K599" s="21"/>
      <c r="L599" s="22" t="str">
        <f t="shared" si="288"/>
        <v>-</v>
      </c>
      <c r="M599" s="21"/>
      <c r="N599" s="21"/>
      <c r="O599" s="21"/>
      <c r="P599" s="21"/>
      <c r="Q599" s="21"/>
      <c r="R599" s="21"/>
      <c r="S599" s="21"/>
      <c r="T599" s="21"/>
      <c r="U599" s="21"/>
      <c r="V599" s="1"/>
      <c r="W599" s="1"/>
      <c r="X599" s="1"/>
      <c r="Y599" s="74"/>
    </row>
    <row r="600" spans="1:25" s="35" customFormat="1" ht="15.75" hidden="1">
      <c r="A600" s="8"/>
      <c r="B600" s="8"/>
      <c r="C600" s="8"/>
      <c r="D600" s="20"/>
      <c r="E600" s="8"/>
      <c r="F600" s="8"/>
      <c r="G600" s="21"/>
      <c r="H600" s="21"/>
      <c r="I600" s="21"/>
      <c r="J600" s="21"/>
      <c r="K600" s="21"/>
      <c r="L600" s="22" t="str">
        <f t="shared" si="288"/>
        <v>-</v>
      </c>
      <c r="M600" s="21"/>
      <c r="N600" s="21"/>
      <c r="O600" s="21"/>
      <c r="P600" s="21"/>
      <c r="Q600" s="21"/>
      <c r="R600" s="21"/>
      <c r="S600" s="21"/>
      <c r="T600" s="21"/>
      <c r="U600" s="21"/>
      <c r="V600" s="1"/>
      <c r="W600" s="1"/>
      <c r="X600" s="1"/>
      <c r="Y600" s="74"/>
    </row>
    <row r="601" spans="1:25" s="35" customFormat="1" ht="15.75" hidden="1">
      <c r="A601" s="8"/>
      <c r="B601" s="8"/>
      <c r="C601" s="8"/>
      <c r="D601" s="20"/>
      <c r="E601" s="8"/>
      <c r="F601" s="8"/>
      <c r="G601" s="21"/>
      <c r="H601" s="21"/>
      <c r="I601" s="21"/>
      <c r="J601" s="21"/>
      <c r="K601" s="21"/>
      <c r="L601" s="22" t="str">
        <f t="shared" si="288"/>
        <v>-</v>
      </c>
      <c r="M601" s="21"/>
      <c r="N601" s="21"/>
      <c r="O601" s="21"/>
      <c r="P601" s="21"/>
      <c r="Q601" s="21"/>
      <c r="R601" s="21"/>
      <c r="S601" s="21"/>
      <c r="T601" s="21"/>
      <c r="U601" s="21"/>
      <c r="V601" s="1"/>
      <c r="W601" s="1"/>
      <c r="X601" s="1"/>
      <c r="Y601" s="74"/>
    </row>
    <row r="602" spans="1:25" s="35" customFormat="1" ht="15.75" hidden="1">
      <c r="A602" s="8"/>
      <c r="B602" s="8"/>
      <c r="C602" s="8"/>
      <c r="D602" s="20"/>
      <c r="E602" s="8"/>
      <c r="F602" s="8"/>
      <c r="G602" s="21"/>
      <c r="H602" s="21"/>
      <c r="I602" s="21"/>
      <c r="J602" s="21"/>
      <c r="K602" s="21"/>
      <c r="L602" s="22" t="str">
        <f t="shared" si="288"/>
        <v>-</v>
      </c>
      <c r="M602" s="21"/>
      <c r="N602" s="21"/>
      <c r="O602" s="21"/>
      <c r="P602" s="21"/>
      <c r="Q602" s="21"/>
      <c r="R602" s="21"/>
      <c r="S602" s="21"/>
      <c r="T602" s="21"/>
      <c r="U602" s="21"/>
      <c r="V602" s="1"/>
      <c r="W602" s="1"/>
      <c r="X602" s="1"/>
      <c r="Y602" s="74"/>
    </row>
    <row r="603" spans="1:25" s="35" customFormat="1" ht="15.75" hidden="1">
      <c r="A603" s="8"/>
      <c r="B603" s="8"/>
      <c r="C603" s="8"/>
      <c r="D603" s="20"/>
      <c r="E603" s="8"/>
      <c r="F603" s="8"/>
      <c r="G603" s="21"/>
      <c r="H603" s="21"/>
      <c r="I603" s="21"/>
      <c r="J603" s="21"/>
      <c r="K603" s="21"/>
      <c r="L603" s="22" t="str">
        <f t="shared" si="288"/>
        <v>-</v>
      </c>
      <c r="M603" s="21"/>
      <c r="N603" s="21"/>
      <c r="O603" s="21"/>
      <c r="P603" s="21"/>
      <c r="Q603" s="21"/>
      <c r="R603" s="21"/>
      <c r="S603" s="21"/>
      <c r="T603" s="21"/>
      <c r="U603" s="21"/>
      <c r="V603" s="1"/>
      <c r="W603" s="1"/>
      <c r="X603" s="1"/>
      <c r="Y603" s="74"/>
    </row>
    <row r="604" spans="1:25" s="35" customFormat="1" ht="110.25">
      <c r="A604" s="281" t="s">
        <v>497</v>
      </c>
      <c r="B604" s="281"/>
      <c r="C604" s="281"/>
      <c r="D604" s="281"/>
      <c r="E604" s="20" t="s">
        <v>360</v>
      </c>
      <c r="F604" s="20" t="s">
        <v>249</v>
      </c>
      <c r="G604" s="21">
        <f>G605+G607+G609</f>
        <v>8200000</v>
      </c>
      <c r="H604" s="21">
        <f>H605+H607+H609</f>
        <v>1315000</v>
      </c>
      <c r="I604" s="21">
        <f>I605+I607+I609+I611</f>
        <v>8200000</v>
      </c>
      <c r="J604" s="21">
        <f t="shared" ref="J604:U604" si="307">J605+J607+J609+J611</f>
        <v>1315000</v>
      </c>
      <c r="K604" s="21">
        <f t="shared" si="307"/>
        <v>7380887.6099999994</v>
      </c>
      <c r="L604" s="22">
        <f t="shared" si="288"/>
        <v>90.010824512195114</v>
      </c>
      <c r="M604" s="21">
        <f t="shared" si="307"/>
        <v>7750000</v>
      </c>
      <c r="N604" s="21">
        <f t="shared" si="307"/>
        <v>3160000</v>
      </c>
      <c r="O604" s="21">
        <f t="shared" si="307"/>
        <v>0</v>
      </c>
      <c r="P604" s="21">
        <f t="shared" si="307"/>
        <v>0</v>
      </c>
      <c r="Q604" s="21">
        <f t="shared" si="307"/>
        <v>0</v>
      </c>
      <c r="R604" s="21">
        <f t="shared" si="307"/>
        <v>0</v>
      </c>
      <c r="S604" s="21">
        <f t="shared" si="307"/>
        <v>0</v>
      </c>
      <c r="T604" s="21">
        <f t="shared" si="307"/>
        <v>0</v>
      </c>
      <c r="U604" s="21">
        <f t="shared" si="307"/>
        <v>0</v>
      </c>
      <c r="V604" s="1"/>
      <c r="W604" s="1"/>
      <c r="X604" s="1"/>
      <c r="Y604" s="74"/>
    </row>
    <row r="605" spans="1:25" s="36" customFormat="1" ht="15.75" hidden="1">
      <c r="A605" s="24" t="s">
        <v>101</v>
      </c>
      <c r="B605" s="25">
        <v>11</v>
      </c>
      <c r="C605" s="26" t="s">
        <v>25</v>
      </c>
      <c r="D605" s="27">
        <v>381</v>
      </c>
      <c r="E605" s="20"/>
      <c r="F605" s="20"/>
      <c r="G605" s="21">
        <f>SUM(G606)</f>
        <v>100000</v>
      </c>
      <c r="H605" s="21">
        <f t="shared" ref="H605:U605" si="308">SUM(H606)</f>
        <v>100000</v>
      </c>
      <c r="I605" s="21">
        <f t="shared" si="308"/>
        <v>100000</v>
      </c>
      <c r="J605" s="21">
        <f t="shared" si="308"/>
        <v>100000</v>
      </c>
      <c r="K605" s="21">
        <f t="shared" si="308"/>
        <v>100000</v>
      </c>
      <c r="L605" s="22">
        <f t="shared" si="288"/>
        <v>100</v>
      </c>
      <c r="M605" s="21">
        <f t="shared" si="308"/>
        <v>2350000</v>
      </c>
      <c r="N605" s="21">
        <f t="shared" si="308"/>
        <v>2350000</v>
      </c>
      <c r="O605" s="21">
        <f t="shared" si="308"/>
        <v>0</v>
      </c>
      <c r="P605" s="21">
        <f t="shared" si="308"/>
        <v>0</v>
      </c>
      <c r="Q605" s="21">
        <f t="shared" si="308"/>
        <v>0</v>
      </c>
      <c r="R605" s="21">
        <f t="shared" si="308"/>
        <v>0</v>
      </c>
      <c r="S605" s="21">
        <f t="shared" si="308"/>
        <v>0</v>
      </c>
      <c r="T605" s="21">
        <f t="shared" si="308"/>
        <v>0</v>
      </c>
      <c r="U605" s="21">
        <f t="shared" si="308"/>
        <v>0</v>
      </c>
      <c r="V605" s="21"/>
      <c r="W605" s="21"/>
      <c r="X605" s="21"/>
      <c r="Y605" s="132"/>
    </row>
    <row r="606" spans="1:25" s="35" customFormat="1" hidden="1">
      <c r="A606" s="28" t="s">
        <v>101</v>
      </c>
      <c r="B606" s="29">
        <v>11</v>
      </c>
      <c r="C606" s="30" t="s">
        <v>25</v>
      </c>
      <c r="D606" s="31">
        <v>3811</v>
      </c>
      <c r="E606" s="32" t="s">
        <v>141</v>
      </c>
      <c r="F606" s="32"/>
      <c r="G606" s="1">
        <v>100000</v>
      </c>
      <c r="H606" s="1">
        <v>100000</v>
      </c>
      <c r="I606" s="1">
        <v>100000</v>
      </c>
      <c r="J606" s="1">
        <v>100000</v>
      </c>
      <c r="K606" s="1">
        <v>100000</v>
      </c>
      <c r="L606" s="33">
        <f t="shared" si="288"/>
        <v>100</v>
      </c>
      <c r="M606" s="1">
        <v>2350000</v>
      </c>
      <c r="N606" s="1">
        <v>2350000</v>
      </c>
      <c r="O606" s="1">
        <v>0</v>
      </c>
      <c r="P606" s="1">
        <f>O606</f>
        <v>0</v>
      </c>
      <c r="Q606" s="1">
        <v>0</v>
      </c>
      <c r="R606" s="1">
        <v>0</v>
      </c>
      <c r="S606" s="1">
        <f>R606</f>
        <v>0</v>
      </c>
      <c r="T606" s="1">
        <v>0</v>
      </c>
      <c r="U606" s="1">
        <f>T606</f>
        <v>0</v>
      </c>
      <c r="V606" s="1"/>
      <c r="W606" s="1"/>
      <c r="X606" s="1"/>
      <c r="Y606" s="74"/>
    </row>
    <row r="607" spans="1:25" s="36" customFormat="1" ht="15.75" hidden="1">
      <c r="A607" s="24" t="s">
        <v>101</v>
      </c>
      <c r="B607" s="25">
        <v>12</v>
      </c>
      <c r="C607" s="26" t="s">
        <v>25</v>
      </c>
      <c r="D607" s="27">
        <v>382</v>
      </c>
      <c r="E607" s="20"/>
      <c r="F607" s="20"/>
      <c r="G607" s="21">
        <f>SUM(G608)</f>
        <v>1215000</v>
      </c>
      <c r="H607" s="21">
        <f t="shared" ref="H607:U607" si="309">SUM(H608)</f>
        <v>1215000</v>
      </c>
      <c r="I607" s="21">
        <f t="shared" si="309"/>
        <v>1215000</v>
      </c>
      <c r="J607" s="21">
        <f t="shared" si="309"/>
        <v>1215000</v>
      </c>
      <c r="K607" s="21">
        <f t="shared" si="309"/>
        <v>1148063.02</v>
      </c>
      <c r="L607" s="22">
        <f t="shared" si="288"/>
        <v>94.49078353909465</v>
      </c>
      <c r="M607" s="21">
        <f t="shared" si="309"/>
        <v>810000</v>
      </c>
      <c r="N607" s="21">
        <f t="shared" si="309"/>
        <v>810000</v>
      </c>
      <c r="O607" s="21">
        <f t="shared" si="309"/>
        <v>0</v>
      </c>
      <c r="P607" s="21">
        <f t="shared" si="309"/>
        <v>0</v>
      </c>
      <c r="Q607" s="21">
        <f t="shared" si="309"/>
        <v>0</v>
      </c>
      <c r="R607" s="21">
        <f t="shared" si="309"/>
        <v>0</v>
      </c>
      <c r="S607" s="21">
        <f t="shared" si="309"/>
        <v>0</v>
      </c>
      <c r="T607" s="21">
        <f t="shared" si="309"/>
        <v>0</v>
      </c>
      <c r="U607" s="21">
        <f t="shared" si="309"/>
        <v>0</v>
      </c>
      <c r="V607" s="21"/>
      <c r="W607" s="21"/>
      <c r="X607" s="21"/>
      <c r="Y607" s="132"/>
    </row>
    <row r="608" spans="1:25" s="35" customFormat="1" ht="30" hidden="1" customHeight="1">
      <c r="A608" s="28" t="s">
        <v>101</v>
      </c>
      <c r="B608" s="29">
        <v>12</v>
      </c>
      <c r="C608" s="30" t="s">
        <v>25</v>
      </c>
      <c r="D608" s="31">
        <v>3821</v>
      </c>
      <c r="E608" s="32" t="s">
        <v>38</v>
      </c>
      <c r="F608" s="32"/>
      <c r="G608" s="1">
        <v>1215000</v>
      </c>
      <c r="H608" s="1">
        <v>1215000</v>
      </c>
      <c r="I608" s="1">
        <v>1215000</v>
      </c>
      <c r="J608" s="1">
        <v>1215000</v>
      </c>
      <c r="K608" s="1">
        <v>1148063.02</v>
      </c>
      <c r="L608" s="33">
        <f t="shared" si="288"/>
        <v>94.49078353909465</v>
      </c>
      <c r="M608" s="1">
        <v>810000</v>
      </c>
      <c r="N608" s="1">
        <v>810000</v>
      </c>
      <c r="O608" s="1">
        <v>0</v>
      </c>
      <c r="P608" s="1">
        <f>O608</f>
        <v>0</v>
      </c>
      <c r="Q608" s="1">
        <v>0</v>
      </c>
      <c r="R608" s="1"/>
      <c r="S608" s="1">
        <f>R608</f>
        <v>0</v>
      </c>
      <c r="T608" s="1">
        <v>0</v>
      </c>
      <c r="U608" s="1">
        <f>T608</f>
        <v>0</v>
      </c>
      <c r="V608" s="1"/>
      <c r="W608" s="1"/>
      <c r="X608" s="1"/>
      <c r="Y608" s="74"/>
    </row>
    <row r="609" spans="1:25" s="36" customFormat="1" ht="15.75" hidden="1">
      <c r="A609" s="24" t="s">
        <v>101</v>
      </c>
      <c r="B609" s="25">
        <v>51</v>
      </c>
      <c r="C609" s="26" t="s">
        <v>25</v>
      </c>
      <c r="D609" s="27">
        <v>382</v>
      </c>
      <c r="E609" s="20"/>
      <c r="F609" s="20"/>
      <c r="G609" s="21">
        <f>SUM(G610)</f>
        <v>6885000</v>
      </c>
      <c r="H609" s="21">
        <f t="shared" ref="H609:U609" si="310">SUM(H610)</f>
        <v>0</v>
      </c>
      <c r="I609" s="21">
        <f t="shared" si="310"/>
        <v>6885000</v>
      </c>
      <c r="J609" s="21">
        <f t="shared" si="310"/>
        <v>0</v>
      </c>
      <c r="K609" s="21">
        <f t="shared" si="310"/>
        <v>6132824.5899999999</v>
      </c>
      <c r="L609" s="22">
        <f t="shared" si="288"/>
        <v>89.075157443718226</v>
      </c>
      <c r="M609" s="21">
        <f t="shared" si="310"/>
        <v>4590000</v>
      </c>
      <c r="N609" s="21">
        <f t="shared" si="310"/>
        <v>0</v>
      </c>
      <c r="O609" s="21">
        <f t="shared" si="310"/>
        <v>0</v>
      </c>
      <c r="P609" s="21">
        <f t="shared" si="310"/>
        <v>0</v>
      </c>
      <c r="Q609" s="21">
        <f t="shared" si="310"/>
        <v>0</v>
      </c>
      <c r="R609" s="21">
        <f t="shared" si="310"/>
        <v>0</v>
      </c>
      <c r="S609" s="21">
        <f t="shared" si="310"/>
        <v>0</v>
      </c>
      <c r="T609" s="21">
        <f t="shared" si="310"/>
        <v>0</v>
      </c>
      <c r="U609" s="21">
        <f t="shared" si="310"/>
        <v>0</v>
      </c>
      <c r="V609" s="21"/>
      <c r="W609" s="21"/>
      <c r="X609" s="21"/>
      <c r="Y609" s="132"/>
    </row>
    <row r="610" spans="1:25" s="35" customFormat="1" ht="33.75" hidden="1" customHeight="1">
      <c r="A610" s="28" t="s">
        <v>101</v>
      </c>
      <c r="B610" s="29">
        <v>51</v>
      </c>
      <c r="C610" s="30" t="s">
        <v>25</v>
      </c>
      <c r="D610" s="31">
        <v>3821</v>
      </c>
      <c r="E610" s="32" t="s">
        <v>38</v>
      </c>
      <c r="F610" s="32"/>
      <c r="G610" s="1">
        <v>6885000</v>
      </c>
      <c r="H610" s="59"/>
      <c r="I610" s="1">
        <v>6885000</v>
      </c>
      <c r="J610" s="59"/>
      <c r="K610" s="1">
        <v>6132824.5899999999</v>
      </c>
      <c r="L610" s="33">
        <f t="shared" si="288"/>
        <v>89.075157443718226</v>
      </c>
      <c r="M610" s="1">
        <v>4590000</v>
      </c>
      <c r="N610" s="59"/>
      <c r="O610" s="1">
        <v>0</v>
      </c>
      <c r="P610" s="59"/>
      <c r="Q610" s="1">
        <v>0</v>
      </c>
      <c r="R610" s="1"/>
      <c r="S610" s="59"/>
      <c r="T610" s="1">
        <v>0</v>
      </c>
      <c r="U610" s="59"/>
      <c r="V610" s="1"/>
      <c r="W610" s="1"/>
      <c r="X610" s="1"/>
      <c r="Y610" s="74"/>
    </row>
    <row r="611" spans="1:25" s="36" customFormat="1" ht="15.75" hidden="1">
      <c r="A611" s="24" t="s">
        <v>101</v>
      </c>
      <c r="B611" s="25">
        <v>563</v>
      </c>
      <c r="C611" s="26" t="s">
        <v>25</v>
      </c>
      <c r="D611" s="27">
        <v>382</v>
      </c>
      <c r="E611" s="20"/>
      <c r="F611" s="20"/>
      <c r="G611" s="21"/>
      <c r="H611" s="21"/>
      <c r="I611" s="21">
        <f>I612</f>
        <v>0</v>
      </c>
      <c r="J611" s="21">
        <f t="shared" ref="J611:U611" si="311">J612</f>
        <v>0</v>
      </c>
      <c r="K611" s="21">
        <f t="shared" si="311"/>
        <v>0</v>
      </c>
      <c r="L611" s="22" t="str">
        <f t="shared" si="288"/>
        <v>-</v>
      </c>
      <c r="M611" s="21">
        <f t="shared" si="311"/>
        <v>0</v>
      </c>
      <c r="N611" s="21">
        <f t="shared" si="311"/>
        <v>0</v>
      </c>
      <c r="O611" s="21">
        <f t="shared" si="311"/>
        <v>0</v>
      </c>
      <c r="P611" s="21">
        <f t="shared" si="311"/>
        <v>0</v>
      </c>
      <c r="Q611" s="21">
        <f t="shared" si="311"/>
        <v>0</v>
      </c>
      <c r="R611" s="21">
        <f t="shared" si="311"/>
        <v>0</v>
      </c>
      <c r="S611" s="21">
        <f t="shared" si="311"/>
        <v>0</v>
      </c>
      <c r="T611" s="21">
        <f t="shared" si="311"/>
        <v>0</v>
      </c>
      <c r="U611" s="21">
        <f t="shared" si="311"/>
        <v>0</v>
      </c>
      <c r="V611" s="21"/>
      <c r="W611" s="21"/>
      <c r="X611" s="21"/>
      <c r="Y611" s="132"/>
    </row>
    <row r="612" spans="1:25" s="35" customFormat="1" hidden="1">
      <c r="A612" s="28" t="s">
        <v>101</v>
      </c>
      <c r="B612" s="29">
        <v>563</v>
      </c>
      <c r="C612" s="30" t="s">
        <v>25</v>
      </c>
      <c r="D612" s="31">
        <v>3821</v>
      </c>
      <c r="E612" s="32" t="s">
        <v>38</v>
      </c>
      <c r="F612" s="32"/>
      <c r="G612" s="1"/>
      <c r="H612" s="1"/>
      <c r="I612" s="1"/>
      <c r="J612" s="59"/>
      <c r="K612" s="1"/>
      <c r="L612" s="33" t="str">
        <f t="shared" si="288"/>
        <v>-</v>
      </c>
      <c r="M612" s="1"/>
      <c r="N612" s="1"/>
      <c r="O612" s="1"/>
      <c r="P612" s="59"/>
      <c r="Q612" s="1"/>
      <c r="R612" s="1"/>
      <c r="S612" s="59"/>
      <c r="T612" s="1"/>
      <c r="U612" s="59"/>
      <c r="V612" s="1"/>
      <c r="W612" s="1"/>
      <c r="X612" s="1"/>
      <c r="Y612" s="74"/>
    </row>
    <row r="613" spans="1:25" s="35" customFormat="1" ht="110.25">
      <c r="A613" s="281" t="s">
        <v>498</v>
      </c>
      <c r="B613" s="281"/>
      <c r="C613" s="281"/>
      <c r="D613" s="281"/>
      <c r="E613" s="20" t="s">
        <v>355</v>
      </c>
      <c r="F613" s="20" t="s">
        <v>249</v>
      </c>
      <c r="G613" s="21">
        <f>G614+G616+G618</f>
        <v>4430109</v>
      </c>
      <c r="H613" s="21">
        <f>H614+H616+H618</f>
        <v>770109</v>
      </c>
      <c r="I613" s="21">
        <f>I614+I616+I618+I620</f>
        <v>4430109</v>
      </c>
      <c r="J613" s="21">
        <f t="shared" ref="J613:U613" si="312">J614+J616+J618+J620</f>
        <v>770109</v>
      </c>
      <c r="K613" s="21">
        <f t="shared" si="312"/>
        <v>120000.07</v>
      </c>
      <c r="L613" s="22">
        <f t="shared" si="288"/>
        <v>2.7087385434534457</v>
      </c>
      <c r="M613" s="21">
        <f t="shared" si="312"/>
        <v>50000</v>
      </c>
      <c r="N613" s="21">
        <f t="shared" si="312"/>
        <v>50000</v>
      </c>
      <c r="O613" s="21">
        <f t="shared" si="312"/>
        <v>0</v>
      </c>
      <c r="P613" s="21">
        <f t="shared" si="312"/>
        <v>0</v>
      </c>
      <c r="Q613" s="21">
        <f t="shared" si="312"/>
        <v>0</v>
      </c>
      <c r="R613" s="21">
        <f t="shared" si="312"/>
        <v>0</v>
      </c>
      <c r="S613" s="21">
        <f t="shared" si="312"/>
        <v>0</v>
      </c>
      <c r="T613" s="21">
        <f t="shared" si="312"/>
        <v>0</v>
      </c>
      <c r="U613" s="21">
        <f t="shared" si="312"/>
        <v>0</v>
      </c>
      <c r="V613" s="1"/>
      <c r="W613" s="1"/>
      <c r="X613" s="1"/>
      <c r="Y613" s="74"/>
    </row>
    <row r="614" spans="1:25" s="36" customFormat="1" ht="15.75" hidden="1">
      <c r="A614" s="24" t="s">
        <v>219</v>
      </c>
      <c r="B614" s="25">
        <v>11</v>
      </c>
      <c r="C614" s="26" t="s">
        <v>25</v>
      </c>
      <c r="D614" s="27">
        <v>381</v>
      </c>
      <c r="E614" s="20"/>
      <c r="F614" s="20"/>
      <c r="G614" s="21">
        <f>SUM(G615)</f>
        <v>120000</v>
      </c>
      <c r="H614" s="21">
        <f t="shared" ref="H614:U614" si="313">SUM(H615)</f>
        <v>120000</v>
      </c>
      <c r="I614" s="21">
        <f t="shared" si="313"/>
        <v>120000</v>
      </c>
      <c r="J614" s="21">
        <f t="shared" si="313"/>
        <v>120000</v>
      </c>
      <c r="K614" s="21">
        <f t="shared" si="313"/>
        <v>120000</v>
      </c>
      <c r="L614" s="22">
        <f t="shared" si="288"/>
        <v>100</v>
      </c>
      <c r="M614" s="21">
        <f t="shared" si="313"/>
        <v>50000</v>
      </c>
      <c r="N614" s="21">
        <f t="shared" si="313"/>
        <v>50000</v>
      </c>
      <c r="O614" s="21">
        <f t="shared" si="313"/>
        <v>0</v>
      </c>
      <c r="P614" s="21">
        <f t="shared" si="313"/>
        <v>0</v>
      </c>
      <c r="Q614" s="21">
        <f t="shared" si="313"/>
        <v>0</v>
      </c>
      <c r="R614" s="21">
        <f t="shared" si="313"/>
        <v>0</v>
      </c>
      <c r="S614" s="21">
        <f t="shared" si="313"/>
        <v>0</v>
      </c>
      <c r="T614" s="21">
        <f t="shared" si="313"/>
        <v>0</v>
      </c>
      <c r="U614" s="21">
        <f t="shared" si="313"/>
        <v>0</v>
      </c>
      <c r="V614" s="21"/>
      <c r="W614" s="21"/>
      <c r="X614" s="21"/>
      <c r="Y614" s="132"/>
    </row>
    <row r="615" spans="1:25" s="35" customFormat="1" hidden="1">
      <c r="A615" s="28" t="s">
        <v>219</v>
      </c>
      <c r="B615" s="29">
        <v>11</v>
      </c>
      <c r="C615" s="30" t="s">
        <v>25</v>
      </c>
      <c r="D615" s="31">
        <v>3811</v>
      </c>
      <c r="E615" s="32" t="s">
        <v>141</v>
      </c>
      <c r="F615" s="32"/>
      <c r="G615" s="1">
        <v>120000</v>
      </c>
      <c r="H615" s="1">
        <v>120000</v>
      </c>
      <c r="I615" s="1">
        <v>120000</v>
      </c>
      <c r="J615" s="1">
        <v>120000</v>
      </c>
      <c r="K615" s="1">
        <v>120000</v>
      </c>
      <c r="L615" s="33">
        <f t="shared" si="288"/>
        <v>100</v>
      </c>
      <c r="M615" s="1">
        <v>50000</v>
      </c>
      <c r="N615" s="1">
        <v>50000</v>
      </c>
      <c r="O615" s="1">
        <v>0</v>
      </c>
      <c r="P615" s="1">
        <f>O615</f>
        <v>0</v>
      </c>
      <c r="Q615" s="1">
        <v>0</v>
      </c>
      <c r="R615" s="1">
        <v>0</v>
      </c>
      <c r="S615" s="1">
        <f>R615</f>
        <v>0</v>
      </c>
      <c r="T615" s="1">
        <v>0</v>
      </c>
      <c r="U615" s="1">
        <f>T615</f>
        <v>0</v>
      </c>
      <c r="V615" s="1"/>
      <c r="W615" s="1"/>
      <c r="X615" s="1"/>
      <c r="Y615" s="74"/>
    </row>
    <row r="616" spans="1:25" s="36" customFormat="1" ht="15.75" hidden="1">
      <c r="A616" s="24" t="s">
        <v>219</v>
      </c>
      <c r="B616" s="25">
        <v>12</v>
      </c>
      <c r="C616" s="26" t="s">
        <v>25</v>
      </c>
      <c r="D616" s="27">
        <v>382</v>
      </c>
      <c r="E616" s="20"/>
      <c r="F616" s="20"/>
      <c r="G616" s="21">
        <f>SUM(G617)</f>
        <v>650109</v>
      </c>
      <c r="H616" s="21">
        <f t="shared" ref="H616:U616" si="314">SUM(H617)</f>
        <v>650109</v>
      </c>
      <c r="I616" s="21">
        <f t="shared" si="314"/>
        <v>650109</v>
      </c>
      <c r="J616" s="21">
        <f t="shared" si="314"/>
        <v>650109</v>
      </c>
      <c r="K616" s="21">
        <f t="shared" si="314"/>
        <v>7.0000000000000007E-2</v>
      </c>
      <c r="L616" s="22">
        <f t="shared" si="288"/>
        <v>1.0767425154858647E-5</v>
      </c>
      <c r="M616" s="21">
        <f t="shared" si="314"/>
        <v>0</v>
      </c>
      <c r="N616" s="21">
        <f t="shared" si="314"/>
        <v>0</v>
      </c>
      <c r="O616" s="21">
        <f t="shared" si="314"/>
        <v>0</v>
      </c>
      <c r="P616" s="21">
        <f t="shared" si="314"/>
        <v>0</v>
      </c>
      <c r="Q616" s="21">
        <f t="shared" si="314"/>
        <v>0</v>
      </c>
      <c r="R616" s="21">
        <f t="shared" si="314"/>
        <v>0</v>
      </c>
      <c r="S616" s="21">
        <f t="shared" si="314"/>
        <v>0</v>
      </c>
      <c r="T616" s="21">
        <f t="shared" si="314"/>
        <v>0</v>
      </c>
      <c r="U616" s="21">
        <f t="shared" si="314"/>
        <v>0</v>
      </c>
      <c r="V616" s="21"/>
      <c r="W616" s="21"/>
      <c r="X616" s="21"/>
      <c r="Y616" s="132"/>
    </row>
    <row r="617" spans="1:25" s="35" customFormat="1" ht="30.75" hidden="1" customHeight="1">
      <c r="A617" s="28" t="s">
        <v>219</v>
      </c>
      <c r="B617" s="29">
        <v>12</v>
      </c>
      <c r="C617" s="30" t="s">
        <v>25</v>
      </c>
      <c r="D617" s="31">
        <v>3821</v>
      </c>
      <c r="E617" s="32" t="s">
        <v>38</v>
      </c>
      <c r="F617" s="32"/>
      <c r="G617" s="1">
        <v>650109</v>
      </c>
      <c r="H617" s="1">
        <v>650109</v>
      </c>
      <c r="I617" s="1">
        <v>650109</v>
      </c>
      <c r="J617" s="1">
        <v>650109</v>
      </c>
      <c r="K617" s="1">
        <v>7.0000000000000007E-2</v>
      </c>
      <c r="L617" s="33">
        <f t="shared" si="288"/>
        <v>1.0767425154858647E-5</v>
      </c>
      <c r="M617" s="1">
        <v>0</v>
      </c>
      <c r="N617" s="1">
        <v>0</v>
      </c>
      <c r="O617" s="1"/>
      <c r="P617" s="1">
        <f>O617</f>
        <v>0</v>
      </c>
      <c r="Q617" s="1">
        <v>0</v>
      </c>
      <c r="R617" s="1">
        <v>0</v>
      </c>
      <c r="S617" s="1">
        <f>R617</f>
        <v>0</v>
      </c>
      <c r="T617" s="1">
        <v>0</v>
      </c>
      <c r="U617" s="1">
        <f>T617</f>
        <v>0</v>
      </c>
      <c r="V617" s="1"/>
      <c r="W617" s="1"/>
      <c r="X617" s="1"/>
      <c r="Y617" s="74"/>
    </row>
    <row r="618" spans="1:25" s="36" customFormat="1" ht="15.75" hidden="1">
      <c r="A618" s="24" t="s">
        <v>219</v>
      </c>
      <c r="B618" s="25">
        <v>51</v>
      </c>
      <c r="C618" s="26" t="s">
        <v>25</v>
      </c>
      <c r="D618" s="27">
        <v>382</v>
      </c>
      <c r="E618" s="20"/>
      <c r="F618" s="20"/>
      <c r="G618" s="21">
        <f>SUM(G619)</f>
        <v>3660000</v>
      </c>
      <c r="H618" s="21">
        <f t="shared" ref="H618:U618" si="315">SUM(H619)</f>
        <v>0</v>
      </c>
      <c r="I618" s="21">
        <f t="shared" si="315"/>
        <v>3660000</v>
      </c>
      <c r="J618" s="21">
        <f t="shared" si="315"/>
        <v>0</v>
      </c>
      <c r="K618" s="21">
        <f t="shared" si="315"/>
        <v>0</v>
      </c>
      <c r="L618" s="22">
        <f t="shared" si="288"/>
        <v>0</v>
      </c>
      <c r="M618" s="21">
        <f t="shared" si="315"/>
        <v>0</v>
      </c>
      <c r="N618" s="21">
        <f t="shared" si="315"/>
        <v>0</v>
      </c>
      <c r="O618" s="21">
        <f t="shared" si="315"/>
        <v>0</v>
      </c>
      <c r="P618" s="21">
        <f t="shared" si="315"/>
        <v>0</v>
      </c>
      <c r="Q618" s="21">
        <f t="shared" si="315"/>
        <v>0</v>
      </c>
      <c r="R618" s="21">
        <f t="shared" si="315"/>
        <v>0</v>
      </c>
      <c r="S618" s="21">
        <f t="shared" si="315"/>
        <v>0</v>
      </c>
      <c r="T618" s="21">
        <f t="shared" si="315"/>
        <v>0</v>
      </c>
      <c r="U618" s="21">
        <f t="shared" si="315"/>
        <v>0</v>
      </c>
      <c r="V618" s="21"/>
      <c r="W618" s="21"/>
      <c r="X618" s="21"/>
      <c r="Y618" s="132"/>
    </row>
    <row r="619" spans="1:25" s="35" customFormat="1" ht="33" hidden="1" customHeight="1">
      <c r="A619" s="28" t="s">
        <v>219</v>
      </c>
      <c r="B619" s="29">
        <v>51</v>
      </c>
      <c r="C619" s="30" t="s">
        <v>25</v>
      </c>
      <c r="D619" s="31">
        <v>3821</v>
      </c>
      <c r="E619" s="32" t="s">
        <v>38</v>
      </c>
      <c r="F619" s="32"/>
      <c r="G619" s="1">
        <v>3660000</v>
      </c>
      <c r="H619" s="59"/>
      <c r="I619" s="1">
        <v>3660000</v>
      </c>
      <c r="J619" s="59"/>
      <c r="K619" s="1">
        <v>0</v>
      </c>
      <c r="L619" s="33">
        <f t="shared" si="288"/>
        <v>0</v>
      </c>
      <c r="M619" s="1">
        <v>0</v>
      </c>
      <c r="N619" s="59"/>
      <c r="O619" s="1"/>
      <c r="P619" s="59"/>
      <c r="Q619" s="1">
        <v>0</v>
      </c>
      <c r="R619" s="1">
        <v>0</v>
      </c>
      <c r="S619" s="59"/>
      <c r="T619" s="1">
        <v>0</v>
      </c>
      <c r="U619" s="59"/>
      <c r="V619" s="1"/>
      <c r="W619" s="1"/>
      <c r="X619" s="1"/>
      <c r="Y619" s="74"/>
    </row>
    <row r="620" spans="1:25" s="36" customFormat="1" ht="15.75" hidden="1">
      <c r="A620" s="24" t="s">
        <v>219</v>
      </c>
      <c r="B620" s="25">
        <v>563</v>
      </c>
      <c r="C620" s="26" t="s">
        <v>25</v>
      </c>
      <c r="D620" s="27">
        <v>382</v>
      </c>
      <c r="E620" s="20"/>
      <c r="F620" s="20"/>
      <c r="G620" s="21"/>
      <c r="H620" s="21"/>
      <c r="I620" s="21">
        <f>I621</f>
        <v>0</v>
      </c>
      <c r="J620" s="21">
        <f t="shared" ref="J620:U620" si="316">J621</f>
        <v>0</v>
      </c>
      <c r="K620" s="21">
        <f t="shared" si="316"/>
        <v>0</v>
      </c>
      <c r="L620" s="22" t="str">
        <f t="shared" si="288"/>
        <v>-</v>
      </c>
      <c r="M620" s="21">
        <f t="shared" si="316"/>
        <v>0</v>
      </c>
      <c r="N620" s="21">
        <f t="shared" si="316"/>
        <v>0</v>
      </c>
      <c r="O620" s="21">
        <f t="shared" si="316"/>
        <v>0</v>
      </c>
      <c r="P620" s="21">
        <f t="shared" si="316"/>
        <v>0</v>
      </c>
      <c r="Q620" s="21">
        <f t="shared" si="316"/>
        <v>0</v>
      </c>
      <c r="R620" s="21">
        <f t="shared" si="316"/>
        <v>0</v>
      </c>
      <c r="S620" s="21">
        <f t="shared" si="316"/>
        <v>0</v>
      </c>
      <c r="T620" s="21">
        <f t="shared" si="316"/>
        <v>0</v>
      </c>
      <c r="U620" s="21">
        <f t="shared" si="316"/>
        <v>0</v>
      </c>
      <c r="V620" s="21"/>
      <c r="W620" s="21"/>
      <c r="X620" s="21"/>
      <c r="Y620" s="132"/>
    </row>
    <row r="621" spans="1:25" s="35" customFormat="1" hidden="1">
      <c r="A621" s="28" t="s">
        <v>219</v>
      </c>
      <c r="B621" s="29">
        <v>563</v>
      </c>
      <c r="C621" s="30" t="s">
        <v>25</v>
      </c>
      <c r="D621" s="31">
        <v>3821</v>
      </c>
      <c r="E621" s="32" t="s">
        <v>38</v>
      </c>
      <c r="F621" s="32"/>
      <c r="G621" s="1"/>
      <c r="H621" s="1"/>
      <c r="I621" s="1"/>
      <c r="J621" s="59"/>
      <c r="K621" s="1"/>
      <c r="L621" s="33" t="str">
        <f t="shared" si="288"/>
        <v>-</v>
      </c>
      <c r="M621" s="1"/>
      <c r="N621" s="1"/>
      <c r="O621" s="1"/>
      <c r="P621" s="59"/>
      <c r="Q621" s="1"/>
      <c r="R621" s="1"/>
      <c r="S621" s="59"/>
      <c r="T621" s="1"/>
      <c r="U621" s="59"/>
      <c r="V621" s="1"/>
      <c r="W621" s="1"/>
      <c r="X621" s="1"/>
      <c r="Y621" s="74"/>
    </row>
    <row r="622" spans="1:25" s="35" customFormat="1" ht="110.25">
      <c r="A622" s="281" t="s">
        <v>499</v>
      </c>
      <c r="B622" s="281"/>
      <c r="C622" s="281"/>
      <c r="D622" s="281"/>
      <c r="E622" s="20" t="s">
        <v>348</v>
      </c>
      <c r="F622" s="20" t="s">
        <v>249</v>
      </c>
      <c r="G622" s="21">
        <f>G623+G625+G627</f>
        <v>1550000</v>
      </c>
      <c r="H622" s="21">
        <f>H623+H625+H627</f>
        <v>275000</v>
      </c>
      <c r="I622" s="21">
        <f>I623+I625+I627+I629</f>
        <v>1550000</v>
      </c>
      <c r="J622" s="21">
        <f t="shared" ref="J622:U622" si="317">J623+J625+J627+J629</f>
        <v>275000</v>
      </c>
      <c r="K622" s="21">
        <f t="shared" si="317"/>
        <v>846191.57</v>
      </c>
      <c r="L622" s="22">
        <f t="shared" si="288"/>
        <v>54.593004516129028</v>
      </c>
      <c r="M622" s="21">
        <f t="shared" si="317"/>
        <v>0</v>
      </c>
      <c r="N622" s="21">
        <f t="shared" si="317"/>
        <v>0</v>
      </c>
      <c r="O622" s="21">
        <f t="shared" si="317"/>
        <v>0</v>
      </c>
      <c r="P622" s="21">
        <f t="shared" si="317"/>
        <v>0</v>
      </c>
      <c r="Q622" s="21">
        <f t="shared" si="317"/>
        <v>0</v>
      </c>
      <c r="R622" s="21">
        <f t="shared" si="317"/>
        <v>0</v>
      </c>
      <c r="S622" s="21">
        <f t="shared" si="317"/>
        <v>0</v>
      </c>
      <c r="T622" s="21">
        <f t="shared" si="317"/>
        <v>0</v>
      </c>
      <c r="U622" s="21">
        <f t="shared" si="317"/>
        <v>0</v>
      </c>
      <c r="V622" s="1"/>
      <c r="W622" s="1"/>
      <c r="X622" s="1"/>
      <c r="Y622" s="74"/>
    </row>
    <row r="623" spans="1:25" s="36" customFormat="1" ht="15.75" hidden="1">
      <c r="A623" s="24" t="s">
        <v>220</v>
      </c>
      <c r="B623" s="25">
        <v>11</v>
      </c>
      <c r="C623" s="26" t="s">
        <v>25</v>
      </c>
      <c r="D623" s="27">
        <v>381</v>
      </c>
      <c r="E623" s="20"/>
      <c r="F623" s="20"/>
      <c r="G623" s="21">
        <f>SUM(G624)</f>
        <v>50000</v>
      </c>
      <c r="H623" s="21">
        <f t="shared" ref="H623:U623" si="318">SUM(H624)</f>
        <v>50000</v>
      </c>
      <c r="I623" s="21">
        <f t="shared" si="318"/>
        <v>50000</v>
      </c>
      <c r="J623" s="21">
        <f t="shared" si="318"/>
        <v>50000</v>
      </c>
      <c r="K623" s="21">
        <f t="shared" si="318"/>
        <v>50000</v>
      </c>
      <c r="L623" s="22">
        <f t="shared" si="288"/>
        <v>100</v>
      </c>
      <c r="M623" s="21">
        <f t="shared" si="318"/>
        <v>0</v>
      </c>
      <c r="N623" s="21">
        <f t="shared" si="318"/>
        <v>0</v>
      </c>
      <c r="O623" s="21">
        <f t="shared" si="318"/>
        <v>0</v>
      </c>
      <c r="P623" s="21">
        <f t="shared" si="318"/>
        <v>0</v>
      </c>
      <c r="Q623" s="21">
        <f t="shared" si="318"/>
        <v>0</v>
      </c>
      <c r="R623" s="21">
        <f t="shared" si="318"/>
        <v>0</v>
      </c>
      <c r="S623" s="21">
        <f t="shared" si="318"/>
        <v>0</v>
      </c>
      <c r="T623" s="21">
        <f t="shared" si="318"/>
        <v>0</v>
      </c>
      <c r="U623" s="21">
        <f t="shared" si="318"/>
        <v>0</v>
      </c>
      <c r="V623" s="21"/>
      <c r="W623" s="21"/>
      <c r="X623" s="21"/>
      <c r="Y623" s="132"/>
    </row>
    <row r="624" spans="1:25" s="35" customFormat="1" hidden="1">
      <c r="A624" s="28" t="s">
        <v>220</v>
      </c>
      <c r="B624" s="29">
        <v>11</v>
      </c>
      <c r="C624" s="30" t="s">
        <v>25</v>
      </c>
      <c r="D624" s="31">
        <v>3811</v>
      </c>
      <c r="E624" s="32" t="s">
        <v>141</v>
      </c>
      <c r="F624" s="32"/>
      <c r="G624" s="1">
        <v>50000</v>
      </c>
      <c r="H624" s="1">
        <v>50000</v>
      </c>
      <c r="I624" s="1">
        <v>50000</v>
      </c>
      <c r="J624" s="1">
        <v>50000</v>
      </c>
      <c r="K624" s="1">
        <v>50000</v>
      </c>
      <c r="L624" s="33">
        <f t="shared" si="288"/>
        <v>100</v>
      </c>
      <c r="M624" s="1">
        <v>0</v>
      </c>
      <c r="N624" s="1">
        <v>0</v>
      </c>
      <c r="O624" s="1">
        <v>0</v>
      </c>
      <c r="P624" s="1">
        <f>O624</f>
        <v>0</v>
      </c>
      <c r="Q624" s="1">
        <v>0</v>
      </c>
      <c r="R624" s="1">
        <v>0</v>
      </c>
      <c r="S624" s="1">
        <f>R624</f>
        <v>0</v>
      </c>
      <c r="T624" s="1">
        <v>0</v>
      </c>
      <c r="U624" s="1">
        <f>T624</f>
        <v>0</v>
      </c>
      <c r="V624" s="1"/>
      <c r="W624" s="1"/>
      <c r="X624" s="1"/>
      <c r="Y624" s="74"/>
    </row>
    <row r="625" spans="1:25" s="36" customFormat="1" ht="15.75" hidden="1">
      <c r="A625" s="24" t="s">
        <v>220</v>
      </c>
      <c r="B625" s="25">
        <v>12</v>
      </c>
      <c r="C625" s="26" t="s">
        <v>25</v>
      </c>
      <c r="D625" s="27">
        <v>382</v>
      </c>
      <c r="E625" s="20"/>
      <c r="F625" s="20"/>
      <c r="G625" s="21">
        <f>SUM(G626)</f>
        <v>225000</v>
      </c>
      <c r="H625" s="21">
        <f t="shared" ref="H625:U625" si="319">SUM(H626)</f>
        <v>225000</v>
      </c>
      <c r="I625" s="21">
        <f t="shared" si="319"/>
        <v>225000</v>
      </c>
      <c r="J625" s="21">
        <f t="shared" si="319"/>
        <v>225000</v>
      </c>
      <c r="K625" s="21">
        <f t="shared" si="319"/>
        <v>119428.74</v>
      </c>
      <c r="L625" s="22">
        <f t="shared" si="288"/>
        <v>53.079439999999998</v>
      </c>
      <c r="M625" s="21">
        <f t="shared" si="319"/>
        <v>0</v>
      </c>
      <c r="N625" s="21">
        <f t="shared" si="319"/>
        <v>0</v>
      </c>
      <c r="O625" s="21">
        <f t="shared" si="319"/>
        <v>0</v>
      </c>
      <c r="P625" s="21">
        <f t="shared" si="319"/>
        <v>0</v>
      </c>
      <c r="Q625" s="21">
        <f t="shared" si="319"/>
        <v>0</v>
      </c>
      <c r="R625" s="21">
        <f t="shared" si="319"/>
        <v>0</v>
      </c>
      <c r="S625" s="21">
        <f t="shared" si="319"/>
        <v>0</v>
      </c>
      <c r="T625" s="21">
        <f t="shared" si="319"/>
        <v>0</v>
      </c>
      <c r="U625" s="21">
        <f t="shared" si="319"/>
        <v>0</v>
      </c>
      <c r="V625" s="21"/>
      <c r="W625" s="21"/>
      <c r="X625" s="21"/>
      <c r="Y625" s="132"/>
    </row>
    <row r="626" spans="1:25" s="35" customFormat="1" ht="30.75" hidden="1" customHeight="1">
      <c r="A626" s="28" t="s">
        <v>220</v>
      </c>
      <c r="B626" s="29">
        <v>12</v>
      </c>
      <c r="C626" s="30" t="s">
        <v>25</v>
      </c>
      <c r="D626" s="31">
        <v>3821</v>
      </c>
      <c r="E626" s="32" t="s">
        <v>38</v>
      </c>
      <c r="F626" s="32"/>
      <c r="G626" s="1">
        <v>225000</v>
      </c>
      <c r="H626" s="1">
        <v>225000</v>
      </c>
      <c r="I626" s="1">
        <v>225000</v>
      </c>
      <c r="J626" s="1">
        <v>225000</v>
      </c>
      <c r="K626" s="1">
        <v>119428.74</v>
      </c>
      <c r="L626" s="33">
        <f t="shared" si="288"/>
        <v>53.079439999999998</v>
      </c>
      <c r="M626" s="1">
        <v>0</v>
      </c>
      <c r="N626" s="1">
        <v>0</v>
      </c>
      <c r="O626" s="1"/>
      <c r="P626" s="1">
        <f>O626</f>
        <v>0</v>
      </c>
      <c r="Q626" s="1">
        <v>0</v>
      </c>
      <c r="R626" s="1">
        <v>0</v>
      </c>
      <c r="S626" s="1">
        <f>R626</f>
        <v>0</v>
      </c>
      <c r="T626" s="1">
        <v>0</v>
      </c>
      <c r="U626" s="1">
        <f>T626</f>
        <v>0</v>
      </c>
      <c r="V626" s="1"/>
      <c r="W626" s="1"/>
      <c r="X626" s="1"/>
      <c r="Y626" s="74"/>
    </row>
    <row r="627" spans="1:25" s="36" customFormat="1" ht="15.75" hidden="1">
      <c r="A627" s="24" t="s">
        <v>220</v>
      </c>
      <c r="B627" s="25">
        <v>51</v>
      </c>
      <c r="C627" s="26" t="s">
        <v>25</v>
      </c>
      <c r="D627" s="27">
        <v>382</v>
      </c>
      <c r="E627" s="20"/>
      <c r="F627" s="20"/>
      <c r="G627" s="21">
        <f>SUM(G628)</f>
        <v>1275000</v>
      </c>
      <c r="H627" s="21">
        <f t="shared" ref="H627:U627" si="320">SUM(H628)</f>
        <v>0</v>
      </c>
      <c r="I627" s="21">
        <f t="shared" si="320"/>
        <v>1275000</v>
      </c>
      <c r="J627" s="21">
        <f t="shared" si="320"/>
        <v>0</v>
      </c>
      <c r="K627" s="21">
        <f t="shared" si="320"/>
        <v>676762.83</v>
      </c>
      <c r="L627" s="22">
        <f t="shared" si="288"/>
        <v>53.079437647058825</v>
      </c>
      <c r="M627" s="21">
        <f t="shared" si="320"/>
        <v>0</v>
      </c>
      <c r="N627" s="21">
        <f t="shared" si="320"/>
        <v>0</v>
      </c>
      <c r="O627" s="21">
        <f t="shared" si="320"/>
        <v>0</v>
      </c>
      <c r="P627" s="21">
        <f t="shared" si="320"/>
        <v>0</v>
      </c>
      <c r="Q627" s="21">
        <f t="shared" si="320"/>
        <v>0</v>
      </c>
      <c r="R627" s="21">
        <f t="shared" si="320"/>
        <v>0</v>
      </c>
      <c r="S627" s="21">
        <f t="shared" si="320"/>
        <v>0</v>
      </c>
      <c r="T627" s="21">
        <f t="shared" si="320"/>
        <v>0</v>
      </c>
      <c r="U627" s="21">
        <f t="shared" si="320"/>
        <v>0</v>
      </c>
      <c r="V627" s="21"/>
      <c r="W627" s="21"/>
      <c r="X627" s="21"/>
      <c r="Y627" s="132"/>
    </row>
    <row r="628" spans="1:25" s="35" customFormat="1" ht="34.5" hidden="1" customHeight="1">
      <c r="A628" s="28" t="s">
        <v>220</v>
      </c>
      <c r="B628" s="29">
        <v>51</v>
      </c>
      <c r="C628" s="30" t="s">
        <v>25</v>
      </c>
      <c r="D628" s="31">
        <v>3821</v>
      </c>
      <c r="E628" s="32" t="s">
        <v>38</v>
      </c>
      <c r="F628" s="32"/>
      <c r="G628" s="1">
        <v>1275000</v>
      </c>
      <c r="H628" s="59"/>
      <c r="I628" s="1">
        <v>1275000</v>
      </c>
      <c r="J628" s="59"/>
      <c r="K628" s="1">
        <v>676762.83</v>
      </c>
      <c r="L628" s="33">
        <f t="shared" si="288"/>
        <v>53.079437647058825</v>
      </c>
      <c r="M628" s="1">
        <v>0</v>
      </c>
      <c r="N628" s="59"/>
      <c r="O628" s="1"/>
      <c r="P628" s="59"/>
      <c r="Q628" s="1">
        <v>0</v>
      </c>
      <c r="R628" s="1">
        <v>0</v>
      </c>
      <c r="S628" s="59"/>
      <c r="T628" s="1">
        <v>0</v>
      </c>
      <c r="U628" s="59"/>
      <c r="V628" s="1"/>
      <c r="W628" s="1"/>
      <c r="X628" s="1"/>
      <c r="Y628" s="74"/>
    </row>
    <row r="629" spans="1:25" s="36" customFormat="1" ht="15.75" hidden="1">
      <c r="A629" s="24" t="s">
        <v>220</v>
      </c>
      <c r="B629" s="25">
        <v>563</v>
      </c>
      <c r="C629" s="26" t="s">
        <v>25</v>
      </c>
      <c r="D629" s="27">
        <v>382</v>
      </c>
      <c r="E629" s="20"/>
      <c r="F629" s="20"/>
      <c r="G629" s="21"/>
      <c r="H629" s="21"/>
      <c r="I629" s="21">
        <f>I630</f>
        <v>0</v>
      </c>
      <c r="J629" s="21">
        <f t="shared" ref="J629:U629" si="321">J630</f>
        <v>0</v>
      </c>
      <c r="K629" s="21">
        <f t="shared" si="321"/>
        <v>0</v>
      </c>
      <c r="L629" s="22" t="str">
        <f t="shared" si="288"/>
        <v>-</v>
      </c>
      <c r="M629" s="21">
        <f t="shared" si="321"/>
        <v>0</v>
      </c>
      <c r="N629" s="21">
        <f t="shared" si="321"/>
        <v>0</v>
      </c>
      <c r="O629" s="21">
        <f t="shared" si="321"/>
        <v>0</v>
      </c>
      <c r="P629" s="21">
        <f t="shared" si="321"/>
        <v>0</v>
      </c>
      <c r="Q629" s="21">
        <f t="shared" si="321"/>
        <v>0</v>
      </c>
      <c r="R629" s="21">
        <f t="shared" si="321"/>
        <v>0</v>
      </c>
      <c r="S629" s="21">
        <f t="shared" si="321"/>
        <v>0</v>
      </c>
      <c r="T629" s="21">
        <f t="shared" si="321"/>
        <v>0</v>
      </c>
      <c r="U629" s="21">
        <f t="shared" si="321"/>
        <v>0</v>
      </c>
      <c r="V629" s="21"/>
      <c r="W629" s="21"/>
      <c r="X629" s="21"/>
      <c r="Y629" s="132"/>
    </row>
    <row r="630" spans="1:25" s="35" customFormat="1" hidden="1">
      <c r="A630" s="28" t="s">
        <v>220</v>
      </c>
      <c r="B630" s="29">
        <v>563</v>
      </c>
      <c r="C630" s="30" t="s">
        <v>25</v>
      </c>
      <c r="D630" s="31">
        <v>3821</v>
      </c>
      <c r="E630" s="32" t="s">
        <v>38</v>
      </c>
      <c r="F630" s="32"/>
      <c r="G630" s="1"/>
      <c r="H630" s="1"/>
      <c r="I630" s="1"/>
      <c r="J630" s="59"/>
      <c r="K630" s="1"/>
      <c r="L630" s="33" t="str">
        <f t="shared" si="288"/>
        <v>-</v>
      </c>
      <c r="M630" s="1"/>
      <c r="N630" s="1"/>
      <c r="O630" s="1"/>
      <c r="P630" s="59"/>
      <c r="Q630" s="1"/>
      <c r="R630" s="1"/>
      <c r="S630" s="59"/>
      <c r="T630" s="1"/>
      <c r="U630" s="59"/>
      <c r="V630" s="1"/>
      <c r="W630" s="1"/>
      <c r="X630" s="1"/>
      <c r="Y630" s="74"/>
    </row>
    <row r="631" spans="1:25" s="35" customFormat="1" ht="110.25">
      <c r="A631" s="281" t="s">
        <v>500</v>
      </c>
      <c r="B631" s="281"/>
      <c r="C631" s="281"/>
      <c r="D631" s="281"/>
      <c r="E631" s="20" t="s">
        <v>347</v>
      </c>
      <c r="F631" s="20" t="s">
        <v>249</v>
      </c>
      <c r="G631" s="21">
        <f>G632+G634+G636</f>
        <v>5850000</v>
      </c>
      <c r="H631" s="21">
        <f>H632+H634+H636</f>
        <v>877500</v>
      </c>
      <c r="I631" s="21">
        <f>I632+I634+I636+I638</f>
        <v>5950000</v>
      </c>
      <c r="J631" s="21">
        <f t="shared" ref="J631:U631" si="322">J632+J634+J636+J638</f>
        <v>977500</v>
      </c>
      <c r="K631" s="21">
        <f t="shared" si="322"/>
        <v>100000</v>
      </c>
      <c r="L631" s="22">
        <f t="shared" si="288"/>
        <v>1.680672268907563</v>
      </c>
      <c r="M631" s="21">
        <f t="shared" si="322"/>
        <v>3900000</v>
      </c>
      <c r="N631" s="21">
        <f t="shared" si="322"/>
        <v>585000</v>
      </c>
      <c r="O631" s="21">
        <f t="shared" si="322"/>
        <v>0</v>
      </c>
      <c r="P631" s="21">
        <f t="shared" si="322"/>
        <v>0</v>
      </c>
      <c r="Q631" s="21">
        <f t="shared" si="322"/>
        <v>0</v>
      </c>
      <c r="R631" s="21">
        <f t="shared" si="322"/>
        <v>0</v>
      </c>
      <c r="S631" s="21">
        <f t="shared" si="322"/>
        <v>0</v>
      </c>
      <c r="T631" s="21">
        <f t="shared" si="322"/>
        <v>0</v>
      </c>
      <c r="U631" s="21">
        <f t="shared" si="322"/>
        <v>0</v>
      </c>
      <c r="V631" s="1"/>
      <c r="W631" s="1"/>
      <c r="X631" s="1"/>
      <c r="Y631" s="74"/>
    </row>
    <row r="632" spans="1:25" s="36" customFormat="1" ht="15.75" hidden="1">
      <c r="A632" s="24" t="s">
        <v>221</v>
      </c>
      <c r="B632" s="25">
        <v>11</v>
      </c>
      <c r="C632" s="26" t="s">
        <v>25</v>
      </c>
      <c r="D632" s="27">
        <v>381</v>
      </c>
      <c r="E632" s="20"/>
      <c r="F632" s="20"/>
      <c r="G632" s="21">
        <f>SUM(G633)</f>
        <v>0</v>
      </c>
      <c r="H632" s="21">
        <f t="shared" ref="H632:U632" si="323">SUM(H633)</f>
        <v>0</v>
      </c>
      <c r="I632" s="21">
        <f t="shared" si="323"/>
        <v>100000</v>
      </c>
      <c r="J632" s="21">
        <f t="shared" si="323"/>
        <v>100000</v>
      </c>
      <c r="K632" s="21">
        <f t="shared" si="323"/>
        <v>100000</v>
      </c>
      <c r="L632" s="22">
        <f t="shared" si="288"/>
        <v>100</v>
      </c>
      <c r="M632" s="21">
        <f t="shared" si="323"/>
        <v>0</v>
      </c>
      <c r="N632" s="21">
        <f t="shared" si="323"/>
        <v>0</v>
      </c>
      <c r="O632" s="21">
        <f t="shared" si="323"/>
        <v>0</v>
      </c>
      <c r="P632" s="21">
        <f t="shared" si="323"/>
        <v>0</v>
      </c>
      <c r="Q632" s="21">
        <f t="shared" si="323"/>
        <v>0</v>
      </c>
      <c r="R632" s="21">
        <f t="shared" si="323"/>
        <v>0</v>
      </c>
      <c r="S632" s="21">
        <f t="shared" si="323"/>
        <v>0</v>
      </c>
      <c r="T632" s="21">
        <f t="shared" si="323"/>
        <v>0</v>
      </c>
      <c r="U632" s="21">
        <f t="shared" si="323"/>
        <v>0</v>
      </c>
      <c r="V632" s="21"/>
      <c r="W632" s="21"/>
      <c r="X632" s="21"/>
      <c r="Y632" s="132"/>
    </row>
    <row r="633" spans="1:25" s="35" customFormat="1" ht="15.75" hidden="1">
      <c r="A633" s="28" t="s">
        <v>221</v>
      </c>
      <c r="B633" s="29">
        <v>11</v>
      </c>
      <c r="C633" s="30" t="s">
        <v>25</v>
      </c>
      <c r="D633" s="31">
        <v>3811</v>
      </c>
      <c r="E633" s="32" t="s">
        <v>141</v>
      </c>
      <c r="F633" s="20"/>
      <c r="G633" s="1">
        <v>0</v>
      </c>
      <c r="H633" s="1">
        <v>0</v>
      </c>
      <c r="I633" s="1">
        <v>100000</v>
      </c>
      <c r="J633" s="1">
        <v>100000</v>
      </c>
      <c r="K633" s="1">
        <v>100000</v>
      </c>
      <c r="L633" s="33">
        <f t="shared" si="288"/>
        <v>100</v>
      </c>
      <c r="M633" s="1">
        <v>0</v>
      </c>
      <c r="N633" s="1">
        <v>0</v>
      </c>
      <c r="O633" s="1">
        <v>0</v>
      </c>
      <c r="P633" s="1">
        <f>O633</f>
        <v>0</v>
      </c>
      <c r="Q633" s="1">
        <v>0</v>
      </c>
      <c r="R633" s="1">
        <v>0</v>
      </c>
      <c r="S633" s="1">
        <f>R633</f>
        <v>0</v>
      </c>
      <c r="T633" s="1">
        <v>0</v>
      </c>
      <c r="U633" s="1">
        <f>T633</f>
        <v>0</v>
      </c>
      <c r="V633" s="1"/>
      <c r="W633" s="1"/>
      <c r="X633" s="1"/>
      <c r="Y633" s="74"/>
    </row>
    <row r="634" spans="1:25" s="36" customFormat="1" ht="15.75" hidden="1">
      <c r="A634" s="24" t="s">
        <v>221</v>
      </c>
      <c r="B634" s="25">
        <v>12</v>
      </c>
      <c r="C634" s="26" t="s">
        <v>25</v>
      </c>
      <c r="D634" s="27">
        <v>382</v>
      </c>
      <c r="E634" s="20"/>
      <c r="F634" s="20"/>
      <c r="G634" s="21">
        <f>SUM(G635)</f>
        <v>877500</v>
      </c>
      <c r="H634" s="21">
        <f t="shared" ref="H634:U634" si="324">SUM(H635)</f>
        <v>877500</v>
      </c>
      <c r="I634" s="21">
        <f t="shared" si="324"/>
        <v>877500</v>
      </c>
      <c r="J634" s="21">
        <f t="shared" si="324"/>
        <v>877500</v>
      </c>
      <c r="K634" s="21">
        <f t="shared" si="324"/>
        <v>0</v>
      </c>
      <c r="L634" s="22">
        <f t="shared" si="288"/>
        <v>0</v>
      </c>
      <c r="M634" s="21">
        <f t="shared" si="324"/>
        <v>585000</v>
      </c>
      <c r="N634" s="21">
        <f t="shared" si="324"/>
        <v>585000</v>
      </c>
      <c r="O634" s="21">
        <f t="shared" si="324"/>
        <v>0</v>
      </c>
      <c r="P634" s="21">
        <f t="shared" si="324"/>
        <v>0</v>
      </c>
      <c r="Q634" s="21">
        <f t="shared" si="324"/>
        <v>0</v>
      </c>
      <c r="R634" s="21">
        <f t="shared" si="324"/>
        <v>0</v>
      </c>
      <c r="S634" s="21">
        <f t="shared" si="324"/>
        <v>0</v>
      </c>
      <c r="T634" s="21">
        <f t="shared" si="324"/>
        <v>0</v>
      </c>
      <c r="U634" s="21">
        <f t="shared" si="324"/>
        <v>0</v>
      </c>
      <c r="V634" s="21"/>
      <c r="W634" s="21"/>
      <c r="X634" s="21"/>
      <c r="Y634" s="132"/>
    </row>
    <row r="635" spans="1:25" s="35" customFormat="1" ht="31.5" hidden="1" customHeight="1">
      <c r="A635" s="28" t="s">
        <v>221</v>
      </c>
      <c r="B635" s="29">
        <v>12</v>
      </c>
      <c r="C635" s="30" t="s">
        <v>25</v>
      </c>
      <c r="D635" s="31">
        <v>3821</v>
      </c>
      <c r="E635" s="32" t="s">
        <v>38</v>
      </c>
      <c r="F635" s="32"/>
      <c r="G635" s="1">
        <v>877500</v>
      </c>
      <c r="H635" s="1">
        <v>877500</v>
      </c>
      <c r="I635" s="1">
        <v>877500</v>
      </c>
      <c r="J635" s="1">
        <v>877500</v>
      </c>
      <c r="K635" s="1">
        <v>0</v>
      </c>
      <c r="L635" s="33">
        <f t="shared" si="288"/>
        <v>0</v>
      </c>
      <c r="M635" s="1">
        <v>585000</v>
      </c>
      <c r="N635" s="1">
        <v>585000</v>
      </c>
      <c r="O635" s="1">
        <v>0</v>
      </c>
      <c r="P635" s="1">
        <f>O635</f>
        <v>0</v>
      </c>
      <c r="Q635" s="1">
        <v>0</v>
      </c>
      <c r="R635" s="1"/>
      <c r="S635" s="1">
        <f>R635</f>
        <v>0</v>
      </c>
      <c r="T635" s="1">
        <v>0</v>
      </c>
      <c r="U635" s="1">
        <f>T635</f>
        <v>0</v>
      </c>
      <c r="V635" s="1"/>
      <c r="W635" s="1"/>
      <c r="X635" s="1"/>
      <c r="Y635" s="74"/>
    </row>
    <row r="636" spans="1:25" s="36" customFormat="1" ht="15.75" hidden="1">
      <c r="A636" s="24" t="s">
        <v>221</v>
      </c>
      <c r="B636" s="25">
        <v>51</v>
      </c>
      <c r="C636" s="26" t="s">
        <v>25</v>
      </c>
      <c r="D636" s="27">
        <v>382</v>
      </c>
      <c r="E636" s="20"/>
      <c r="F636" s="20"/>
      <c r="G636" s="21">
        <f>SUM(G637)</f>
        <v>4972500</v>
      </c>
      <c r="H636" s="21">
        <f t="shared" ref="H636:U636" si="325">SUM(H637)</f>
        <v>0</v>
      </c>
      <c r="I636" s="21">
        <f t="shared" si="325"/>
        <v>4972500</v>
      </c>
      <c r="J636" s="21">
        <f t="shared" si="325"/>
        <v>0</v>
      </c>
      <c r="K636" s="21">
        <f t="shared" si="325"/>
        <v>0</v>
      </c>
      <c r="L636" s="22">
        <f t="shared" si="288"/>
        <v>0</v>
      </c>
      <c r="M636" s="21">
        <f t="shared" si="325"/>
        <v>3315000</v>
      </c>
      <c r="N636" s="21">
        <f t="shared" si="325"/>
        <v>0</v>
      </c>
      <c r="O636" s="21">
        <f t="shared" si="325"/>
        <v>0</v>
      </c>
      <c r="P636" s="21">
        <f t="shared" si="325"/>
        <v>0</v>
      </c>
      <c r="Q636" s="21">
        <f t="shared" si="325"/>
        <v>0</v>
      </c>
      <c r="R636" s="21">
        <f t="shared" si="325"/>
        <v>0</v>
      </c>
      <c r="S636" s="21">
        <f t="shared" si="325"/>
        <v>0</v>
      </c>
      <c r="T636" s="21">
        <f t="shared" si="325"/>
        <v>0</v>
      </c>
      <c r="U636" s="21">
        <f t="shared" si="325"/>
        <v>0</v>
      </c>
      <c r="V636" s="21"/>
      <c r="W636" s="21"/>
      <c r="X636" s="21"/>
      <c r="Y636" s="132"/>
    </row>
    <row r="637" spans="1:25" s="35" customFormat="1" ht="32.25" hidden="1" customHeight="1">
      <c r="A637" s="28" t="s">
        <v>221</v>
      </c>
      <c r="B637" s="29">
        <v>51</v>
      </c>
      <c r="C637" s="30" t="s">
        <v>25</v>
      </c>
      <c r="D637" s="31">
        <v>3821</v>
      </c>
      <c r="E637" s="32" t="s">
        <v>38</v>
      </c>
      <c r="F637" s="32"/>
      <c r="G637" s="1">
        <v>4972500</v>
      </c>
      <c r="H637" s="59"/>
      <c r="I637" s="1">
        <v>4972500</v>
      </c>
      <c r="J637" s="59"/>
      <c r="K637" s="1">
        <v>0</v>
      </c>
      <c r="L637" s="33">
        <f t="shared" si="288"/>
        <v>0</v>
      </c>
      <c r="M637" s="1">
        <v>3315000</v>
      </c>
      <c r="N637" s="59"/>
      <c r="O637" s="1">
        <v>0</v>
      </c>
      <c r="P637" s="59"/>
      <c r="Q637" s="1">
        <v>0</v>
      </c>
      <c r="R637" s="1"/>
      <c r="S637" s="59"/>
      <c r="T637" s="1">
        <v>0</v>
      </c>
      <c r="U637" s="59"/>
      <c r="V637" s="1"/>
      <c r="W637" s="1"/>
      <c r="X637" s="1"/>
      <c r="Y637" s="74"/>
    </row>
    <row r="638" spans="1:25" s="36" customFormat="1" ht="15.75" hidden="1">
      <c r="A638" s="24" t="s">
        <v>221</v>
      </c>
      <c r="B638" s="25">
        <v>563</v>
      </c>
      <c r="C638" s="26" t="s">
        <v>25</v>
      </c>
      <c r="D638" s="27">
        <v>382</v>
      </c>
      <c r="E638" s="20"/>
      <c r="F638" s="20"/>
      <c r="G638" s="21"/>
      <c r="H638" s="21"/>
      <c r="I638" s="21">
        <f>I639</f>
        <v>0</v>
      </c>
      <c r="J638" s="21">
        <f t="shared" ref="J638:U638" si="326">J639</f>
        <v>0</v>
      </c>
      <c r="K638" s="21">
        <f t="shared" si="326"/>
        <v>0</v>
      </c>
      <c r="L638" s="22" t="str">
        <f t="shared" si="288"/>
        <v>-</v>
      </c>
      <c r="M638" s="21">
        <f t="shared" si="326"/>
        <v>0</v>
      </c>
      <c r="N638" s="21">
        <f t="shared" si="326"/>
        <v>0</v>
      </c>
      <c r="O638" s="21">
        <f t="shared" si="326"/>
        <v>0</v>
      </c>
      <c r="P638" s="21">
        <f t="shared" si="326"/>
        <v>0</v>
      </c>
      <c r="Q638" s="21">
        <f t="shared" si="326"/>
        <v>0</v>
      </c>
      <c r="R638" s="21">
        <f t="shared" si="326"/>
        <v>0</v>
      </c>
      <c r="S638" s="21">
        <f t="shared" si="326"/>
        <v>0</v>
      </c>
      <c r="T638" s="21">
        <f t="shared" si="326"/>
        <v>0</v>
      </c>
      <c r="U638" s="21">
        <f t="shared" si="326"/>
        <v>0</v>
      </c>
      <c r="V638" s="21"/>
      <c r="W638" s="21"/>
      <c r="X638" s="21"/>
      <c r="Y638" s="132"/>
    </row>
    <row r="639" spans="1:25" s="35" customFormat="1" hidden="1">
      <c r="A639" s="28" t="s">
        <v>221</v>
      </c>
      <c r="B639" s="29">
        <v>563</v>
      </c>
      <c r="C639" s="30" t="s">
        <v>25</v>
      </c>
      <c r="D639" s="31">
        <v>3821</v>
      </c>
      <c r="E639" s="32" t="s">
        <v>38</v>
      </c>
      <c r="F639" s="32"/>
      <c r="G639" s="1"/>
      <c r="H639" s="1"/>
      <c r="I639" s="1"/>
      <c r="J639" s="59"/>
      <c r="K639" s="1"/>
      <c r="L639" s="33" t="str">
        <f t="shared" si="288"/>
        <v>-</v>
      </c>
      <c r="M639" s="1"/>
      <c r="N639" s="1"/>
      <c r="O639" s="1"/>
      <c r="P639" s="59"/>
      <c r="Q639" s="1"/>
      <c r="R639" s="1"/>
      <c r="S639" s="59"/>
      <c r="T639" s="1"/>
      <c r="U639" s="59"/>
      <c r="V639" s="1"/>
      <c r="W639" s="1"/>
      <c r="X639" s="1"/>
      <c r="Y639" s="74"/>
    </row>
    <row r="640" spans="1:25" ht="110.25">
      <c r="A640" s="281" t="s">
        <v>501</v>
      </c>
      <c r="B640" s="281"/>
      <c r="C640" s="281"/>
      <c r="D640" s="281"/>
      <c r="E640" s="20" t="s">
        <v>346</v>
      </c>
      <c r="F640" s="20" t="s">
        <v>249</v>
      </c>
      <c r="G640" s="21">
        <f>G641+G643+G645</f>
        <v>15300000</v>
      </c>
      <c r="H640" s="21">
        <f>H641+H643+H645</f>
        <v>6502500</v>
      </c>
      <c r="I640" s="21">
        <f>I641+I643+I645+I647</f>
        <v>15300000</v>
      </c>
      <c r="J640" s="21">
        <f t="shared" ref="J640:U640" si="327">J641+J643+J645+J647</f>
        <v>6502500</v>
      </c>
      <c r="K640" s="21">
        <f t="shared" si="327"/>
        <v>10304501.16</v>
      </c>
      <c r="L640" s="22">
        <f t="shared" ref="L640:L716" si="328">IF(I640=0, "-", K640/I640*100)</f>
        <v>67.349680784313719</v>
      </c>
      <c r="M640" s="21">
        <f t="shared" si="327"/>
        <v>9975000</v>
      </c>
      <c r="N640" s="21">
        <f t="shared" si="327"/>
        <v>4110000</v>
      </c>
      <c r="O640" s="21">
        <f t="shared" si="327"/>
        <v>0</v>
      </c>
      <c r="P640" s="21">
        <f t="shared" si="327"/>
        <v>0</v>
      </c>
      <c r="Q640" s="21">
        <f t="shared" si="327"/>
        <v>0</v>
      </c>
      <c r="R640" s="21">
        <f t="shared" si="327"/>
        <v>0</v>
      </c>
      <c r="S640" s="21">
        <f t="shared" si="327"/>
        <v>0</v>
      </c>
      <c r="T640" s="21">
        <f t="shared" si="327"/>
        <v>0</v>
      </c>
      <c r="U640" s="21">
        <f t="shared" si="327"/>
        <v>0</v>
      </c>
    </row>
    <row r="641" spans="1:25" s="36" customFormat="1" ht="15.75" hidden="1">
      <c r="A641" s="24" t="s">
        <v>156</v>
      </c>
      <c r="B641" s="25">
        <v>11</v>
      </c>
      <c r="C641" s="52" t="s">
        <v>25</v>
      </c>
      <c r="D641" s="27">
        <v>386</v>
      </c>
      <c r="E641" s="20"/>
      <c r="F641" s="20"/>
      <c r="G641" s="21">
        <f>SUM(G642)</f>
        <v>4950000</v>
      </c>
      <c r="H641" s="21">
        <f t="shared" ref="H641:U641" si="329">SUM(H642)</f>
        <v>4950000</v>
      </c>
      <c r="I641" s="21">
        <f t="shared" si="329"/>
        <v>4950000</v>
      </c>
      <c r="J641" s="21">
        <f t="shared" si="329"/>
        <v>4950000</v>
      </c>
      <c r="K641" s="21">
        <f t="shared" si="329"/>
        <v>0</v>
      </c>
      <c r="L641" s="22">
        <f t="shared" si="328"/>
        <v>0</v>
      </c>
      <c r="M641" s="21">
        <f t="shared" si="329"/>
        <v>3075000</v>
      </c>
      <c r="N641" s="21">
        <f t="shared" si="329"/>
        <v>3075000</v>
      </c>
      <c r="O641" s="21">
        <f t="shared" si="329"/>
        <v>0</v>
      </c>
      <c r="P641" s="21">
        <f t="shared" si="329"/>
        <v>0</v>
      </c>
      <c r="Q641" s="21">
        <f t="shared" si="329"/>
        <v>0</v>
      </c>
      <c r="R641" s="21">
        <f t="shared" si="329"/>
        <v>0</v>
      </c>
      <c r="S641" s="21">
        <f t="shared" si="329"/>
        <v>0</v>
      </c>
      <c r="T641" s="21">
        <f t="shared" si="329"/>
        <v>0</v>
      </c>
      <c r="U641" s="21">
        <f t="shared" si="329"/>
        <v>0</v>
      </c>
      <c r="V641" s="21"/>
      <c r="W641" s="21"/>
      <c r="X641" s="21"/>
      <c r="Y641" s="132"/>
    </row>
    <row r="642" spans="1:25" s="35" customFormat="1" ht="45" hidden="1">
      <c r="A642" s="28" t="s">
        <v>156</v>
      </c>
      <c r="B642" s="29">
        <v>11</v>
      </c>
      <c r="C642" s="53" t="s">
        <v>25</v>
      </c>
      <c r="D642" s="31">
        <v>3861</v>
      </c>
      <c r="E642" s="32" t="s">
        <v>282</v>
      </c>
      <c r="F642" s="32"/>
      <c r="G642" s="54">
        <v>4950000</v>
      </c>
      <c r="H642" s="54">
        <v>4950000</v>
      </c>
      <c r="I642" s="54">
        <v>4950000</v>
      </c>
      <c r="J642" s="54">
        <v>4950000</v>
      </c>
      <c r="K642" s="54">
        <v>0</v>
      </c>
      <c r="L642" s="33">
        <f t="shared" si="328"/>
        <v>0</v>
      </c>
      <c r="M642" s="54">
        <v>3075000</v>
      </c>
      <c r="N642" s="54">
        <v>3075000</v>
      </c>
      <c r="O642" s="54">
        <v>0</v>
      </c>
      <c r="P642" s="54">
        <f>O642</f>
        <v>0</v>
      </c>
      <c r="Q642" s="54">
        <v>0</v>
      </c>
      <c r="R642" s="54">
        <v>0</v>
      </c>
      <c r="S642" s="54">
        <f>R642</f>
        <v>0</v>
      </c>
      <c r="T642" s="54">
        <v>0</v>
      </c>
      <c r="U642" s="54">
        <f>T642</f>
        <v>0</v>
      </c>
      <c r="V642" s="1"/>
      <c r="W642" s="1"/>
      <c r="X642" s="1"/>
      <c r="Y642" s="74"/>
    </row>
    <row r="643" spans="1:25" s="36" customFormat="1" ht="15.75" hidden="1">
      <c r="A643" s="24" t="s">
        <v>156</v>
      </c>
      <c r="B643" s="25">
        <v>12</v>
      </c>
      <c r="C643" s="52" t="s">
        <v>25</v>
      </c>
      <c r="D643" s="27">
        <v>386</v>
      </c>
      <c r="E643" s="20"/>
      <c r="F643" s="20"/>
      <c r="G643" s="55">
        <f>SUM(G644)</f>
        <v>1552500</v>
      </c>
      <c r="H643" s="55">
        <f t="shared" ref="H643:U643" si="330">SUM(H644)</f>
        <v>1552500</v>
      </c>
      <c r="I643" s="55">
        <f t="shared" si="330"/>
        <v>1552500</v>
      </c>
      <c r="J643" s="55">
        <f t="shared" si="330"/>
        <v>1552500</v>
      </c>
      <c r="K643" s="55">
        <f t="shared" si="330"/>
        <v>1545675.17</v>
      </c>
      <c r="L643" s="22">
        <f t="shared" si="328"/>
        <v>99.560397423510466</v>
      </c>
      <c r="M643" s="55">
        <f t="shared" si="330"/>
        <v>1035000</v>
      </c>
      <c r="N643" s="55">
        <f t="shared" si="330"/>
        <v>1035000</v>
      </c>
      <c r="O643" s="55">
        <f t="shared" si="330"/>
        <v>0</v>
      </c>
      <c r="P643" s="55">
        <f t="shared" si="330"/>
        <v>0</v>
      </c>
      <c r="Q643" s="55">
        <f t="shared" si="330"/>
        <v>0</v>
      </c>
      <c r="R643" s="55">
        <f t="shared" si="330"/>
        <v>0</v>
      </c>
      <c r="S643" s="55">
        <f t="shared" si="330"/>
        <v>0</v>
      </c>
      <c r="T643" s="55">
        <f t="shared" si="330"/>
        <v>0</v>
      </c>
      <c r="U643" s="55">
        <f t="shared" si="330"/>
        <v>0</v>
      </c>
      <c r="V643" s="21"/>
      <c r="W643" s="21"/>
      <c r="X643" s="21"/>
      <c r="Y643" s="132"/>
    </row>
    <row r="644" spans="1:25" s="35" customFormat="1" ht="45" hidden="1">
      <c r="A644" s="28" t="s">
        <v>156</v>
      </c>
      <c r="B644" s="29">
        <v>12</v>
      </c>
      <c r="C644" s="53" t="s">
        <v>25</v>
      </c>
      <c r="D644" s="31">
        <v>3861</v>
      </c>
      <c r="E644" s="32" t="s">
        <v>282</v>
      </c>
      <c r="F644" s="32"/>
      <c r="G644" s="54">
        <v>1552500</v>
      </c>
      <c r="H644" s="54">
        <v>1552500</v>
      </c>
      <c r="I644" s="54">
        <v>1552500</v>
      </c>
      <c r="J644" s="54">
        <v>1552500</v>
      </c>
      <c r="K644" s="54">
        <v>1545675.17</v>
      </c>
      <c r="L644" s="33">
        <f t="shared" si="328"/>
        <v>99.560397423510466</v>
      </c>
      <c r="M644" s="54">
        <v>1035000</v>
      </c>
      <c r="N644" s="54">
        <v>1035000</v>
      </c>
      <c r="O644" s="54">
        <v>0</v>
      </c>
      <c r="P644" s="54">
        <f>O644</f>
        <v>0</v>
      </c>
      <c r="Q644" s="54">
        <v>0</v>
      </c>
      <c r="R644" s="54"/>
      <c r="S644" s="54">
        <f>R644</f>
        <v>0</v>
      </c>
      <c r="T644" s="54">
        <v>0</v>
      </c>
      <c r="U644" s="54">
        <f>T644</f>
        <v>0</v>
      </c>
      <c r="V644" s="1"/>
      <c r="W644" s="1"/>
      <c r="X644" s="1"/>
      <c r="Y644" s="74"/>
    </row>
    <row r="645" spans="1:25" s="36" customFormat="1" ht="15.75" hidden="1">
      <c r="A645" s="24" t="s">
        <v>156</v>
      </c>
      <c r="B645" s="25">
        <v>51</v>
      </c>
      <c r="C645" s="52" t="s">
        <v>25</v>
      </c>
      <c r="D645" s="27">
        <v>386</v>
      </c>
      <c r="E645" s="20"/>
      <c r="F645" s="20"/>
      <c r="G645" s="55">
        <f>SUM(G646)</f>
        <v>8797500</v>
      </c>
      <c r="H645" s="55">
        <f t="shared" ref="H645:U645" si="331">SUM(H646)</f>
        <v>0</v>
      </c>
      <c r="I645" s="55">
        <f t="shared" si="331"/>
        <v>8797500</v>
      </c>
      <c r="J645" s="55">
        <f t="shared" si="331"/>
        <v>0</v>
      </c>
      <c r="K645" s="55">
        <f t="shared" si="331"/>
        <v>8758825.9900000002</v>
      </c>
      <c r="L645" s="22">
        <f t="shared" si="328"/>
        <v>99.560397726626888</v>
      </c>
      <c r="M645" s="55">
        <f t="shared" si="331"/>
        <v>5865000</v>
      </c>
      <c r="N645" s="55">
        <f t="shared" si="331"/>
        <v>0</v>
      </c>
      <c r="O645" s="55">
        <f t="shared" si="331"/>
        <v>0</v>
      </c>
      <c r="P645" s="55">
        <f t="shared" si="331"/>
        <v>0</v>
      </c>
      <c r="Q645" s="55">
        <f t="shared" si="331"/>
        <v>0</v>
      </c>
      <c r="R645" s="55">
        <f t="shared" si="331"/>
        <v>0</v>
      </c>
      <c r="S645" s="55">
        <f t="shared" si="331"/>
        <v>0</v>
      </c>
      <c r="T645" s="55">
        <f t="shared" si="331"/>
        <v>0</v>
      </c>
      <c r="U645" s="55">
        <f t="shared" si="331"/>
        <v>0</v>
      </c>
      <c r="V645" s="21"/>
      <c r="W645" s="21"/>
      <c r="X645" s="21"/>
      <c r="Y645" s="132"/>
    </row>
    <row r="646" spans="1:25" s="35" customFormat="1" ht="45" hidden="1">
      <c r="A646" s="28" t="s">
        <v>156</v>
      </c>
      <c r="B646" s="29">
        <v>51</v>
      </c>
      <c r="C646" s="53" t="s">
        <v>25</v>
      </c>
      <c r="D646" s="31">
        <v>3861</v>
      </c>
      <c r="E646" s="32" t="s">
        <v>282</v>
      </c>
      <c r="F646" s="32"/>
      <c r="G646" s="54">
        <v>8797500</v>
      </c>
      <c r="H646" s="80"/>
      <c r="I646" s="54">
        <v>8797500</v>
      </c>
      <c r="J646" s="59"/>
      <c r="K646" s="54">
        <v>8758825.9900000002</v>
      </c>
      <c r="L646" s="33">
        <f t="shared" si="328"/>
        <v>99.560397726626888</v>
      </c>
      <c r="M646" s="54">
        <v>5865000</v>
      </c>
      <c r="N646" s="80"/>
      <c r="O646" s="54">
        <v>0</v>
      </c>
      <c r="P646" s="59"/>
      <c r="Q646" s="54">
        <v>0</v>
      </c>
      <c r="R646" s="54"/>
      <c r="S646" s="59"/>
      <c r="T646" s="54">
        <v>0</v>
      </c>
      <c r="U646" s="59"/>
      <c r="V646" s="1"/>
      <c r="W646" s="1"/>
      <c r="X646" s="1"/>
      <c r="Y646" s="74"/>
    </row>
    <row r="647" spans="1:25" s="36" customFormat="1" ht="15.75" hidden="1">
      <c r="A647" s="24" t="s">
        <v>156</v>
      </c>
      <c r="B647" s="25">
        <v>563</v>
      </c>
      <c r="C647" s="52" t="s">
        <v>25</v>
      </c>
      <c r="D647" s="27">
        <v>386</v>
      </c>
      <c r="E647" s="20"/>
      <c r="F647" s="20"/>
      <c r="G647" s="55"/>
      <c r="H647" s="55"/>
      <c r="I647" s="55">
        <f>I648</f>
        <v>0</v>
      </c>
      <c r="J647" s="55">
        <f t="shared" ref="J647:U647" si="332">J648</f>
        <v>0</v>
      </c>
      <c r="K647" s="55">
        <f t="shared" si="332"/>
        <v>0</v>
      </c>
      <c r="L647" s="22" t="str">
        <f t="shared" si="328"/>
        <v>-</v>
      </c>
      <c r="M647" s="55">
        <f t="shared" si="332"/>
        <v>0</v>
      </c>
      <c r="N647" s="55">
        <f t="shared" si="332"/>
        <v>0</v>
      </c>
      <c r="O647" s="55">
        <f t="shared" si="332"/>
        <v>0</v>
      </c>
      <c r="P647" s="55">
        <f t="shared" si="332"/>
        <v>0</v>
      </c>
      <c r="Q647" s="55">
        <f t="shared" si="332"/>
        <v>0</v>
      </c>
      <c r="R647" s="55">
        <f t="shared" si="332"/>
        <v>0</v>
      </c>
      <c r="S647" s="55">
        <f t="shared" si="332"/>
        <v>0</v>
      </c>
      <c r="T647" s="55">
        <f t="shared" si="332"/>
        <v>0</v>
      </c>
      <c r="U647" s="55">
        <f t="shared" si="332"/>
        <v>0</v>
      </c>
      <c r="V647" s="21"/>
      <c r="W647" s="21"/>
      <c r="X647" s="21"/>
      <c r="Y647" s="132"/>
    </row>
    <row r="648" spans="1:25" s="35" customFormat="1" ht="45" hidden="1">
      <c r="A648" s="28" t="s">
        <v>156</v>
      </c>
      <c r="B648" s="29">
        <v>563</v>
      </c>
      <c r="C648" s="53" t="s">
        <v>25</v>
      </c>
      <c r="D648" s="31">
        <v>3861</v>
      </c>
      <c r="E648" s="32" t="s">
        <v>282</v>
      </c>
      <c r="F648" s="32"/>
      <c r="G648" s="54"/>
      <c r="H648" s="54"/>
      <c r="I648" s="54"/>
      <c r="J648" s="59"/>
      <c r="K648" s="54"/>
      <c r="L648" s="33" t="str">
        <f t="shared" si="328"/>
        <v>-</v>
      </c>
      <c r="M648" s="54"/>
      <c r="N648" s="54"/>
      <c r="O648" s="54"/>
      <c r="P648" s="59"/>
      <c r="Q648" s="54"/>
      <c r="R648" s="54"/>
      <c r="S648" s="59"/>
      <c r="T648" s="54"/>
      <c r="U648" s="59"/>
      <c r="V648" s="1"/>
      <c r="W648" s="1"/>
      <c r="X648" s="1"/>
      <c r="Y648" s="74"/>
    </row>
    <row r="649" spans="1:25" s="36" customFormat="1" ht="110.25">
      <c r="A649" s="281" t="s">
        <v>502</v>
      </c>
      <c r="B649" s="281"/>
      <c r="C649" s="281"/>
      <c r="D649" s="281"/>
      <c r="E649" s="20" t="s">
        <v>374</v>
      </c>
      <c r="F649" s="20" t="s">
        <v>249</v>
      </c>
      <c r="G649" s="55">
        <f>G650+G652+G654+G656</f>
        <v>8400000</v>
      </c>
      <c r="H649" s="55">
        <f>H650+H652+H654+H656</f>
        <v>1260000</v>
      </c>
      <c r="I649" s="55">
        <f>I650+I652+I654+I656+I658+I660</f>
        <v>8400000</v>
      </c>
      <c r="J649" s="55">
        <f t="shared" ref="J649:U649" si="333">J650+J652+J654+J656+J658+J660</f>
        <v>1260000</v>
      </c>
      <c r="K649" s="55">
        <f t="shared" si="333"/>
        <v>0</v>
      </c>
      <c r="L649" s="22">
        <f t="shared" si="328"/>
        <v>0</v>
      </c>
      <c r="M649" s="55">
        <f t="shared" si="333"/>
        <v>0</v>
      </c>
      <c r="N649" s="55">
        <f t="shared" si="333"/>
        <v>0</v>
      </c>
      <c r="O649" s="55">
        <f t="shared" si="333"/>
        <v>0</v>
      </c>
      <c r="P649" s="55">
        <f t="shared" si="333"/>
        <v>0</v>
      </c>
      <c r="Q649" s="55">
        <f t="shared" si="333"/>
        <v>3600000</v>
      </c>
      <c r="R649" s="55">
        <f t="shared" si="333"/>
        <v>0</v>
      </c>
      <c r="S649" s="55">
        <f t="shared" si="333"/>
        <v>0</v>
      </c>
      <c r="T649" s="55">
        <f t="shared" si="333"/>
        <v>0</v>
      </c>
      <c r="U649" s="55">
        <f t="shared" si="333"/>
        <v>0</v>
      </c>
      <c r="V649" s="21"/>
      <c r="W649" s="21"/>
      <c r="X649" s="21"/>
      <c r="Y649" s="132"/>
    </row>
    <row r="650" spans="1:25" s="36" customFormat="1" ht="15.75" hidden="1">
      <c r="A650" s="24" t="s">
        <v>339</v>
      </c>
      <c r="B650" s="25">
        <v>12</v>
      </c>
      <c r="C650" s="24" t="s">
        <v>25</v>
      </c>
      <c r="D650" s="42">
        <v>323</v>
      </c>
      <c r="E650" s="20"/>
      <c r="F650" s="20"/>
      <c r="G650" s="55">
        <f>SUM(G651)</f>
        <v>810000</v>
      </c>
      <c r="H650" s="55">
        <f t="shared" ref="H650:U650" si="334">SUM(H651)</f>
        <v>810000</v>
      </c>
      <c r="I650" s="55">
        <f t="shared" si="334"/>
        <v>810000</v>
      </c>
      <c r="J650" s="55">
        <f t="shared" si="334"/>
        <v>810000</v>
      </c>
      <c r="K650" s="55">
        <f t="shared" si="334"/>
        <v>0</v>
      </c>
      <c r="L650" s="22">
        <f t="shared" si="328"/>
        <v>0</v>
      </c>
      <c r="M650" s="55">
        <f t="shared" si="334"/>
        <v>0</v>
      </c>
      <c r="N650" s="55">
        <f t="shared" si="334"/>
        <v>0</v>
      </c>
      <c r="O650" s="55">
        <f t="shared" si="334"/>
        <v>0</v>
      </c>
      <c r="P650" s="55">
        <f t="shared" si="334"/>
        <v>0</v>
      </c>
      <c r="Q650" s="55">
        <f t="shared" si="334"/>
        <v>540000</v>
      </c>
      <c r="R650" s="55">
        <f t="shared" si="334"/>
        <v>0</v>
      </c>
      <c r="S650" s="55">
        <f t="shared" si="334"/>
        <v>0</v>
      </c>
      <c r="T650" s="55">
        <f t="shared" si="334"/>
        <v>0</v>
      </c>
      <c r="U650" s="55">
        <f t="shared" si="334"/>
        <v>0</v>
      </c>
      <c r="V650" s="21"/>
      <c r="W650" s="21"/>
      <c r="X650" s="21"/>
      <c r="Y650" s="132"/>
    </row>
    <row r="651" spans="1:25" s="36" customFormat="1" ht="15.75" hidden="1">
      <c r="A651" s="28" t="s">
        <v>339</v>
      </c>
      <c r="B651" s="29">
        <v>12</v>
      </c>
      <c r="C651" s="28" t="s">
        <v>25</v>
      </c>
      <c r="D651" s="56">
        <v>3238</v>
      </c>
      <c r="E651" s="32" t="s">
        <v>122</v>
      </c>
      <c r="F651" s="32"/>
      <c r="G651" s="54">
        <v>810000</v>
      </c>
      <c r="H651" s="54">
        <v>810000</v>
      </c>
      <c r="I651" s="54">
        <v>810000</v>
      </c>
      <c r="J651" s="54">
        <v>810000</v>
      </c>
      <c r="K651" s="54">
        <v>0</v>
      </c>
      <c r="L651" s="33">
        <f t="shared" si="328"/>
        <v>0</v>
      </c>
      <c r="M651" s="54">
        <v>0</v>
      </c>
      <c r="N651" s="54">
        <v>0</v>
      </c>
      <c r="O651" s="54"/>
      <c r="P651" s="54">
        <f>O651</f>
        <v>0</v>
      </c>
      <c r="Q651" s="54">
        <v>540000</v>
      </c>
      <c r="R651" s="54"/>
      <c r="S651" s="54">
        <f>R651</f>
        <v>0</v>
      </c>
      <c r="T651" s="54"/>
      <c r="U651" s="54">
        <f>T651</f>
        <v>0</v>
      </c>
      <c r="V651" s="21"/>
      <c r="W651" s="21"/>
      <c r="X651" s="21"/>
      <c r="Y651" s="132"/>
    </row>
    <row r="652" spans="1:25" s="36" customFormat="1" ht="15.75" hidden="1">
      <c r="A652" s="24" t="s">
        <v>339</v>
      </c>
      <c r="B652" s="25">
        <v>12</v>
      </c>
      <c r="C652" s="24" t="s">
        <v>25</v>
      </c>
      <c r="D652" s="42">
        <v>422</v>
      </c>
      <c r="E652" s="20"/>
      <c r="F652" s="20"/>
      <c r="G652" s="55">
        <f>SUM(G653)</f>
        <v>450000</v>
      </c>
      <c r="H652" s="55">
        <f t="shared" ref="H652:U652" si="335">SUM(H653)</f>
        <v>450000</v>
      </c>
      <c r="I652" s="55">
        <f t="shared" si="335"/>
        <v>450000</v>
      </c>
      <c r="J652" s="55">
        <f t="shared" si="335"/>
        <v>450000</v>
      </c>
      <c r="K652" s="55">
        <f t="shared" si="335"/>
        <v>0</v>
      </c>
      <c r="L652" s="22">
        <f t="shared" si="328"/>
        <v>0</v>
      </c>
      <c r="M652" s="55">
        <f t="shared" si="335"/>
        <v>0</v>
      </c>
      <c r="N652" s="55">
        <f t="shared" si="335"/>
        <v>0</v>
      </c>
      <c r="O652" s="55">
        <f t="shared" si="335"/>
        <v>0</v>
      </c>
      <c r="P652" s="55">
        <f t="shared" si="335"/>
        <v>0</v>
      </c>
      <c r="Q652" s="55">
        <f t="shared" si="335"/>
        <v>0</v>
      </c>
      <c r="R652" s="55">
        <f t="shared" si="335"/>
        <v>0</v>
      </c>
      <c r="S652" s="55">
        <f t="shared" si="335"/>
        <v>0</v>
      </c>
      <c r="T652" s="55">
        <f t="shared" si="335"/>
        <v>0</v>
      </c>
      <c r="U652" s="55">
        <f t="shared" si="335"/>
        <v>0</v>
      </c>
      <c r="V652" s="21"/>
      <c r="W652" s="21"/>
      <c r="X652" s="21"/>
      <c r="Y652" s="132"/>
    </row>
    <row r="653" spans="1:25" s="35" customFormat="1" hidden="1">
      <c r="A653" s="28" t="s">
        <v>339</v>
      </c>
      <c r="B653" s="29">
        <v>12</v>
      </c>
      <c r="C653" s="28" t="s">
        <v>25</v>
      </c>
      <c r="D653" s="56">
        <v>4222</v>
      </c>
      <c r="E653" s="32" t="s">
        <v>130</v>
      </c>
      <c r="F653" s="32"/>
      <c r="G653" s="54">
        <v>450000</v>
      </c>
      <c r="H653" s="54">
        <v>450000</v>
      </c>
      <c r="I653" s="54">
        <v>450000</v>
      </c>
      <c r="J653" s="54">
        <v>450000</v>
      </c>
      <c r="K653" s="54">
        <v>0</v>
      </c>
      <c r="L653" s="33">
        <f t="shared" si="328"/>
        <v>0</v>
      </c>
      <c r="M653" s="54">
        <v>0</v>
      </c>
      <c r="N653" s="54">
        <v>0</v>
      </c>
      <c r="O653" s="54"/>
      <c r="P653" s="54">
        <f>O653</f>
        <v>0</v>
      </c>
      <c r="Q653" s="54">
        <v>0</v>
      </c>
      <c r="R653" s="54"/>
      <c r="S653" s="54">
        <f>R653</f>
        <v>0</v>
      </c>
      <c r="T653" s="54"/>
      <c r="U653" s="54">
        <f>T653</f>
        <v>0</v>
      </c>
      <c r="V653" s="1"/>
      <c r="W653" s="1"/>
      <c r="X653" s="1"/>
      <c r="Y653" s="74"/>
    </row>
    <row r="654" spans="1:25" s="36" customFormat="1" ht="15.75" hidden="1">
      <c r="A654" s="24" t="s">
        <v>339</v>
      </c>
      <c r="B654" s="25">
        <v>51</v>
      </c>
      <c r="C654" s="24" t="s">
        <v>25</v>
      </c>
      <c r="D654" s="42">
        <v>323</v>
      </c>
      <c r="E654" s="20"/>
      <c r="F654" s="20"/>
      <c r="G654" s="55">
        <f>SUM(G655)</f>
        <v>4590000</v>
      </c>
      <c r="H654" s="55">
        <f t="shared" ref="H654:U654" si="336">SUM(H655)</f>
        <v>0</v>
      </c>
      <c r="I654" s="55">
        <f t="shared" si="336"/>
        <v>4590000</v>
      </c>
      <c r="J654" s="55">
        <f t="shared" si="336"/>
        <v>0</v>
      </c>
      <c r="K654" s="55">
        <f t="shared" si="336"/>
        <v>0</v>
      </c>
      <c r="L654" s="22">
        <f t="shared" si="328"/>
        <v>0</v>
      </c>
      <c r="M654" s="55">
        <f t="shared" si="336"/>
        <v>0</v>
      </c>
      <c r="N654" s="55">
        <f t="shared" si="336"/>
        <v>0</v>
      </c>
      <c r="O654" s="55">
        <f t="shared" si="336"/>
        <v>0</v>
      </c>
      <c r="P654" s="55">
        <f t="shared" si="336"/>
        <v>0</v>
      </c>
      <c r="Q654" s="55">
        <f t="shared" si="336"/>
        <v>3060000</v>
      </c>
      <c r="R654" s="55">
        <f t="shared" si="336"/>
        <v>0</v>
      </c>
      <c r="S654" s="55">
        <f t="shared" si="336"/>
        <v>0</v>
      </c>
      <c r="T654" s="55">
        <f t="shared" si="336"/>
        <v>0</v>
      </c>
      <c r="U654" s="55">
        <f t="shared" si="336"/>
        <v>0</v>
      </c>
      <c r="V654" s="21"/>
      <c r="W654" s="21"/>
      <c r="X654" s="21"/>
      <c r="Y654" s="132"/>
    </row>
    <row r="655" spans="1:25" s="35" customFormat="1" hidden="1">
      <c r="A655" s="28" t="s">
        <v>339</v>
      </c>
      <c r="B655" s="29">
        <v>51</v>
      </c>
      <c r="C655" s="28" t="s">
        <v>25</v>
      </c>
      <c r="D655" s="56">
        <v>3238</v>
      </c>
      <c r="E655" s="32" t="s">
        <v>122</v>
      </c>
      <c r="F655" s="32"/>
      <c r="G655" s="54">
        <v>4590000</v>
      </c>
      <c r="H655" s="80"/>
      <c r="I655" s="54">
        <v>4590000</v>
      </c>
      <c r="J655" s="59"/>
      <c r="K655" s="54">
        <v>0</v>
      </c>
      <c r="L655" s="33">
        <f t="shared" si="328"/>
        <v>0</v>
      </c>
      <c r="M655" s="54">
        <v>0</v>
      </c>
      <c r="N655" s="80"/>
      <c r="O655" s="54"/>
      <c r="P655" s="59"/>
      <c r="Q655" s="54">
        <v>3060000</v>
      </c>
      <c r="R655" s="54"/>
      <c r="S655" s="59"/>
      <c r="T655" s="54"/>
      <c r="U655" s="59"/>
      <c r="V655" s="1"/>
      <c r="W655" s="1"/>
      <c r="X655" s="1"/>
      <c r="Y655" s="74"/>
    </row>
    <row r="656" spans="1:25" s="36" customFormat="1" ht="15.75" hidden="1">
      <c r="A656" s="24" t="s">
        <v>339</v>
      </c>
      <c r="B656" s="25">
        <v>51</v>
      </c>
      <c r="C656" s="24" t="s">
        <v>25</v>
      </c>
      <c r="D656" s="42">
        <v>422</v>
      </c>
      <c r="E656" s="20"/>
      <c r="F656" s="20"/>
      <c r="G656" s="55">
        <f>SUM(G657)</f>
        <v>2550000</v>
      </c>
      <c r="H656" s="55">
        <f t="shared" ref="H656:U656" si="337">SUM(H657)</f>
        <v>0</v>
      </c>
      <c r="I656" s="55">
        <f t="shared" si="337"/>
        <v>2550000</v>
      </c>
      <c r="J656" s="55">
        <f t="shared" si="337"/>
        <v>0</v>
      </c>
      <c r="K656" s="55">
        <f t="shared" si="337"/>
        <v>0</v>
      </c>
      <c r="L656" s="22">
        <f t="shared" si="328"/>
        <v>0</v>
      </c>
      <c r="M656" s="55">
        <f t="shared" si="337"/>
        <v>0</v>
      </c>
      <c r="N656" s="55">
        <f t="shared" si="337"/>
        <v>0</v>
      </c>
      <c r="O656" s="55">
        <f t="shared" si="337"/>
        <v>0</v>
      </c>
      <c r="P656" s="55">
        <f t="shared" si="337"/>
        <v>0</v>
      </c>
      <c r="Q656" s="55">
        <f t="shared" si="337"/>
        <v>0</v>
      </c>
      <c r="R656" s="55">
        <f t="shared" si="337"/>
        <v>0</v>
      </c>
      <c r="S656" s="55">
        <f t="shared" si="337"/>
        <v>0</v>
      </c>
      <c r="T656" s="55">
        <f t="shared" si="337"/>
        <v>0</v>
      </c>
      <c r="U656" s="55">
        <f t="shared" si="337"/>
        <v>0</v>
      </c>
      <c r="V656" s="21"/>
      <c r="W656" s="21"/>
      <c r="X656" s="21"/>
      <c r="Y656" s="132"/>
    </row>
    <row r="657" spans="1:25" s="36" customFormat="1" ht="15.75" hidden="1">
      <c r="A657" s="28" t="s">
        <v>339</v>
      </c>
      <c r="B657" s="29">
        <v>51</v>
      </c>
      <c r="C657" s="28" t="s">
        <v>25</v>
      </c>
      <c r="D657" s="56">
        <v>4222</v>
      </c>
      <c r="E657" s="32" t="s">
        <v>130</v>
      </c>
      <c r="F657" s="32"/>
      <c r="G657" s="54">
        <v>2550000</v>
      </c>
      <c r="H657" s="80"/>
      <c r="I657" s="54">
        <v>2550000</v>
      </c>
      <c r="J657" s="59"/>
      <c r="K657" s="54">
        <v>0</v>
      </c>
      <c r="L657" s="33">
        <f t="shared" si="328"/>
        <v>0</v>
      </c>
      <c r="M657" s="54">
        <v>0</v>
      </c>
      <c r="N657" s="80"/>
      <c r="O657" s="54"/>
      <c r="P657" s="59"/>
      <c r="Q657" s="54">
        <v>0</v>
      </c>
      <c r="R657" s="54"/>
      <c r="S657" s="59"/>
      <c r="T657" s="54"/>
      <c r="U657" s="59"/>
      <c r="V657" s="21"/>
      <c r="W657" s="21"/>
      <c r="X657" s="21"/>
      <c r="Y657" s="132"/>
    </row>
    <row r="658" spans="1:25" s="36" customFormat="1" ht="15.75" hidden="1">
      <c r="A658" s="24" t="s">
        <v>339</v>
      </c>
      <c r="B658" s="25">
        <v>563</v>
      </c>
      <c r="C658" s="24" t="s">
        <v>25</v>
      </c>
      <c r="D658" s="42">
        <v>323</v>
      </c>
      <c r="E658" s="20"/>
      <c r="F658" s="20"/>
      <c r="G658" s="55"/>
      <c r="H658" s="55"/>
      <c r="I658" s="55">
        <f>I659</f>
        <v>0</v>
      </c>
      <c r="J658" s="55">
        <f t="shared" ref="J658:U658" si="338">J659</f>
        <v>0</v>
      </c>
      <c r="K658" s="55">
        <f t="shared" si="338"/>
        <v>0</v>
      </c>
      <c r="L658" s="22" t="str">
        <f t="shared" si="328"/>
        <v>-</v>
      </c>
      <c r="M658" s="55">
        <f t="shared" si="338"/>
        <v>0</v>
      </c>
      <c r="N658" s="55">
        <f t="shared" si="338"/>
        <v>0</v>
      </c>
      <c r="O658" s="55">
        <f t="shared" si="338"/>
        <v>0</v>
      </c>
      <c r="P658" s="55">
        <f t="shared" si="338"/>
        <v>0</v>
      </c>
      <c r="Q658" s="55">
        <f t="shared" si="338"/>
        <v>0</v>
      </c>
      <c r="R658" s="55">
        <f t="shared" si="338"/>
        <v>0</v>
      </c>
      <c r="S658" s="55">
        <f t="shared" si="338"/>
        <v>0</v>
      </c>
      <c r="T658" s="55">
        <f t="shared" si="338"/>
        <v>0</v>
      </c>
      <c r="U658" s="55">
        <f t="shared" si="338"/>
        <v>0</v>
      </c>
      <c r="V658" s="21"/>
      <c r="W658" s="21"/>
      <c r="X658" s="21"/>
      <c r="Y658" s="132"/>
    </row>
    <row r="659" spans="1:25" s="36" customFormat="1" ht="15.75" hidden="1">
      <c r="A659" s="28" t="s">
        <v>339</v>
      </c>
      <c r="B659" s="29">
        <v>563</v>
      </c>
      <c r="C659" s="28" t="s">
        <v>25</v>
      </c>
      <c r="D659" s="56">
        <v>3238</v>
      </c>
      <c r="E659" s="32" t="s">
        <v>122</v>
      </c>
      <c r="F659" s="32"/>
      <c r="G659" s="54"/>
      <c r="H659" s="54"/>
      <c r="I659" s="54"/>
      <c r="J659" s="59"/>
      <c r="K659" s="54"/>
      <c r="L659" s="33" t="str">
        <f t="shared" si="328"/>
        <v>-</v>
      </c>
      <c r="M659" s="54"/>
      <c r="N659" s="54"/>
      <c r="O659" s="54"/>
      <c r="P659" s="59"/>
      <c r="Q659" s="54"/>
      <c r="R659" s="54"/>
      <c r="S659" s="59"/>
      <c r="T659" s="54"/>
      <c r="U659" s="59"/>
      <c r="V659" s="21"/>
      <c r="W659" s="21"/>
      <c r="X659" s="21"/>
      <c r="Y659" s="132"/>
    </row>
    <row r="660" spans="1:25" s="36" customFormat="1" ht="15.75" hidden="1">
      <c r="A660" s="24" t="s">
        <v>339</v>
      </c>
      <c r="B660" s="25">
        <v>563</v>
      </c>
      <c r="C660" s="24" t="s">
        <v>25</v>
      </c>
      <c r="D660" s="42">
        <v>422</v>
      </c>
      <c r="E660" s="20"/>
      <c r="F660" s="20"/>
      <c r="G660" s="55"/>
      <c r="H660" s="55"/>
      <c r="I660" s="55">
        <f>I661</f>
        <v>0</v>
      </c>
      <c r="J660" s="55">
        <f t="shared" ref="J660:U660" si="339">J661</f>
        <v>0</v>
      </c>
      <c r="K660" s="55">
        <f t="shared" si="339"/>
        <v>0</v>
      </c>
      <c r="L660" s="22" t="str">
        <f t="shared" si="328"/>
        <v>-</v>
      </c>
      <c r="M660" s="55">
        <f t="shared" si="339"/>
        <v>0</v>
      </c>
      <c r="N660" s="55">
        <f t="shared" si="339"/>
        <v>0</v>
      </c>
      <c r="O660" s="55">
        <f t="shared" si="339"/>
        <v>0</v>
      </c>
      <c r="P660" s="55">
        <f t="shared" si="339"/>
        <v>0</v>
      </c>
      <c r="Q660" s="55">
        <f t="shared" si="339"/>
        <v>0</v>
      </c>
      <c r="R660" s="55">
        <f t="shared" si="339"/>
        <v>0</v>
      </c>
      <c r="S660" s="55">
        <f t="shared" si="339"/>
        <v>0</v>
      </c>
      <c r="T660" s="55">
        <f t="shared" si="339"/>
        <v>0</v>
      </c>
      <c r="U660" s="55">
        <f t="shared" si="339"/>
        <v>0</v>
      </c>
      <c r="V660" s="21"/>
      <c r="W660" s="21"/>
      <c r="X660" s="21"/>
      <c r="Y660" s="132"/>
    </row>
    <row r="661" spans="1:25" s="36" customFormat="1" ht="15.75" hidden="1">
      <c r="A661" s="28" t="s">
        <v>339</v>
      </c>
      <c r="B661" s="29">
        <v>563</v>
      </c>
      <c r="C661" s="28" t="s">
        <v>25</v>
      </c>
      <c r="D661" s="56">
        <v>4222</v>
      </c>
      <c r="E661" s="32" t="s">
        <v>130</v>
      </c>
      <c r="F661" s="32"/>
      <c r="G661" s="54"/>
      <c r="H661" s="54"/>
      <c r="I661" s="54"/>
      <c r="J661" s="59"/>
      <c r="K661" s="54"/>
      <c r="L661" s="33" t="str">
        <f t="shared" si="328"/>
        <v>-</v>
      </c>
      <c r="M661" s="54"/>
      <c r="N661" s="54"/>
      <c r="O661" s="54"/>
      <c r="P661" s="59"/>
      <c r="Q661" s="54"/>
      <c r="R661" s="54"/>
      <c r="S661" s="59"/>
      <c r="T661" s="54"/>
      <c r="U661" s="59"/>
      <c r="V661" s="21"/>
      <c r="W661" s="21"/>
      <c r="X661" s="21"/>
      <c r="Y661" s="132"/>
    </row>
    <row r="662" spans="1:25" s="36" customFormat="1" ht="86.25" customHeight="1">
      <c r="A662" s="281" t="s">
        <v>503</v>
      </c>
      <c r="B662" s="281"/>
      <c r="C662" s="281"/>
      <c r="D662" s="281"/>
      <c r="E662" s="20" t="s">
        <v>345</v>
      </c>
      <c r="F662" s="20" t="s">
        <v>251</v>
      </c>
      <c r="G662" s="21">
        <f>G663+G665+G667</f>
        <v>165204251</v>
      </c>
      <c r="H662" s="21">
        <f>H663+H665+H667</f>
        <v>26905638</v>
      </c>
      <c r="I662" s="21">
        <f>I663+I665+I667+I669</f>
        <v>170204251</v>
      </c>
      <c r="J662" s="21">
        <f t="shared" ref="J662:U662" si="340">J663+J665+J667+J669</f>
        <v>31905638</v>
      </c>
      <c r="K662" s="21">
        <f t="shared" si="340"/>
        <v>68850577.24000001</v>
      </c>
      <c r="L662" s="22">
        <f t="shared" si="328"/>
        <v>40.451737741849939</v>
      </c>
      <c r="M662" s="21">
        <f t="shared" si="340"/>
        <v>29179251</v>
      </c>
      <c r="N662" s="21">
        <f t="shared" si="340"/>
        <v>6076888</v>
      </c>
      <c r="O662" s="21">
        <f t="shared" si="340"/>
        <v>0</v>
      </c>
      <c r="P662" s="21">
        <f t="shared" si="340"/>
        <v>0</v>
      </c>
      <c r="Q662" s="21">
        <f t="shared" si="340"/>
        <v>0</v>
      </c>
      <c r="R662" s="21">
        <f t="shared" si="340"/>
        <v>0</v>
      </c>
      <c r="S662" s="21">
        <f t="shared" si="340"/>
        <v>0</v>
      </c>
      <c r="T662" s="21">
        <f t="shared" si="340"/>
        <v>0</v>
      </c>
      <c r="U662" s="21">
        <f t="shared" si="340"/>
        <v>0</v>
      </c>
      <c r="V662" s="21"/>
      <c r="W662" s="21"/>
      <c r="X662" s="21"/>
      <c r="Y662" s="132"/>
    </row>
    <row r="663" spans="1:25" s="36" customFormat="1" ht="15.75" hidden="1">
      <c r="A663" s="24" t="s">
        <v>105</v>
      </c>
      <c r="B663" s="25">
        <v>11</v>
      </c>
      <c r="C663" s="52" t="s">
        <v>27</v>
      </c>
      <c r="D663" s="27">
        <v>386</v>
      </c>
      <c r="E663" s="20"/>
      <c r="F663" s="20"/>
      <c r="G663" s="21">
        <f>SUM(G664)</f>
        <v>2500000</v>
      </c>
      <c r="H663" s="21">
        <f t="shared" ref="H663:U663" si="341">SUM(H664)</f>
        <v>2500000</v>
      </c>
      <c r="I663" s="21">
        <f t="shared" si="341"/>
        <v>7500000</v>
      </c>
      <c r="J663" s="21">
        <f t="shared" si="341"/>
        <v>7500000</v>
      </c>
      <c r="K663" s="21">
        <f t="shared" si="341"/>
        <v>7500000</v>
      </c>
      <c r="L663" s="22">
        <f t="shared" si="328"/>
        <v>100</v>
      </c>
      <c r="M663" s="21">
        <f t="shared" si="341"/>
        <v>2000000</v>
      </c>
      <c r="N663" s="21">
        <f t="shared" si="341"/>
        <v>2000000</v>
      </c>
      <c r="O663" s="21">
        <f t="shared" si="341"/>
        <v>0</v>
      </c>
      <c r="P663" s="21">
        <f t="shared" si="341"/>
        <v>0</v>
      </c>
      <c r="Q663" s="21">
        <f t="shared" si="341"/>
        <v>0</v>
      </c>
      <c r="R663" s="21">
        <f t="shared" si="341"/>
        <v>0</v>
      </c>
      <c r="S663" s="21">
        <f t="shared" si="341"/>
        <v>0</v>
      </c>
      <c r="T663" s="21">
        <f t="shared" si="341"/>
        <v>0</v>
      </c>
      <c r="U663" s="21">
        <f t="shared" si="341"/>
        <v>0</v>
      </c>
      <c r="V663" s="21"/>
      <c r="W663" s="21"/>
      <c r="X663" s="21"/>
      <c r="Y663" s="132"/>
    </row>
    <row r="664" spans="1:25" s="35" customFormat="1" ht="48.75" hidden="1" customHeight="1">
      <c r="A664" s="28" t="s">
        <v>105</v>
      </c>
      <c r="B664" s="29">
        <v>11</v>
      </c>
      <c r="C664" s="53" t="s">
        <v>27</v>
      </c>
      <c r="D664" s="31">
        <v>3861</v>
      </c>
      <c r="E664" s="32" t="s">
        <v>282</v>
      </c>
      <c r="F664" s="20"/>
      <c r="G664" s="1">
        <v>2500000</v>
      </c>
      <c r="H664" s="1">
        <v>2500000</v>
      </c>
      <c r="I664" s="1">
        <v>7500000</v>
      </c>
      <c r="J664" s="1">
        <v>7500000</v>
      </c>
      <c r="K664" s="1">
        <v>7500000</v>
      </c>
      <c r="L664" s="33">
        <f t="shared" si="328"/>
        <v>100</v>
      </c>
      <c r="M664" s="1">
        <v>2000000</v>
      </c>
      <c r="N664" s="1">
        <v>2000000</v>
      </c>
      <c r="O664" s="1"/>
      <c r="P664" s="1">
        <f>O664</f>
        <v>0</v>
      </c>
      <c r="Q664" s="1">
        <v>0</v>
      </c>
      <c r="R664" s="1">
        <v>0</v>
      </c>
      <c r="S664" s="1">
        <f>R664</f>
        <v>0</v>
      </c>
      <c r="T664" s="1">
        <v>0</v>
      </c>
      <c r="U664" s="1">
        <f>T664</f>
        <v>0</v>
      </c>
      <c r="V664" s="1"/>
      <c r="W664" s="1"/>
      <c r="X664" s="1"/>
      <c r="Y664" s="74"/>
    </row>
    <row r="665" spans="1:25" s="36" customFormat="1" ht="15.75" hidden="1">
      <c r="A665" s="24" t="s">
        <v>105</v>
      </c>
      <c r="B665" s="25">
        <v>12</v>
      </c>
      <c r="C665" s="52" t="s">
        <v>27</v>
      </c>
      <c r="D665" s="27">
        <v>386</v>
      </c>
      <c r="E665" s="20"/>
      <c r="F665" s="20"/>
      <c r="G665" s="21">
        <f>SUM(G666)</f>
        <v>24405638</v>
      </c>
      <c r="H665" s="21">
        <f t="shared" ref="H665:U665" si="342">SUM(H666)</f>
        <v>24405638</v>
      </c>
      <c r="I665" s="21">
        <f t="shared" si="342"/>
        <v>24405638</v>
      </c>
      <c r="J665" s="21">
        <f t="shared" si="342"/>
        <v>24405638</v>
      </c>
      <c r="K665" s="21">
        <f t="shared" si="342"/>
        <v>9202586.5700000003</v>
      </c>
      <c r="L665" s="22">
        <f t="shared" si="328"/>
        <v>37.706805984748279</v>
      </c>
      <c r="M665" s="21">
        <f t="shared" si="342"/>
        <v>4076888</v>
      </c>
      <c r="N665" s="21">
        <f t="shared" si="342"/>
        <v>4076888</v>
      </c>
      <c r="O665" s="21">
        <f t="shared" si="342"/>
        <v>0</v>
      </c>
      <c r="P665" s="21">
        <f t="shared" si="342"/>
        <v>0</v>
      </c>
      <c r="Q665" s="21">
        <f t="shared" si="342"/>
        <v>0</v>
      </c>
      <c r="R665" s="21">
        <f t="shared" si="342"/>
        <v>0</v>
      </c>
      <c r="S665" s="21">
        <f t="shared" si="342"/>
        <v>0</v>
      </c>
      <c r="T665" s="21">
        <f t="shared" si="342"/>
        <v>0</v>
      </c>
      <c r="U665" s="21">
        <f t="shared" si="342"/>
        <v>0</v>
      </c>
      <c r="V665" s="21"/>
      <c r="W665" s="21"/>
      <c r="X665" s="21"/>
      <c r="Y665" s="132"/>
    </row>
    <row r="666" spans="1:25" s="35" customFormat="1" ht="48.75" hidden="1" customHeight="1">
      <c r="A666" s="28" t="s">
        <v>105</v>
      </c>
      <c r="B666" s="29">
        <v>12</v>
      </c>
      <c r="C666" s="53" t="s">
        <v>27</v>
      </c>
      <c r="D666" s="31">
        <v>3861</v>
      </c>
      <c r="E666" s="32" t="s">
        <v>282</v>
      </c>
      <c r="F666" s="32"/>
      <c r="G666" s="1">
        <v>24405638</v>
      </c>
      <c r="H666" s="1">
        <v>24405638</v>
      </c>
      <c r="I666" s="1">
        <v>24405638</v>
      </c>
      <c r="J666" s="1">
        <v>24405638</v>
      </c>
      <c r="K666" s="1">
        <v>9202586.5700000003</v>
      </c>
      <c r="L666" s="33">
        <f t="shared" si="328"/>
        <v>37.706805984748279</v>
      </c>
      <c r="M666" s="1">
        <v>4076888</v>
      </c>
      <c r="N666" s="1">
        <v>4076888</v>
      </c>
      <c r="O666" s="1"/>
      <c r="P666" s="1">
        <f>O666</f>
        <v>0</v>
      </c>
      <c r="Q666" s="1">
        <v>0</v>
      </c>
      <c r="R666" s="1">
        <v>0</v>
      </c>
      <c r="S666" s="1">
        <f>R666</f>
        <v>0</v>
      </c>
      <c r="T666" s="1">
        <v>0</v>
      </c>
      <c r="U666" s="1">
        <f>T666</f>
        <v>0</v>
      </c>
      <c r="V666" s="1"/>
      <c r="W666" s="1"/>
      <c r="X666" s="1"/>
      <c r="Y666" s="74"/>
    </row>
    <row r="667" spans="1:25" s="36" customFormat="1" ht="15.75" hidden="1">
      <c r="A667" s="24" t="s">
        <v>105</v>
      </c>
      <c r="B667" s="25">
        <v>51</v>
      </c>
      <c r="C667" s="52" t="s">
        <v>27</v>
      </c>
      <c r="D667" s="27">
        <v>386</v>
      </c>
      <c r="E667" s="20"/>
      <c r="F667" s="20"/>
      <c r="G667" s="21">
        <f>SUM(G668)</f>
        <v>138298613</v>
      </c>
      <c r="H667" s="21">
        <f t="shared" ref="H667:U667" si="343">SUM(H668)</f>
        <v>0</v>
      </c>
      <c r="I667" s="21">
        <f t="shared" si="343"/>
        <v>138298613</v>
      </c>
      <c r="J667" s="21">
        <f t="shared" si="343"/>
        <v>0</v>
      </c>
      <c r="K667" s="21">
        <f t="shared" si="343"/>
        <v>52147990.670000002</v>
      </c>
      <c r="L667" s="22">
        <f t="shared" si="328"/>
        <v>37.706806698054166</v>
      </c>
      <c r="M667" s="21">
        <f t="shared" si="343"/>
        <v>23102363</v>
      </c>
      <c r="N667" s="21">
        <f t="shared" si="343"/>
        <v>0</v>
      </c>
      <c r="O667" s="21">
        <f t="shared" si="343"/>
        <v>0</v>
      </c>
      <c r="P667" s="21">
        <f t="shared" si="343"/>
        <v>0</v>
      </c>
      <c r="Q667" s="21">
        <f t="shared" si="343"/>
        <v>0</v>
      </c>
      <c r="R667" s="21">
        <f t="shared" si="343"/>
        <v>0</v>
      </c>
      <c r="S667" s="21">
        <f t="shared" si="343"/>
        <v>0</v>
      </c>
      <c r="T667" s="21">
        <f t="shared" si="343"/>
        <v>0</v>
      </c>
      <c r="U667" s="21">
        <f t="shared" si="343"/>
        <v>0</v>
      </c>
      <c r="V667" s="21"/>
      <c r="W667" s="21"/>
      <c r="X667" s="21"/>
      <c r="Y667" s="132"/>
    </row>
    <row r="668" spans="1:25" s="71" customFormat="1" ht="45" hidden="1">
      <c r="A668" s="28" t="s">
        <v>105</v>
      </c>
      <c r="B668" s="29">
        <v>51</v>
      </c>
      <c r="C668" s="53" t="s">
        <v>27</v>
      </c>
      <c r="D668" s="31">
        <v>3861</v>
      </c>
      <c r="E668" s="32" t="s">
        <v>282</v>
      </c>
      <c r="F668" s="32"/>
      <c r="G668" s="1">
        <v>138298613</v>
      </c>
      <c r="H668" s="59"/>
      <c r="I668" s="1">
        <v>138298613</v>
      </c>
      <c r="J668" s="59"/>
      <c r="K668" s="1">
        <v>52147990.670000002</v>
      </c>
      <c r="L668" s="33">
        <f t="shared" si="328"/>
        <v>37.706806698054166</v>
      </c>
      <c r="M668" s="1">
        <v>23102363</v>
      </c>
      <c r="N668" s="59"/>
      <c r="O668" s="1"/>
      <c r="P668" s="59"/>
      <c r="Q668" s="1">
        <v>0</v>
      </c>
      <c r="R668" s="1">
        <v>0</v>
      </c>
      <c r="S668" s="59"/>
      <c r="T668" s="1">
        <v>0</v>
      </c>
      <c r="U668" s="59"/>
      <c r="V668" s="128"/>
      <c r="W668" s="128"/>
      <c r="X668" s="128"/>
      <c r="Y668" s="137"/>
    </row>
    <row r="669" spans="1:25" s="71" customFormat="1" ht="15.75" hidden="1">
      <c r="A669" s="24" t="s">
        <v>105</v>
      </c>
      <c r="B669" s="25">
        <v>563</v>
      </c>
      <c r="C669" s="52" t="s">
        <v>27</v>
      </c>
      <c r="D669" s="27">
        <v>386</v>
      </c>
      <c r="E669" s="20"/>
      <c r="F669" s="20"/>
      <c r="G669" s="21"/>
      <c r="H669" s="21"/>
      <c r="I669" s="21">
        <f>I670</f>
        <v>0</v>
      </c>
      <c r="J669" s="21">
        <f t="shared" ref="J669:U669" si="344">J670</f>
        <v>0</v>
      </c>
      <c r="K669" s="21">
        <f t="shared" si="344"/>
        <v>0</v>
      </c>
      <c r="L669" s="21">
        <f t="shared" si="344"/>
        <v>0</v>
      </c>
      <c r="M669" s="21">
        <f t="shared" si="344"/>
        <v>0</v>
      </c>
      <c r="N669" s="21">
        <f t="shared" si="344"/>
        <v>0</v>
      </c>
      <c r="O669" s="21">
        <f t="shared" si="344"/>
        <v>0</v>
      </c>
      <c r="P669" s="21">
        <f t="shared" si="344"/>
        <v>0</v>
      </c>
      <c r="Q669" s="21">
        <f t="shared" si="344"/>
        <v>0</v>
      </c>
      <c r="R669" s="21">
        <f t="shared" si="344"/>
        <v>0</v>
      </c>
      <c r="S669" s="21">
        <f t="shared" si="344"/>
        <v>0</v>
      </c>
      <c r="T669" s="21">
        <f t="shared" si="344"/>
        <v>0</v>
      </c>
      <c r="U669" s="21">
        <f t="shared" si="344"/>
        <v>0</v>
      </c>
      <c r="V669" s="128"/>
      <c r="W669" s="128"/>
      <c r="X669" s="128"/>
      <c r="Y669" s="137"/>
    </row>
    <row r="670" spans="1:25" s="71" customFormat="1" ht="45" hidden="1">
      <c r="A670" s="28" t="s">
        <v>105</v>
      </c>
      <c r="B670" s="29">
        <v>563</v>
      </c>
      <c r="C670" s="53" t="s">
        <v>27</v>
      </c>
      <c r="D670" s="31">
        <v>3861</v>
      </c>
      <c r="E670" s="32" t="s">
        <v>282</v>
      </c>
      <c r="F670" s="32"/>
      <c r="G670" s="1"/>
      <c r="H670" s="1"/>
      <c r="I670" s="1"/>
      <c r="J670" s="59"/>
      <c r="K670" s="1"/>
      <c r="L670" s="33"/>
      <c r="M670" s="1"/>
      <c r="N670" s="1"/>
      <c r="O670" s="1"/>
      <c r="P670" s="59"/>
      <c r="Q670" s="1"/>
      <c r="R670" s="1"/>
      <c r="S670" s="59"/>
      <c r="T670" s="1"/>
      <c r="U670" s="59"/>
      <c r="V670" s="128"/>
      <c r="W670" s="128"/>
      <c r="X670" s="128"/>
      <c r="Y670" s="137"/>
    </row>
    <row r="671" spans="1:25" s="35" customFormat="1" ht="94.5">
      <c r="A671" s="281" t="s">
        <v>504</v>
      </c>
      <c r="B671" s="282"/>
      <c r="C671" s="282"/>
      <c r="D671" s="282"/>
      <c r="E671" s="20" t="s">
        <v>354</v>
      </c>
      <c r="F671" s="20" t="s">
        <v>251</v>
      </c>
      <c r="G671" s="21">
        <f>G672+G674+G676</f>
        <v>36175000</v>
      </c>
      <c r="H671" s="21">
        <f t="shared" ref="H671:U671" si="345">H672+H674+H676</f>
        <v>36175000</v>
      </c>
      <c r="I671" s="21">
        <f t="shared" si="345"/>
        <v>3250000</v>
      </c>
      <c r="J671" s="21">
        <f t="shared" si="345"/>
        <v>3250000</v>
      </c>
      <c r="K671" s="21">
        <f t="shared" si="345"/>
        <v>3250000</v>
      </c>
      <c r="L671" s="22">
        <f t="shared" si="328"/>
        <v>100</v>
      </c>
      <c r="M671" s="21">
        <f t="shared" si="345"/>
        <v>126746115</v>
      </c>
      <c r="N671" s="21">
        <f t="shared" si="345"/>
        <v>112970917</v>
      </c>
      <c r="O671" s="21">
        <f t="shared" si="345"/>
        <v>0</v>
      </c>
      <c r="P671" s="21">
        <f t="shared" si="345"/>
        <v>0</v>
      </c>
      <c r="Q671" s="21">
        <f t="shared" si="345"/>
        <v>144500000</v>
      </c>
      <c r="R671" s="21">
        <f t="shared" si="345"/>
        <v>0</v>
      </c>
      <c r="S671" s="21">
        <f t="shared" si="345"/>
        <v>0</v>
      </c>
      <c r="T671" s="21">
        <f t="shared" si="345"/>
        <v>0</v>
      </c>
      <c r="U671" s="21">
        <f t="shared" si="345"/>
        <v>0</v>
      </c>
      <c r="V671" s="1"/>
      <c r="W671" s="1"/>
      <c r="X671" s="1"/>
      <c r="Y671" s="74"/>
    </row>
    <row r="672" spans="1:25" s="36" customFormat="1" ht="15.75" hidden="1">
      <c r="A672" s="24" t="s">
        <v>222</v>
      </c>
      <c r="B672" s="24">
        <v>11</v>
      </c>
      <c r="C672" s="52" t="s">
        <v>27</v>
      </c>
      <c r="D672" s="27">
        <v>386</v>
      </c>
      <c r="E672" s="20"/>
      <c r="F672" s="20"/>
      <c r="G672" s="21">
        <f>SUM(G673)</f>
        <v>36175000</v>
      </c>
      <c r="H672" s="21">
        <f t="shared" ref="H672:U672" si="346">SUM(H673)</f>
        <v>36175000</v>
      </c>
      <c r="I672" s="21">
        <f t="shared" si="346"/>
        <v>3250000</v>
      </c>
      <c r="J672" s="21">
        <f t="shared" si="346"/>
        <v>3250000</v>
      </c>
      <c r="K672" s="21">
        <f t="shared" si="346"/>
        <v>3250000</v>
      </c>
      <c r="L672" s="22">
        <f t="shared" si="328"/>
        <v>100</v>
      </c>
      <c r="M672" s="21">
        <f t="shared" si="346"/>
        <v>110540000</v>
      </c>
      <c r="N672" s="21">
        <f t="shared" si="346"/>
        <v>110540000</v>
      </c>
      <c r="O672" s="21">
        <f t="shared" si="346"/>
        <v>0</v>
      </c>
      <c r="P672" s="21">
        <f t="shared" si="346"/>
        <v>0</v>
      </c>
      <c r="Q672" s="21">
        <f t="shared" si="346"/>
        <v>0</v>
      </c>
      <c r="R672" s="21">
        <f t="shared" si="346"/>
        <v>0</v>
      </c>
      <c r="S672" s="21">
        <f t="shared" si="346"/>
        <v>0</v>
      </c>
      <c r="T672" s="21">
        <f t="shared" si="346"/>
        <v>0</v>
      </c>
      <c r="U672" s="21">
        <f t="shared" si="346"/>
        <v>0</v>
      </c>
      <c r="V672" s="21"/>
      <c r="W672" s="21"/>
      <c r="X672" s="21"/>
      <c r="Y672" s="132"/>
    </row>
    <row r="673" spans="1:25" s="35" customFormat="1" ht="48.75" hidden="1" customHeight="1">
      <c r="A673" s="28" t="s">
        <v>222</v>
      </c>
      <c r="B673" s="28">
        <v>11</v>
      </c>
      <c r="C673" s="53" t="s">
        <v>27</v>
      </c>
      <c r="D673" s="31">
        <v>3861</v>
      </c>
      <c r="E673" s="32" t="s">
        <v>282</v>
      </c>
      <c r="F673" s="20"/>
      <c r="G673" s="1">
        <v>36175000</v>
      </c>
      <c r="H673" s="1">
        <v>36175000</v>
      </c>
      <c r="I673" s="1">
        <v>3250000</v>
      </c>
      <c r="J673" s="1">
        <v>3250000</v>
      </c>
      <c r="K673" s="1">
        <v>3250000</v>
      </c>
      <c r="L673" s="33">
        <f t="shared" si="328"/>
        <v>100</v>
      </c>
      <c r="M673" s="1">
        <v>110540000</v>
      </c>
      <c r="N673" s="1">
        <v>110540000</v>
      </c>
      <c r="O673" s="1"/>
      <c r="P673" s="1">
        <f>O673</f>
        <v>0</v>
      </c>
      <c r="Q673" s="1">
        <v>0</v>
      </c>
      <c r="R673" s="1"/>
      <c r="S673" s="1">
        <f>R673</f>
        <v>0</v>
      </c>
      <c r="T673" s="1"/>
      <c r="U673" s="1">
        <f>T673</f>
        <v>0</v>
      </c>
      <c r="V673" s="1"/>
      <c r="W673" s="1"/>
      <c r="X673" s="1"/>
      <c r="Y673" s="74"/>
    </row>
    <row r="674" spans="1:25" s="36" customFormat="1" ht="15.75" hidden="1">
      <c r="A674" s="24" t="s">
        <v>222</v>
      </c>
      <c r="B674" s="25">
        <v>12</v>
      </c>
      <c r="C674" s="52" t="s">
        <v>27</v>
      </c>
      <c r="D674" s="27">
        <v>386</v>
      </c>
      <c r="E674" s="20"/>
      <c r="F674" s="20"/>
      <c r="G674" s="21">
        <f>SUM(G675)</f>
        <v>0</v>
      </c>
      <c r="H674" s="21">
        <f t="shared" ref="H674:U674" si="347">SUM(H675)</f>
        <v>0</v>
      </c>
      <c r="I674" s="21">
        <f t="shared" si="347"/>
        <v>0</v>
      </c>
      <c r="J674" s="21">
        <f t="shared" si="347"/>
        <v>0</v>
      </c>
      <c r="K674" s="21">
        <f t="shared" si="347"/>
        <v>0</v>
      </c>
      <c r="L674" s="22" t="str">
        <f t="shared" si="328"/>
        <v>-</v>
      </c>
      <c r="M674" s="21">
        <f t="shared" si="347"/>
        <v>2430917</v>
      </c>
      <c r="N674" s="21">
        <f t="shared" si="347"/>
        <v>2430917</v>
      </c>
      <c r="O674" s="21">
        <f t="shared" si="347"/>
        <v>0</v>
      </c>
      <c r="P674" s="21">
        <f t="shared" si="347"/>
        <v>0</v>
      </c>
      <c r="Q674" s="21">
        <f t="shared" si="347"/>
        <v>21675000</v>
      </c>
      <c r="R674" s="21">
        <f t="shared" si="347"/>
        <v>0</v>
      </c>
      <c r="S674" s="21">
        <f t="shared" si="347"/>
        <v>0</v>
      </c>
      <c r="T674" s="21">
        <f t="shared" si="347"/>
        <v>0</v>
      </c>
      <c r="U674" s="21">
        <f t="shared" si="347"/>
        <v>0</v>
      </c>
      <c r="V674" s="21"/>
      <c r="W674" s="21"/>
      <c r="X674" s="21"/>
      <c r="Y674" s="132"/>
    </row>
    <row r="675" spans="1:25" s="35" customFormat="1" ht="48.75" hidden="1" customHeight="1">
      <c r="A675" s="28" t="s">
        <v>222</v>
      </c>
      <c r="B675" s="29">
        <v>12</v>
      </c>
      <c r="C675" s="53" t="s">
        <v>27</v>
      </c>
      <c r="D675" s="31">
        <v>3861</v>
      </c>
      <c r="E675" s="32" t="s">
        <v>282</v>
      </c>
      <c r="F675" s="20"/>
      <c r="G675" s="1"/>
      <c r="H675" s="1"/>
      <c r="I675" s="1"/>
      <c r="J675" s="1"/>
      <c r="K675" s="1"/>
      <c r="L675" s="33" t="str">
        <f t="shared" si="328"/>
        <v>-</v>
      </c>
      <c r="M675" s="1">
        <v>2430917</v>
      </c>
      <c r="N675" s="1">
        <v>2430917</v>
      </c>
      <c r="O675" s="1"/>
      <c r="P675" s="1">
        <f>O675</f>
        <v>0</v>
      </c>
      <c r="Q675" s="1">
        <v>21675000</v>
      </c>
      <c r="R675" s="1">
        <v>0</v>
      </c>
      <c r="S675" s="1">
        <f>R675</f>
        <v>0</v>
      </c>
      <c r="T675" s="1"/>
      <c r="U675" s="1">
        <f>T675</f>
        <v>0</v>
      </c>
      <c r="V675" s="1"/>
      <c r="W675" s="1"/>
      <c r="X675" s="1"/>
      <c r="Y675" s="74"/>
    </row>
    <row r="676" spans="1:25" s="36" customFormat="1" ht="15.75" hidden="1">
      <c r="A676" s="24" t="s">
        <v>222</v>
      </c>
      <c r="B676" s="25">
        <v>51</v>
      </c>
      <c r="C676" s="52" t="s">
        <v>27</v>
      </c>
      <c r="D676" s="27">
        <v>386</v>
      </c>
      <c r="E676" s="20"/>
      <c r="F676" s="20"/>
      <c r="G676" s="21">
        <f>SUM(G677)</f>
        <v>0</v>
      </c>
      <c r="H676" s="21">
        <f t="shared" ref="H676:U676" si="348">SUM(H677)</f>
        <v>0</v>
      </c>
      <c r="I676" s="21">
        <f t="shared" si="348"/>
        <v>0</v>
      </c>
      <c r="J676" s="21">
        <f t="shared" si="348"/>
        <v>0</v>
      </c>
      <c r="K676" s="21">
        <f t="shared" si="348"/>
        <v>0</v>
      </c>
      <c r="L676" s="22" t="str">
        <f t="shared" si="328"/>
        <v>-</v>
      </c>
      <c r="M676" s="21">
        <f t="shared" si="348"/>
        <v>13775198</v>
      </c>
      <c r="N676" s="21">
        <f t="shared" si="348"/>
        <v>0</v>
      </c>
      <c r="O676" s="21">
        <f t="shared" si="348"/>
        <v>0</v>
      </c>
      <c r="P676" s="21">
        <f t="shared" si="348"/>
        <v>0</v>
      </c>
      <c r="Q676" s="21">
        <f t="shared" si="348"/>
        <v>122825000</v>
      </c>
      <c r="R676" s="21">
        <f t="shared" si="348"/>
        <v>0</v>
      </c>
      <c r="S676" s="21">
        <f t="shared" si="348"/>
        <v>0</v>
      </c>
      <c r="T676" s="21">
        <f t="shared" si="348"/>
        <v>0</v>
      </c>
      <c r="U676" s="21">
        <f t="shared" si="348"/>
        <v>0</v>
      </c>
      <c r="V676" s="21"/>
      <c r="W676" s="21"/>
      <c r="X676" s="21"/>
      <c r="Y676" s="132"/>
    </row>
    <row r="677" spans="1:25" s="35" customFormat="1" ht="48.75" hidden="1" customHeight="1">
      <c r="A677" s="28" t="s">
        <v>222</v>
      </c>
      <c r="B677" s="29">
        <v>51</v>
      </c>
      <c r="C677" s="53" t="s">
        <v>27</v>
      </c>
      <c r="D677" s="31">
        <v>3861</v>
      </c>
      <c r="E677" s="32" t="s">
        <v>282</v>
      </c>
      <c r="F677" s="20"/>
      <c r="G677" s="1"/>
      <c r="H677" s="59"/>
      <c r="I677" s="1"/>
      <c r="J677" s="59"/>
      <c r="K677" s="1"/>
      <c r="L677" s="33" t="str">
        <f t="shared" si="328"/>
        <v>-</v>
      </c>
      <c r="M677" s="1">
        <v>13775198</v>
      </c>
      <c r="N677" s="59"/>
      <c r="O677" s="1"/>
      <c r="P677" s="59"/>
      <c r="Q677" s="1">
        <v>122825000</v>
      </c>
      <c r="R677" s="1">
        <v>0</v>
      </c>
      <c r="S677" s="59"/>
      <c r="T677" s="1"/>
      <c r="U677" s="59"/>
      <c r="V677" s="1"/>
      <c r="W677" s="1"/>
      <c r="X677" s="1"/>
      <c r="Y677" s="74"/>
    </row>
    <row r="678" spans="1:25" s="35" customFormat="1" ht="94.5">
      <c r="A678" s="281" t="s">
        <v>505</v>
      </c>
      <c r="B678" s="282"/>
      <c r="C678" s="282"/>
      <c r="D678" s="282"/>
      <c r="E678" s="20" t="s">
        <v>327</v>
      </c>
      <c r="F678" s="20" t="s">
        <v>251</v>
      </c>
      <c r="G678" s="21">
        <f>G679+G681+G683</f>
        <v>79335000</v>
      </c>
      <c r="H678" s="21">
        <f>H679+H681+H683</f>
        <v>16796250</v>
      </c>
      <c r="I678" s="21">
        <f>I679+I681+I683+I685</f>
        <v>75175000</v>
      </c>
      <c r="J678" s="21">
        <f t="shared" ref="J678:U678" si="349">J679+J681+J683+J685</f>
        <v>12636250</v>
      </c>
      <c r="K678" s="21">
        <f t="shared" si="349"/>
        <v>0</v>
      </c>
      <c r="L678" s="22">
        <f t="shared" si="328"/>
        <v>0</v>
      </c>
      <c r="M678" s="21">
        <f t="shared" si="349"/>
        <v>71266560</v>
      </c>
      <c r="N678" s="21">
        <f t="shared" si="349"/>
        <v>71266560</v>
      </c>
      <c r="O678" s="21">
        <f t="shared" si="349"/>
        <v>0</v>
      </c>
      <c r="P678" s="21">
        <f t="shared" si="349"/>
        <v>0</v>
      </c>
      <c r="Q678" s="21">
        <f t="shared" si="349"/>
        <v>294868936</v>
      </c>
      <c r="R678" s="21">
        <f t="shared" si="349"/>
        <v>0</v>
      </c>
      <c r="S678" s="21">
        <f t="shared" si="349"/>
        <v>0</v>
      </c>
      <c r="T678" s="21">
        <f t="shared" si="349"/>
        <v>0</v>
      </c>
      <c r="U678" s="21">
        <f t="shared" si="349"/>
        <v>0</v>
      </c>
      <c r="V678" s="1"/>
      <c r="W678" s="1"/>
      <c r="X678" s="1"/>
      <c r="Y678" s="74"/>
    </row>
    <row r="679" spans="1:25" s="36" customFormat="1" ht="15.75" hidden="1">
      <c r="A679" s="24" t="s">
        <v>367</v>
      </c>
      <c r="B679" s="24">
        <v>11</v>
      </c>
      <c r="C679" s="52" t="s">
        <v>27</v>
      </c>
      <c r="D679" s="42">
        <v>386</v>
      </c>
      <c r="E679" s="20"/>
      <c r="F679" s="20"/>
      <c r="G679" s="21">
        <f>SUM(G680)</f>
        <v>5760000</v>
      </c>
      <c r="H679" s="21">
        <f t="shared" ref="H679:U679" si="350">SUM(H680)</f>
        <v>5760000</v>
      </c>
      <c r="I679" s="21">
        <f t="shared" si="350"/>
        <v>1600000</v>
      </c>
      <c r="J679" s="21">
        <f t="shared" si="350"/>
        <v>1600000</v>
      </c>
      <c r="K679" s="21">
        <f t="shared" si="350"/>
        <v>0</v>
      </c>
      <c r="L679" s="22">
        <f t="shared" si="328"/>
        <v>0</v>
      </c>
      <c r="M679" s="21">
        <f t="shared" si="350"/>
        <v>71266560</v>
      </c>
      <c r="N679" s="21">
        <f t="shared" si="350"/>
        <v>71266560</v>
      </c>
      <c r="O679" s="21">
        <f t="shared" si="350"/>
        <v>0</v>
      </c>
      <c r="P679" s="21">
        <f t="shared" si="350"/>
        <v>0</v>
      </c>
      <c r="Q679" s="21">
        <f t="shared" si="350"/>
        <v>88618936</v>
      </c>
      <c r="R679" s="21">
        <f t="shared" si="350"/>
        <v>0</v>
      </c>
      <c r="S679" s="21">
        <f t="shared" si="350"/>
        <v>0</v>
      </c>
      <c r="T679" s="21">
        <f t="shared" si="350"/>
        <v>0</v>
      </c>
      <c r="U679" s="21">
        <f t="shared" si="350"/>
        <v>0</v>
      </c>
      <c r="V679" s="21"/>
      <c r="W679" s="21"/>
      <c r="X679" s="21"/>
      <c r="Y679" s="132"/>
    </row>
    <row r="680" spans="1:25" s="35" customFormat="1" ht="48.75" hidden="1" customHeight="1">
      <c r="A680" s="28" t="s">
        <v>367</v>
      </c>
      <c r="B680" s="28">
        <v>11</v>
      </c>
      <c r="C680" s="53" t="s">
        <v>27</v>
      </c>
      <c r="D680" s="56">
        <v>3861</v>
      </c>
      <c r="E680" s="32" t="s">
        <v>282</v>
      </c>
      <c r="F680" s="32"/>
      <c r="G680" s="1">
        <v>5760000</v>
      </c>
      <c r="H680" s="1">
        <v>5760000</v>
      </c>
      <c r="I680" s="1">
        <v>1600000</v>
      </c>
      <c r="J680" s="1">
        <v>1600000</v>
      </c>
      <c r="K680" s="1">
        <v>0</v>
      </c>
      <c r="L680" s="33">
        <f t="shared" si="328"/>
        <v>0</v>
      </c>
      <c r="M680" s="1">
        <v>71266560</v>
      </c>
      <c r="N680" s="1">
        <v>71266560</v>
      </c>
      <c r="O680" s="1"/>
      <c r="P680" s="1">
        <f>O680</f>
        <v>0</v>
      </c>
      <c r="Q680" s="1">
        <v>88618936</v>
      </c>
      <c r="R680" s="1"/>
      <c r="S680" s="1">
        <f>R680</f>
        <v>0</v>
      </c>
      <c r="T680" s="1"/>
      <c r="U680" s="1">
        <f>T680</f>
        <v>0</v>
      </c>
      <c r="V680" s="1"/>
      <c r="W680" s="1"/>
      <c r="X680" s="1"/>
      <c r="Y680" s="74"/>
    </row>
    <row r="681" spans="1:25" s="36" customFormat="1" ht="15.75" hidden="1">
      <c r="A681" s="24" t="s">
        <v>367</v>
      </c>
      <c r="B681" s="25">
        <v>12</v>
      </c>
      <c r="C681" s="52" t="s">
        <v>27</v>
      </c>
      <c r="D681" s="42">
        <v>386</v>
      </c>
      <c r="E681" s="20"/>
      <c r="F681" s="20"/>
      <c r="G681" s="21">
        <f>SUM(G682)</f>
        <v>11036250</v>
      </c>
      <c r="H681" s="21">
        <f t="shared" ref="H681:U681" si="351">SUM(H682)</f>
        <v>11036250</v>
      </c>
      <c r="I681" s="21">
        <f t="shared" si="351"/>
        <v>11036250</v>
      </c>
      <c r="J681" s="21">
        <f t="shared" si="351"/>
        <v>11036250</v>
      </c>
      <c r="K681" s="21">
        <f t="shared" si="351"/>
        <v>0</v>
      </c>
      <c r="L681" s="22">
        <f t="shared" si="328"/>
        <v>0</v>
      </c>
      <c r="M681" s="21">
        <f t="shared" si="351"/>
        <v>0</v>
      </c>
      <c r="N681" s="21">
        <f t="shared" si="351"/>
        <v>0</v>
      </c>
      <c r="O681" s="21">
        <f t="shared" si="351"/>
        <v>0</v>
      </c>
      <c r="P681" s="21">
        <f t="shared" si="351"/>
        <v>0</v>
      </c>
      <c r="Q681" s="21">
        <f t="shared" si="351"/>
        <v>30937500</v>
      </c>
      <c r="R681" s="21">
        <f t="shared" si="351"/>
        <v>0</v>
      </c>
      <c r="S681" s="21">
        <f t="shared" si="351"/>
        <v>0</v>
      </c>
      <c r="T681" s="21">
        <f t="shared" si="351"/>
        <v>0</v>
      </c>
      <c r="U681" s="21">
        <f t="shared" si="351"/>
        <v>0</v>
      </c>
      <c r="V681" s="21"/>
      <c r="W681" s="21"/>
      <c r="X681" s="21"/>
      <c r="Y681" s="132"/>
    </row>
    <row r="682" spans="1:25" s="35" customFormat="1" ht="48.75" hidden="1" customHeight="1">
      <c r="A682" s="28" t="s">
        <v>367</v>
      </c>
      <c r="B682" s="29">
        <v>12</v>
      </c>
      <c r="C682" s="53" t="s">
        <v>27</v>
      </c>
      <c r="D682" s="56">
        <v>3861</v>
      </c>
      <c r="E682" s="32" t="s">
        <v>282</v>
      </c>
      <c r="F682" s="32"/>
      <c r="G682" s="1">
        <v>11036250</v>
      </c>
      <c r="H682" s="1">
        <v>11036250</v>
      </c>
      <c r="I682" s="1">
        <v>11036250</v>
      </c>
      <c r="J682" s="1">
        <v>11036250</v>
      </c>
      <c r="K682" s="1">
        <v>0</v>
      </c>
      <c r="L682" s="33">
        <f t="shared" si="328"/>
        <v>0</v>
      </c>
      <c r="M682" s="1">
        <v>0</v>
      </c>
      <c r="N682" s="1">
        <v>0</v>
      </c>
      <c r="O682" s="1"/>
      <c r="P682" s="1">
        <f>O682</f>
        <v>0</v>
      </c>
      <c r="Q682" s="1">
        <v>30937500</v>
      </c>
      <c r="R682" s="1"/>
      <c r="S682" s="1">
        <f>R682</f>
        <v>0</v>
      </c>
      <c r="T682" s="1"/>
      <c r="U682" s="1">
        <f>T682</f>
        <v>0</v>
      </c>
      <c r="V682" s="1"/>
      <c r="W682" s="1"/>
      <c r="X682" s="1"/>
      <c r="Y682" s="74"/>
    </row>
    <row r="683" spans="1:25" s="36" customFormat="1" ht="15.75" hidden="1">
      <c r="A683" s="24" t="s">
        <v>367</v>
      </c>
      <c r="B683" s="25">
        <v>51</v>
      </c>
      <c r="C683" s="52" t="s">
        <v>27</v>
      </c>
      <c r="D683" s="42">
        <v>386</v>
      </c>
      <c r="E683" s="20"/>
      <c r="F683" s="20"/>
      <c r="G683" s="21">
        <f>SUM(G684)</f>
        <v>62538750</v>
      </c>
      <c r="H683" s="21">
        <f t="shared" ref="H683:U683" si="352">SUM(H684)</f>
        <v>0</v>
      </c>
      <c r="I683" s="21">
        <f t="shared" si="352"/>
        <v>62538750</v>
      </c>
      <c r="J683" s="21">
        <f t="shared" si="352"/>
        <v>0</v>
      </c>
      <c r="K683" s="21">
        <f t="shared" si="352"/>
        <v>0</v>
      </c>
      <c r="L683" s="22">
        <f t="shared" si="328"/>
        <v>0</v>
      </c>
      <c r="M683" s="21">
        <f t="shared" si="352"/>
        <v>0</v>
      </c>
      <c r="N683" s="21">
        <f t="shared" si="352"/>
        <v>0</v>
      </c>
      <c r="O683" s="21">
        <f t="shared" si="352"/>
        <v>0</v>
      </c>
      <c r="P683" s="21">
        <f t="shared" si="352"/>
        <v>0</v>
      </c>
      <c r="Q683" s="21">
        <f t="shared" si="352"/>
        <v>175312500</v>
      </c>
      <c r="R683" s="21">
        <f t="shared" si="352"/>
        <v>0</v>
      </c>
      <c r="S683" s="21">
        <f t="shared" si="352"/>
        <v>0</v>
      </c>
      <c r="T683" s="21">
        <f t="shared" si="352"/>
        <v>0</v>
      </c>
      <c r="U683" s="21">
        <f t="shared" si="352"/>
        <v>0</v>
      </c>
      <c r="V683" s="21"/>
      <c r="W683" s="21"/>
      <c r="X683" s="21"/>
      <c r="Y683" s="132"/>
    </row>
    <row r="684" spans="1:25" s="35" customFormat="1" ht="45" hidden="1">
      <c r="A684" s="28" t="s">
        <v>367</v>
      </c>
      <c r="B684" s="29">
        <v>51</v>
      </c>
      <c r="C684" s="53" t="s">
        <v>27</v>
      </c>
      <c r="D684" s="56">
        <v>3861</v>
      </c>
      <c r="E684" s="32" t="s">
        <v>282</v>
      </c>
      <c r="F684" s="32"/>
      <c r="G684" s="1">
        <v>62538750</v>
      </c>
      <c r="H684" s="59"/>
      <c r="I684" s="1">
        <v>62538750</v>
      </c>
      <c r="J684" s="59"/>
      <c r="K684" s="1">
        <v>0</v>
      </c>
      <c r="L684" s="33">
        <f t="shared" si="328"/>
        <v>0</v>
      </c>
      <c r="M684" s="1">
        <v>0</v>
      </c>
      <c r="N684" s="59"/>
      <c r="O684" s="1"/>
      <c r="P684" s="59"/>
      <c r="Q684" s="1">
        <v>175312500</v>
      </c>
      <c r="R684" s="1"/>
      <c r="S684" s="59"/>
      <c r="T684" s="1"/>
      <c r="U684" s="59"/>
      <c r="V684" s="1"/>
      <c r="W684" s="1"/>
      <c r="X684" s="1"/>
      <c r="Y684" s="74"/>
    </row>
    <row r="685" spans="1:25" s="36" customFormat="1" ht="15.75" hidden="1">
      <c r="A685" s="24" t="s">
        <v>367</v>
      </c>
      <c r="B685" s="25">
        <v>563</v>
      </c>
      <c r="C685" s="52" t="s">
        <v>27</v>
      </c>
      <c r="D685" s="42">
        <v>386</v>
      </c>
      <c r="E685" s="20"/>
      <c r="F685" s="20"/>
      <c r="G685" s="21"/>
      <c r="H685" s="21"/>
      <c r="I685" s="21">
        <f>I686</f>
        <v>0</v>
      </c>
      <c r="J685" s="21">
        <f t="shared" ref="J685:U685" si="353">J686</f>
        <v>0</v>
      </c>
      <c r="K685" s="21">
        <f t="shared" si="353"/>
        <v>0</v>
      </c>
      <c r="L685" s="22" t="str">
        <f t="shared" si="328"/>
        <v>-</v>
      </c>
      <c r="M685" s="21">
        <f t="shared" si="353"/>
        <v>0</v>
      </c>
      <c r="N685" s="21">
        <f t="shared" si="353"/>
        <v>0</v>
      </c>
      <c r="O685" s="21">
        <f t="shared" si="353"/>
        <v>0</v>
      </c>
      <c r="P685" s="21">
        <f t="shared" si="353"/>
        <v>0</v>
      </c>
      <c r="Q685" s="21">
        <f t="shared" si="353"/>
        <v>0</v>
      </c>
      <c r="R685" s="21">
        <f t="shared" si="353"/>
        <v>0</v>
      </c>
      <c r="S685" s="21">
        <f t="shared" si="353"/>
        <v>0</v>
      </c>
      <c r="T685" s="21">
        <f t="shared" si="353"/>
        <v>0</v>
      </c>
      <c r="U685" s="21">
        <f t="shared" si="353"/>
        <v>0</v>
      </c>
      <c r="V685" s="21"/>
      <c r="W685" s="21"/>
      <c r="X685" s="21"/>
      <c r="Y685" s="132"/>
    </row>
    <row r="686" spans="1:25" s="35" customFormat="1" ht="45" hidden="1">
      <c r="A686" s="28" t="s">
        <v>367</v>
      </c>
      <c r="B686" s="29">
        <v>563</v>
      </c>
      <c r="C686" s="53" t="s">
        <v>27</v>
      </c>
      <c r="D686" s="56">
        <v>3861</v>
      </c>
      <c r="E686" s="32" t="s">
        <v>282</v>
      </c>
      <c r="F686" s="32"/>
      <c r="G686" s="1"/>
      <c r="H686" s="1"/>
      <c r="I686" s="1"/>
      <c r="J686" s="59"/>
      <c r="K686" s="1"/>
      <c r="L686" s="33" t="str">
        <f t="shared" si="328"/>
        <v>-</v>
      </c>
      <c r="M686" s="1"/>
      <c r="N686" s="1"/>
      <c r="O686" s="1"/>
      <c r="P686" s="59"/>
      <c r="Q686" s="1"/>
      <c r="R686" s="1"/>
      <c r="S686" s="59"/>
      <c r="T686" s="1"/>
      <c r="U686" s="59"/>
      <c r="V686" s="1"/>
      <c r="W686" s="1"/>
      <c r="X686" s="1"/>
      <c r="Y686" s="74"/>
    </row>
    <row r="687" spans="1:25" s="35" customFormat="1" ht="94.5">
      <c r="A687" s="281" t="s">
        <v>506</v>
      </c>
      <c r="B687" s="282"/>
      <c r="C687" s="282"/>
      <c r="D687" s="282"/>
      <c r="E687" s="20" t="s">
        <v>437</v>
      </c>
      <c r="F687" s="20" t="s">
        <v>251</v>
      </c>
      <c r="G687" s="21">
        <f>G688+G690+G692</f>
        <v>17390000</v>
      </c>
      <c r="H687" s="21">
        <f>H688+H690+H692</f>
        <v>4767500</v>
      </c>
      <c r="I687" s="21">
        <f>I688+I690+I692+I694</f>
        <v>14990000</v>
      </c>
      <c r="J687" s="21">
        <f t="shared" ref="J687:U687" si="354">J688+J690+J692+J694</f>
        <v>2367500</v>
      </c>
      <c r="K687" s="21">
        <f t="shared" si="354"/>
        <v>140000</v>
      </c>
      <c r="L687" s="22">
        <f t="shared" si="328"/>
        <v>0.93395597064709812</v>
      </c>
      <c r="M687" s="21">
        <f t="shared" si="354"/>
        <v>5080000</v>
      </c>
      <c r="N687" s="21">
        <f t="shared" si="354"/>
        <v>5080000</v>
      </c>
      <c r="O687" s="21">
        <f t="shared" si="354"/>
        <v>0</v>
      </c>
      <c r="P687" s="21">
        <f t="shared" si="354"/>
        <v>0</v>
      </c>
      <c r="Q687" s="21">
        <f t="shared" si="354"/>
        <v>14980000</v>
      </c>
      <c r="R687" s="21">
        <f t="shared" si="354"/>
        <v>0</v>
      </c>
      <c r="S687" s="21">
        <f t="shared" si="354"/>
        <v>0</v>
      </c>
      <c r="T687" s="21">
        <f t="shared" si="354"/>
        <v>0</v>
      </c>
      <c r="U687" s="21">
        <f t="shared" si="354"/>
        <v>0</v>
      </c>
      <c r="V687" s="1"/>
      <c r="W687" s="1"/>
      <c r="X687" s="1"/>
      <c r="Y687" s="74"/>
    </row>
    <row r="688" spans="1:25" s="36" customFormat="1" ht="15.75" hidden="1">
      <c r="A688" s="24" t="s">
        <v>336</v>
      </c>
      <c r="B688" s="24">
        <v>11</v>
      </c>
      <c r="C688" s="52" t="s">
        <v>27</v>
      </c>
      <c r="D688" s="42">
        <v>386</v>
      </c>
      <c r="E688" s="20"/>
      <c r="F688" s="20"/>
      <c r="G688" s="21">
        <f>SUM(G689)</f>
        <v>2540000</v>
      </c>
      <c r="H688" s="21">
        <f t="shared" ref="H688:U688" si="355">SUM(H689)</f>
        <v>2540000</v>
      </c>
      <c r="I688" s="21">
        <f t="shared" si="355"/>
        <v>140000</v>
      </c>
      <c r="J688" s="21">
        <f t="shared" si="355"/>
        <v>140000</v>
      </c>
      <c r="K688" s="21">
        <f t="shared" si="355"/>
        <v>140000</v>
      </c>
      <c r="L688" s="22">
        <f t="shared" si="328"/>
        <v>100</v>
      </c>
      <c r="M688" s="21">
        <f t="shared" si="355"/>
        <v>5080000</v>
      </c>
      <c r="N688" s="21">
        <f t="shared" si="355"/>
        <v>5080000</v>
      </c>
      <c r="O688" s="21">
        <f t="shared" si="355"/>
        <v>0</v>
      </c>
      <c r="P688" s="21">
        <f t="shared" si="355"/>
        <v>0</v>
      </c>
      <c r="Q688" s="21">
        <f t="shared" si="355"/>
        <v>5080000</v>
      </c>
      <c r="R688" s="21">
        <f t="shared" si="355"/>
        <v>0</v>
      </c>
      <c r="S688" s="21">
        <f t="shared" si="355"/>
        <v>0</v>
      </c>
      <c r="T688" s="21">
        <f t="shared" si="355"/>
        <v>0</v>
      </c>
      <c r="U688" s="21">
        <f t="shared" si="355"/>
        <v>0</v>
      </c>
      <c r="V688" s="21"/>
      <c r="W688" s="21"/>
      <c r="X688" s="21"/>
      <c r="Y688" s="132"/>
    </row>
    <row r="689" spans="1:25" s="35" customFormat="1" ht="48.75" hidden="1" customHeight="1">
      <c r="A689" s="28" t="s">
        <v>336</v>
      </c>
      <c r="B689" s="28">
        <v>11</v>
      </c>
      <c r="C689" s="53" t="s">
        <v>27</v>
      </c>
      <c r="D689" s="56">
        <v>3861</v>
      </c>
      <c r="E689" s="32" t="s">
        <v>282</v>
      </c>
      <c r="F689" s="32"/>
      <c r="G689" s="1">
        <v>2540000</v>
      </c>
      <c r="H689" s="1">
        <v>2540000</v>
      </c>
      <c r="I689" s="1">
        <v>140000</v>
      </c>
      <c r="J689" s="1">
        <v>140000</v>
      </c>
      <c r="K689" s="1">
        <v>140000</v>
      </c>
      <c r="L689" s="33">
        <f t="shared" si="328"/>
        <v>100</v>
      </c>
      <c r="M689" s="1">
        <v>5080000</v>
      </c>
      <c r="N689" s="1">
        <v>5080000</v>
      </c>
      <c r="O689" s="1"/>
      <c r="P689" s="1">
        <f>O689</f>
        <v>0</v>
      </c>
      <c r="Q689" s="1">
        <v>5080000</v>
      </c>
      <c r="R689" s="1"/>
      <c r="S689" s="1">
        <f>R689</f>
        <v>0</v>
      </c>
      <c r="T689" s="1">
        <v>0</v>
      </c>
      <c r="U689" s="1">
        <f>T689</f>
        <v>0</v>
      </c>
      <c r="V689" s="1"/>
      <c r="W689" s="1"/>
      <c r="X689" s="1"/>
      <c r="Y689" s="74"/>
    </row>
    <row r="690" spans="1:25" s="36" customFormat="1" ht="15.75" hidden="1">
      <c r="A690" s="24" t="s">
        <v>336</v>
      </c>
      <c r="B690" s="25">
        <v>12</v>
      </c>
      <c r="C690" s="52" t="s">
        <v>27</v>
      </c>
      <c r="D690" s="42">
        <v>386</v>
      </c>
      <c r="E690" s="20"/>
      <c r="F690" s="20"/>
      <c r="G690" s="21">
        <f>SUM(G691)</f>
        <v>2227500</v>
      </c>
      <c r="H690" s="21">
        <f t="shared" ref="H690:U690" si="356">SUM(H691)</f>
        <v>2227500</v>
      </c>
      <c r="I690" s="21">
        <f t="shared" si="356"/>
        <v>2227500</v>
      </c>
      <c r="J690" s="21">
        <f t="shared" si="356"/>
        <v>2227500</v>
      </c>
      <c r="K690" s="21">
        <f t="shared" si="356"/>
        <v>0</v>
      </c>
      <c r="L690" s="22">
        <f t="shared" si="328"/>
        <v>0</v>
      </c>
      <c r="M690" s="21">
        <f t="shared" si="356"/>
        <v>0</v>
      </c>
      <c r="N690" s="21">
        <f t="shared" si="356"/>
        <v>0</v>
      </c>
      <c r="O690" s="21">
        <f t="shared" si="356"/>
        <v>0</v>
      </c>
      <c r="P690" s="21">
        <f t="shared" si="356"/>
        <v>0</v>
      </c>
      <c r="Q690" s="21">
        <f t="shared" si="356"/>
        <v>1485000</v>
      </c>
      <c r="R690" s="21">
        <f t="shared" si="356"/>
        <v>0</v>
      </c>
      <c r="S690" s="21">
        <f t="shared" si="356"/>
        <v>0</v>
      </c>
      <c r="T690" s="21">
        <f t="shared" si="356"/>
        <v>0</v>
      </c>
      <c r="U690" s="21">
        <f t="shared" si="356"/>
        <v>0</v>
      </c>
      <c r="V690" s="21"/>
      <c r="W690" s="21"/>
      <c r="X690" s="21"/>
      <c r="Y690" s="132"/>
    </row>
    <row r="691" spans="1:25" s="35" customFormat="1" ht="48.75" hidden="1" customHeight="1">
      <c r="A691" s="28" t="s">
        <v>336</v>
      </c>
      <c r="B691" s="29">
        <v>12</v>
      </c>
      <c r="C691" s="53" t="s">
        <v>27</v>
      </c>
      <c r="D691" s="56">
        <v>3861</v>
      </c>
      <c r="E691" s="32" t="s">
        <v>282</v>
      </c>
      <c r="F691" s="32"/>
      <c r="G691" s="1">
        <v>2227500</v>
      </c>
      <c r="H691" s="1">
        <v>2227500</v>
      </c>
      <c r="I691" s="1">
        <v>2227500</v>
      </c>
      <c r="J691" s="1">
        <v>2227500</v>
      </c>
      <c r="K691" s="1">
        <v>0</v>
      </c>
      <c r="L691" s="33">
        <f t="shared" si="328"/>
        <v>0</v>
      </c>
      <c r="M691" s="1">
        <v>0</v>
      </c>
      <c r="N691" s="1">
        <v>0</v>
      </c>
      <c r="O691" s="1">
        <v>0</v>
      </c>
      <c r="P691" s="1">
        <f>O691</f>
        <v>0</v>
      </c>
      <c r="Q691" s="1">
        <v>1485000</v>
      </c>
      <c r="R691" s="1"/>
      <c r="S691" s="1">
        <f>R691</f>
        <v>0</v>
      </c>
      <c r="T691" s="1"/>
      <c r="U691" s="1">
        <f>T691</f>
        <v>0</v>
      </c>
      <c r="V691" s="1"/>
      <c r="W691" s="1"/>
      <c r="X691" s="1"/>
      <c r="Y691" s="74"/>
    </row>
    <row r="692" spans="1:25" s="36" customFormat="1" ht="15.75" hidden="1">
      <c r="A692" s="24" t="s">
        <v>336</v>
      </c>
      <c r="B692" s="25">
        <v>51</v>
      </c>
      <c r="C692" s="52" t="s">
        <v>27</v>
      </c>
      <c r="D692" s="42">
        <v>386</v>
      </c>
      <c r="E692" s="20"/>
      <c r="F692" s="20"/>
      <c r="G692" s="21">
        <f>SUM(G693)</f>
        <v>12622500</v>
      </c>
      <c r="H692" s="21">
        <f t="shared" ref="H692:U692" si="357">SUM(H693)</f>
        <v>0</v>
      </c>
      <c r="I692" s="21">
        <f t="shared" si="357"/>
        <v>12622500</v>
      </c>
      <c r="J692" s="21">
        <f t="shared" si="357"/>
        <v>0</v>
      </c>
      <c r="K692" s="21">
        <f t="shared" si="357"/>
        <v>0</v>
      </c>
      <c r="L692" s="22">
        <f t="shared" si="328"/>
        <v>0</v>
      </c>
      <c r="M692" s="21">
        <f t="shared" si="357"/>
        <v>0</v>
      </c>
      <c r="N692" s="21">
        <f t="shared" si="357"/>
        <v>0</v>
      </c>
      <c r="O692" s="21">
        <f t="shared" si="357"/>
        <v>0</v>
      </c>
      <c r="P692" s="21">
        <f t="shared" si="357"/>
        <v>0</v>
      </c>
      <c r="Q692" s="21">
        <f t="shared" si="357"/>
        <v>8415000</v>
      </c>
      <c r="R692" s="21">
        <f t="shared" si="357"/>
        <v>0</v>
      </c>
      <c r="S692" s="21">
        <f t="shared" si="357"/>
        <v>0</v>
      </c>
      <c r="T692" s="21">
        <f t="shared" si="357"/>
        <v>0</v>
      </c>
      <c r="U692" s="21">
        <f t="shared" si="357"/>
        <v>0</v>
      </c>
      <c r="V692" s="21"/>
      <c r="W692" s="21"/>
      <c r="X692" s="21"/>
      <c r="Y692" s="132"/>
    </row>
    <row r="693" spans="1:25" s="35" customFormat="1" ht="45" hidden="1">
      <c r="A693" s="28" t="s">
        <v>336</v>
      </c>
      <c r="B693" s="29">
        <v>51</v>
      </c>
      <c r="C693" s="53" t="s">
        <v>27</v>
      </c>
      <c r="D693" s="56">
        <v>3861</v>
      </c>
      <c r="E693" s="32" t="s">
        <v>282</v>
      </c>
      <c r="F693" s="32"/>
      <c r="G693" s="1">
        <v>12622500</v>
      </c>
      <c r="H693" s="59"/>
      <c r="I693" s="1">
        <v>12622500</v>
      </c>
      <c r="J693" s="59"/>
      <c r="K693" s="1">
        <v>0</v>
      </c>
      <c r="L693" s="33">
        <f t="shared" si="328"/>
        <v>0</v>
      </c>
      <c r="M693" s="1">
        <v>0</v>
      </c>
      <c r="N693" s="59"/>
      <c r="O693" s="1">
        <v>0</v>
      </c>
      <c r="P693" s="59"/>
      <c r="Q693" s="1">
        <v>8415000</v>
      </c>
      <c r="R693" s="1"/>
      <c r="S693" s="59"/>
      <c r="T693" s="1"/>
      <c r="U693" s="59"/>
      <c r="V693" s="1"/>
      <c r="W693" s="1"/>
      <c r="X693" s="1"/>
      <c r="Y693" s="74"/>
    </row>
    <row r="694" spans="1:25" s="36" customFormat="1" ht="15.75" hidden="1">
      <c r="A694" s="24" t="s">
        <v>336</v>
      </c>
      <c r="B694" s="25">
        <v>563</v>
      </c>
      <c r="C694" s="52" t="s">
        <v>27</v>
      </c>
      <c r="D694" s="42">
        <v>386</v>
      </c>
      <c r="E694" s="20"/>
      <c r="F694" s="20"/>
      <c r="G694" s="21"/>
      <c r="H694" s="21"/>
      <c r="I694" s="21">
        <f>I695</f>
        <v>0</v>
      </c>
      <c r="J694" s="21">
        <f t="shared" ref="J694:U694" si="358">J695</f>
        <v>0</v>
      </c>
      <c r="K694" s="21">
        <f t="shared" si="358"/>
        <v>0</v>
      </c>
      <c r="L694" s="22" t="str">
        <f t="shared" si="328"/>
        <v>-</v>
      </c>
      <c r="M694" s="21">
        <f t="shared" si="358"/>
        <v>0</v>
      </c>
      <c r="N694" s="21">
        <f t="shared" si="358"/>
        <v>0</v>
      </c>
      <c r="O694" s="21">
        <f t="shared" si="358"/>
        <v>0</v>
      </c>
      <c r="P694" s="21">
        <f t="shared" si="358"/>
        <v>0</v>
      </c>
      <c r="Q694" s="21">
        <f t="shared" si="358"/>
        <v>0</v>
      </c>
      <c r="R694" s="21">
        <f t="shared" si="358"/>
        <v>0</v>
      </c>
      <c r="S694" s="21">
        <f t="shared" si="358"/>
        <v>0</v>
      </c>
      <c r="T694" s="21">
        <f t="shared" si="358"/>
        <v>0</v>
      </c>
      <c r="U694" s="21">
        <f t="shared" si="358"/>
        <v>0</v>
      </c>
      <c r="V694" s="21"/>
      <c r="W694" s="21"/>
      <c r="X694" s="21"/>
      <c r="Y694" s="132"/>
    </row>
    <row r="695" spans="1:25" s="35" customFormat="1" ht="45" hidden="1">
      <c r="A695" s="28" t="s">
        <v>336</v>
      </c>
      <c r="B695" s="29">
        <v>563</v>
      </c>
      <c r="C695" s="53" t="s">
        <v>27</v>
      </c>
      <c r="D695" s="56">
        <v>3861</v>
      </c>
      <c r="E695" s="32" t="s">
        <v>282</v>
      </c>
      <c r="F695" s="32"/>
      <c r="G695" s="1"/>
      <c r="H695" s="1"/>
      <c r="I695" s="1"/>
      <c r="J695" s="59"/>
      <c r="K695" s="1"/>
      <c r="L695" s="33" t="str">
        <f t="shared" si="328"/>
        <v>-</v>
      </c>
      <c r="M695" s="1"/>
      <c r="N695" s="1"/>
      <c r="O695" s="1"/>
      <c r="P695" s="59"/>
      <c r="Q695" s="1"/>
      <c r="R695" s="1"/>
      <c r="S695" s="59"/>
      <c r="T695" s="1"/>
      <c r="U695" s="59"/>
      <c r="V695" s="1"/>
      <c r="W695" s="1"/>
      <c r="X695" s="1"/>
      <c r="Y695" s="74"/>
    </row>
    <row r="696" spans="1:25" s="35" customFormat="1" ht="84.75" customHeight="1">
      <c r="A696" s="281" t="s">
        <v>507</v>
      </c>
      <c r="B696" s="282"/>
      <c r="C696" s="282"/>
      <c r="D696" s="282"/>
      <c r="E696" s="20" t="s">
        <v>328</v>
      </c>
      <c r="F696" s="20" t="s">
        <v>251</v>
      </c>
      <c r="G696" s="21">
        <f>G697+G699+G701</f>
        <v>48500000</v>
      </c>
      <c r="H696" s="21">
        <f t="shared" ref="H696:T696" si="359">H697+H699+H701</f>
        <v>48500000</v>
      </c>
      <c r="I696" s="21">
        <f t="shared" si="359"/>
        <v>3800000</v>
      </c>
      <c r="J696" s="21">
        <f t="shared" si="359"/>
        <v>3800000</v>
      </c>
      <c r="K696" s="21">
        <f t="shared" si="359"/>
        <v>3800000</v>
      </c>
      <c r="L696" s="22">
        <f t="shared" si="328"/>
        <v>100</v>
      </c>
      <c r="M696" s="21">
        <f t="shared" si="359"/>
        <v>153000000</v>
      </c>
      <c r="N696" s="21">
        <f t="shared" si="359"/>
        <v>22950000</v>
      </c>
      <c r="O696" s="21">
        <f t="shared" si="359"/>
        <v>0</v>
      </c>
      <c r="P696" s="21">
        <f t="shared" si="359"/>
        <v>0</v>
      </c>
      <c r="Q696" s="21">
        <f t="shared" si="359"/>
        <v>204000000</v>
      </c>
      <c r="R696" s="21">
        <f t="shared" si="359"/>
        <v>0</v>
      </c>
      <c r="S696" s="21">
        <f t="shared" si="359"/>
        <v>0</v>
      </c>
      <c r="T696" s="21">
        <f t="shared" si="359"/>
        <v>0</v>
      </c>
      <c r="U696" s="21">
        <f>U697+U699+U701</f>
        <v>0</v>
      </c>
      <c r="V696" s="1"/>
      <c r="W696" s="1"/>
      <c r="X696" s="1"/>
      <c r="Y696" s="74"/>
    </row>
    <row r="697" spans="1:25" s="36" customFormat="1" ht="15.75" hidden="1">
      <c r="A697" s="24" t="s">
        <v>338</v>
      </c>
      <c r="B697" s="24">
        <v>11</v>
      </c>
      <c r="C697" s="52" t="s">
        <v>27</v>
      </c>
      <c r="D697" s="42">
        <v>386</v>
      </c>
      <c r="E697" s="20"/>
      <c r="F697" s="20"/>
      <c r="G697" s="21">
        <f>SUM(G698)</f>
        <v>48500000</v>
      </c>
      <c r="H697" s="21">
        <f t="shared" ref="H697:U697" si="360">SUM(H698)</f>
        <v>48500000</v>
      </c>
      <c r="I697" s="21">
        <f t="shared" si="360"/>
        <v>3800000</v>
      </c>
      <c r="J697" s="21">
        <f t="shared" si="360"/>
        <v>3800000</v>
      </c>
      <c r="K697" s="21">
        <f t="shared" si="360"/>
        <v>3800000</v>
      </c>
      <c r="L697" s="22">
        <f t="shared" si="328"/>
        <v>100</v>
      </c>
      <c r="M697" s="21">
        <f t="shared" si="360"/>
        <v>0</v>
      </c>
      <c r="N697" s="21">
        <f t="shared" si="360"/>
        <v>0</v>
      </c>
      <c r="O697" s="21">
        <f t="shared" si="360"/>
        <v>0</v>
      </c>
      <c r="P697" s="21">
        <f t="shared" si="360"/>
        <v>0</v>
      </c>
      <c r="Q697" s="21">
        <f t="shared" si="360"/>
        <v>0</v>
      </c>
      <c r="R697" s="21">
        <f t="shared" si="360"/>
        <v>0</v>
      </c>
      <c r="S697" s="21">
        <f t="shared" si="360"/>
        <v>0</v>
      </c>
      <c r="T697" s="21">
        <f t="shared" si="360"/>
        <v>0</v>
      </c>
      <c r="U697" s="21">
        <f t="shared" si="360"/>
        <v>0</v>
      </c>
      <c r="V697" s="21"/>
      <c r="W697" s="21"/>
      <c r="X697" s="21"/>
      <c r="Y697" s="132"/>
    </row>
    <row r="698" spans="1:25" s="35" customFormat="1" ht="48.75" hidden="1" customHeight="1">
      <c r="A698" s="28" t="s">
        <v>338</v>
      </c>
      <c r="B698" s="28">
        <v>11</v>
      </c>
      <c r="C698" s="53" t="s">
        <v>27</v>
      </c>
      <c r="D698" s="56">
        <v>3861</v>
      </c>
      <c r="E698" s="32" t="s">
        <v>282</v>
      </c>
      <c r="F698" s="32"/>
      <c r="G698" s="1">
        <v>48500000</v>
      </c>
      <c r="H698" s="1">
        <v>48500000</v>
      </c>
      <c r="I698" s="1">
        <v>3800000</v>
      </c>
      <c r="J698" s="1">
        <v>3800000</v>
      </c>
      <c r="K698" s="1">
        <v>3800000</v>
      </c>
      <c r="L698" s="33">
        <f t="shared" si="328"/>
        <v>100</v>
      </c>
      <c r="M698" s="1">
        <v>0</v>
      </c>
      <c r="N698" s="1">
        <v>0</v>
      </c>
      <c r="O698" s="1"/>
      <c r="P698" s="1">
        <f>O698</f>
        <v>0</v>
      </c>
      <c r="Q698" s="1">
        <v>0</v>
      </c>
      <c r="R698" s="1">
        <v>0</v>
      </c>
      <c r="S698" s="1">
        <f>R698</f>
        <v>0</v>
      </c>
      <c r="T698" s="1">
        <v>0</v>
      </c>
      <c r="U698" s="1">
        <f>T698</f>
        <v>0</v>
      </c>
      <c r="V698" s="1"/>
      <c r="W698" s="1"/>
      <c r="X698" s="1"/>
      <c r="Y698" s="74"/>
    </row>
    <row r="699" spans="1:25" s="36" customFormat="1" ht="15.75" hidden="1">
      <c r="A699" s="24" t="s">
        <v>338</v>
      </c>
      <c r="B699" s="24">
        <v>12</v>
      </c>
      <c r="C699" s="52" t="s">
        <v>27</v>
      </c>
      <c r="D699" s="42">
        <v>386</v>
      </c>
      <c r="E699" s="20"/>
      <c r="F699" s="20"/>
      <c r="G699" s="21">
        <f>SUM(G700)</f>
        <v>0</v>
      </c>
      <c r="H699" s="21">
        <f t="shared" ref="H699:U699" si="361">SUM(H700)</f>
        <v>0</v>
      </c>
      <c r="I699" s="21">
        <f t="shared" si="361"/>
        <v>0</v>
      </c>
      <c r="J699" s="21">
        <f t="shared" si="361"/>
        <v>0</v>
      </c>
      <c r="K699" s="21">
        <f t="shared" si="361"/>
        <v>0</v>
      </c>
      <c r="L699" s="22" t="str">
        <f t="shared" si="328"/>
        <v>-</v>
      </c>
      <c r="M699" s="21">
        <f t="shared" si="361"/>
        <v>22950000</v>
      </c>
      <c r="N699" s="21">
        <f t="shared" si="361"/>
        <v>22950000</v>
      </c>
      <c r="O699" s="21">
        <f t="shared" si="361"/>
        <v>0</v>
      </c>
      <c r="P699" s="21">
        <f t="shared" si="361"/>
        <v>0</v>
      </c>
      <c r="Q699" s="21">
        <f t="shared" si="361"/>
        <v>30600000</v>
      </c>
      <c r="R699" s="21">
        <f t="shared" si="361"/>
        <v>0</v>
      </c>
      <c r="S699" s="21">
        <f t="shared" si="361"/>
        <v>0</v>
      </c>
      <c r="T699" s="21">
        <f t="shared" si="361"/>
        <v>0</v>
      </c>
      <c r="U699" s="21">
        <f t="shared" si="361"/>
        <v>0</v>
      </c>
      <c r="V699" s="21"/>
      <c r="W699" s="21"/>
      <c r="X699" s="21"/>
      <c r="Y699" s="132"/>
    </row>
    <row r="700" spans="1:25" s="35" customFormat="1" ht="48.75" hidden="1" customHeight="1">
      <c r="A700" s="28" t="s">
        <v>338</v>
      </c>
      <c r="B700" s="28">
        <v>12</v>
      </c>
      <c r="C700" s="53" t="s">
        <v>27</v>
      </c>
      <c r="D700" s="56">
        <v>3861</v>
      </c>
      <c r="E700" s="32" t="s">
        <v>282</v>
      </c>
      <c r="F700" s="32"/>
      <c r="G700" s="1"/>
      <c r="H700" s="1"/>
      <c r="I700" s="1"/>
      <c r="J700" s="1"/>
      <c r="K700" s="1"/>
      <c r="L700" s="33" t="str">
        <f t="shared" si="328"/>
        <v>-</v>
      </c>
      <c r="M700" s="1">
        <v>22950000</v>
      </c>
      <c r="N700" s="1">
        <v>22950000</v>
      </c>
      <c r="O700" s="1">
        <v>0</v>
      </c>
      <c r="P700" s="1">
        <f>O700</f>
        <v>0</v>
      </c>
      <c r="Q700" s="1">
        <v>30600000</v>
      </c>
      <c r="R700" s="1"/>
      <c r="S700" s="1">
        <f>R700</f>
        <v>0</v>
      </c>
      <c r="T700" s="1"/>
      <c r="U700" s="1">
        <f>T700</f>
        <v>0</v>
      </c>
      <c r="V700" s="1"/>
      <c r="W700" s="1"/>
      <c r="X700" s="1"/>
      <c r="Y700" s="74"/>
    </row>
    <row r="701" spans="1:25" s="36" customFormat="1" ht="15.75" hidden="1">
      <c r="A701" s="24" t="s">
        <v>338</v>
      </c>
      <c r="B701" s="24">
        <v>51</v>
      </c>
      <c r="C701" s="52" t="s">
        <v>27</v>
      </c>
      <c r="D701" s="42">
        <v>386</v>
      </c>
      <c r="E701" s="20"/>
      <c r="F701" s="20"/>
      <c r="G701" s="21">
        <f>SUM(G702)</f>
        <v>0</v>
      </c>
      <c r="H701" s="21">
        <f t="shared" ref="H701:U701" si="362">SUM(H702)</f>
        <v>0</v>
      </c>
      <c r="I701" s="21">
        <f t="shared" si="362"/>
        <v>0</v>
      </c>
      <c r="J701" s="21">
        <f t="shared" si="362"/>
        <v>0</v>
      </c>
      <c r="K701" s="21">
        <f t="shared" si="362"/>
        <v>0</v>
      </c>
      <c r="L701" s="22" t="str">
        <f t="shared" si="328"/>
        <v>-</v>
      </c>
      <c r="M701" s="21">
        <f t="shared" si="362"/>
        <v>130050000</v>
      </c>
      <c r="N701" s="21">
        <f t="shared" si="362"/>
        <v>0</v>
      </c>
      <c r="O701" s="21">
        <f t="shared" si="362"/>
        <v>0</v>
      </c>
      <c r="P701" s="21">
        <f t="shared" si="362"/>
        <v>0</v>
      </c>
      <c r="Q701" s="21">
        <f t="shared" si="362"/>
        <v>173400000</v>
      </c>
      <c r="R701" s="21">
        <f t="shared" si="362"/>
        <v>0</v>
      </c>
      <c r="S701" s="21">
        <f t="shared" si="362"/>
        <v>0</v>
      </c>
      <c r="T701" s="21">
        <f t="shared" si="362"/>
        <v>0</v>
      </c>
      <c r="U701" s="21">
        <f t="shared" si="362"/>
        <v>0</v>
      </c>
      <c r="V701" s="21"/>
      <c r="W701" s="21"/>
      <c r="X701" s="21"/>
      <c r="Y701" s="132"/>
    </row>
    <row r="702" spans="1:25" s="35" customFormat="1" ht="48.75" hidden="1" customHeight="1">
      <c r="A702" s="28" t="s">
        <v>338</v>
      </c>
      <c r="B702" s="28">
        <v>51</v>
      </c>
      <c r="C702" s="53" t="s">
        <v>27</v>
      </c>
      <c r="D702" s="56">
        <v>3861</v>
      </c>
      <c r="E702" s="32" t="s">
        <v>282</v>
      </c>
      <c r="F702" s="32"/>
      <c r="G702" s="1"/>
      <c r="H702" s="59"/>
      <c r="I702" s="1"/>
      <c r="J702" s="59"/>
      <c r="K702" s="1"/>
      <c r="L702" s="33" t="str">
        <f t="shared" si="328"/>
        <v>-</v>
      </c>
      <c r="M702" s="1">
        <v>130050000</v>
      </c>
      <c r="N702" s="59"/>
      <c r="O702" s="1">
        <v>0</v>
      </c>
      <c r="P702" s="59"/>
      <c r="Q702" s="1">
        <v>173400000</v>
      </c>
      <c r="R702" s="1"/>
      <c r="S702" s="59"/>
      <c r="T702" s="1"/>
      <c r="U702" s="59"/>
      <c r="V702" s="1"/>
      <c r="W702" s="1"/>
      <c r="X702" s="1"/>
      <c r="Y702" s="74"/>
    </row>
    <row r="703" spans="1:25" s="35" customFormat="1" ht="86.25" customHeight="1">
      <c r="A703" s="281" t="s">
        <v>508</v>
      </c>
      <c r="B703" s="282"/>
      <c r="C703" s="282"/>
      <c r="D703" s="282"/>
      <c r="E703" s="20" t="s">
        <v>340</v>
      </c>
      <c r="F703" s="20" t="s">
        <v>251</v>
      </c>
      <c r="G703" s="21">
        <f>G704+G706+G708</f>
        <v>4000000</v>
      </c>
      <c r="H703" s="21">
        <f t="shared" ref="H703:U703" si="363">H704+H706+H708</f>
        <v>4000000</v>
      </c>
      <c r="I703" s="21">
        <f t="shared" si="363"/>
        <v>4000000</v>
      </c>
      <c r="J703" s="21">
        <f t="shared" si="363"/>
        <v>4000000</v>
      </c>
      <c r="K703" s="21">
        <f t="shared" si="363"/>
        <v>4000000</v>
      </c>
      <c r="L703" s="22">
        <f t="shared" si="328"/>
        <v>100</v>
      </c>
      <c r="M703" s="21">
        <f t="shared" si="363"/>
        <v>60000000</v>
      </c>
      <c r="N703" s="21">
        <f t="shared" si="363"/>
        <v>9000000</v>
      </c>
      <c r="O703" s="21">
        <f t="shared" si="363"/>
        <v>0</v>
      </c>
      <c r="P703" s="21">
        <f t="shared" si="363"/>
        <v>0</v>
      </c>
      <c r="Q703" s="21">
        <f t="shared" si="363"/>
        <v>100000000</v>
      </c>
      <c r="R703" s="21">
        <f t="shared" si="363"/>
        <v>0</v>
      </c>
      <c r="S703" s="21">
        <f t="shared" si="363"/>
        <v>0</v>
      </c>
      <c r="T703" s="21">
        <f t="shared" si="363"/>
        <v>0</v>
      </c>
      <c r="U703" s="21">
        <f t="shared" si="363"/>
        <v>0</v>
      </c>
      <c r="V703" s="1"/>
      <c r="W703" s="1"/>
      <c r="X703" s="1"/>
      <c r="Y703" s="74"/>
    </row>
    <row r="704" spans="1:25" s="36" customFormat="1" ht="15.75" hidden="1">
      <c r="A704" s="24" t="s">
        <v>344</v>
      </c>
      <c r="B704" s="24">
        <v>11</v>
      </c>
      <c r="C704" s="52" t="s">
        <v>27</v>
      </c>
      <c r="D704" s="42">
        <v>386</v>
      </c>
      <c r="E704" s="20"/>
      <c r="F704" s="20"/>
      <c r="G704" s="21">
        <f>SUM(G705)</f>
        <v>4000000</v>
      </c>
      <c r="H704" s="21">
        <f t="shared" ref="H704:U704" si="364">SUM(H705)</f>
        <v>4000000</v>
      </c>
      <c r="I704" s="21">
        <f t="shared" si="364"/>
        <v>4000000</v>
      </c>
      <c r="J704" s="21">
        <f t="shared" si="364"/>
        <v>4000000</v>
      </c>
      <c r="K704" s="21">
        <f t="shared" si="364"/>
        <v>4000000</v>
      </c>
      <c r="L704" s="22">
        <f t="shared" si="328"/>
        <v>100</v>
      </c>
      <c r="M704" s="21">
        <f t="shared" si="364"/>
        <v>0</v>
      </c>
      <c r="N704" s="21">
        <f t="shared" si="364"/>
        <v>0</v>
      </c>
      <c r="O704" s="21">
        <f t="shared" si="364"/>
        <v>0</v>
      </c>
      <c r="P704" s="21">
        <f t="shared" si="364"/>
        <v>0</v>
      </c>
      <c r="Q704" s="21">
        <f t="shared" si="364"/>
        <v>0</v>
      </c>
      <c r="R704" s="21">
        <f t="shared" si="364"/>
        <v>0</v>
      </c>
      <c r="S704" s="21">
        <f t="shared" si="364"/>
        <v>0</v>
      </c>
      <c r="T704" s="21">
        <f t="shared" si="364"/>
        <v>0</v>
      </c>
      <c r="U704" s="21">
        <f t="shared" si="364"/>
        <v>0</v>
      </c>
      <c r="V704" s="21"/>
      <c r="W704" s="21"/>
      <c r="X704" s="21"/>
      <c r="Y704" s="132"/>
    </row>
    <row r="705" spans="1:25" s="35" customFormat="1" ht="48.75" hidden="1" customHeight="1">
      <c r="A705" s="28" t="s">
        <v>344</v>
      </c>
      <c r="B705" s="28">
        <v>11</v>
      </c>
      <c r="C705" s="53" t="s">
        <v>27</v>
      </c>
      <c r="D705" s="56">
        <v>3861</v>
      </c>
      <c r="E705" s="32" t="s">
        <v>282</v>
      </c>
      <c r="F705" s="32"/>
      <c r="G705" s="1">
        <v>4000000</v>
      </c>
      <c r="H705" s="1">
        <v>4000000</v>
      </c>
      <c r="I705" s="1">
        <v>4000000</v>
      </c>
      <c r="J705" s="1">
        <v>4000000</v>
      </c>
      <c r="K705" s="1">
        <v>4000000</v>
      </c>
      <c r="L705" s="33">
        <f t="shared" si="328"/>
        <v>100</v>
      </c>
      <c r="M705" s="1">
        <v>0</v>
      </c>
      <c r="N705" s="1">
        <v>0</v>
      </c>
      <c r="O705" s="1">
        <v>0</v>
      </c>
      <c r="P705" s="1">
        <f>O705</f>
        <v>0</v>
      </c>
      <c r="Q705" s="1">
        <v>0</v>
      </c>
      <c r="R705" s="1">
        <v>0</v>
      </c>
      <c r="S705" s="1">
        <f>R705</f>
        <v>0</v>
      </c>
      <c r="T705" s="1">
        <v>0</v>
      </c>
      <c r="U705" s="1">
        <f>T705</f>
        <v>0</v>
      </c>
      <c r="V705" s="1"/>
      <c r="W705" s="1"/>
      <c r="X705" s="1"/>
      <c r="Y705" s="74"/>
    </row>
    <row r="706" spans="1:25" s="36" customFormat="1" ht="15.75" hidden="1">
      <c r="A706" s="24" t="s">
        <v>344</v>
      </c>
      <c r="B706" s="24">
        <v>12</v>
      </c>
      <c r="C706" s="52" t="s">
        <v>27</v>
      </c>
      <c r="D706" s="42">
        <v>386</v>
      </c>
      <c r="E706" s="20"/>
      <c r="F706" s="20"/>
      <c r="G706" s="21">
        <f>SUM(G707)</f>
        <v>0</v>
      </c>
      <c r="H706" s="21">
        <f t="shared" ref="H706:U706" si="365">SUM(H707)</f>
        <v>0</v>
      </c>
      <c r="I706" s="21">
        <f t="shared" si="365"/>
        <v>0</v>
      </c>
      <c r="J706" s="21">
        <f t="shared" si="365"/>
        <v>0</v>
      </c>
      <c r="K706" s="21">
        <f t="shared" si="365"/>
        <v>0</v>
      </c>
      <c r="L706" s="22" t="str">
        <f t="shared" si="328"/>
        <v>-</v>
      </c>
      <c r="M706" s="21">
        <f t="shared" si="365"/>
        <v>9000000</v>
      </c>
      <c r="N706" s="21">
        <f t="shared" si="365"/>
        <v>9000000</v>
      </c>
      <c r="O706" s="21">
        <f t="shared" si="365"/>
        <v>0</v>
      </c>
      <c r="P706" s="21">
        <f t="shared" si="365"/>
        <v>0</v>
      </c>
      <c r="Q706" s="21">
        <f t="shared" si="365"/>
        <v>15000000</v>
      </c>
      <c r="R706" s="21">
        <f t="shared" si="365"/>
        <v>0</v>
      </c>
      <c r="S706" s="21">
        <f t="shared" si="365"/>
        <v>0</v>
      </c>
      <c r="T706" s="21">
        <f t="shared" si="365"/>
        <v>0</v>
      </c>
      <c r="U706" s="21">
        <f t="shared" si="365"/>
        <v>0</v>
      </c>
      <c r="V706" s="21"/>
      <c r="W706" s="21"/>
      <c r="X706" s="21"/>
      <c r="Y706" s="132"/>
    </row>
    <row r="707" spans="1:25" s="35" customFormat="1" ht="48.75" hidden="1" customHeight="1">
      <c r="A707" s="28" t="s">
        <v>344</v>
      </c>
      <c r="B707" s="28">
        <v>12</v>
      </c>
      <c r="C707" s="53" t="s">
        <v>27</v>
      </c>
      <c r="D707" s="56">
        <v>3861</v>
      </c>
      <c r="E707" s="32" t="s">
        <v>282</v>
      </c>
      <c r="F707" s="32"/>
      <c r="G707" s="1"/>
      <c r="H707" s="1"/>
      <c r="I707" s="1"/>
      <c r="J707" s="1"/>
      <c r="K707" s="1"/>
      <c r="L707" s="33" t="str">
        <f t="shared" si="328"/>
        <v>-</v>
      </c>
      <c r="M707" s="1">
        <v>9000000</v>
      </c>
      <c r="N707" s="1">
        <v>9000000</v>
      </c>
      <c r="O707" s="1"/>
      <c r="P707" s="1">
        <f>O707</f>
        <v>0</v>
      </c>
      <c r="Q707" s="1">
        <v>15000000</v>
      </c>
      <c r="R707" s="1"/>
      <c r="S707" s="1">
        <f>R707</f>
        <v>0</v>
      </c>
      <c r="T707" s="1"/>
      <c r="U707" s="1">
        <f>T707</f>
        <v>0</v>
      </c>
      <c r="V707" s="1"/>
      <c r="W707" s="1"/>
      <c r="X707" s="1"/>
      <c r="Y707" s="74"/>
    </row>
    <row r="708" spans="1:25" s="36" customFormat="1" ht="15.75" hidden="1">
      <c r="A708" s="24" t="s">
        <v>344</v>
      </c>
      <c r="B708" s="24">
        <v>51</v>
      </c>
      <c r="C708" s="52" t="s">
        <v>27</v>
      </c>
      <c r="D708" s="42">
        <v>386</v>
      </c>
      <c r="E708" s="20"/>
      <c r="F708" s="20"/>
      <c r="G708" s="21">
        <f>SUM(G709)</f>
        <v>0</v>
      </c>
      <c r="H708" s="21">
        <f t="shared" ref="H708:U708" si="366">SUM(H709)</f>
        <v>0</v>
      </c>
      <c r="I708" s="21">
        <f t="shared" si="366"/>
        <v>0</v>
      </c>
      <c r="J708" s="21">
        <f t="shared" si="366"/>
        <v>0</v>
      </c>
      <c r="K708" s="21">
        <f t="shared" si="366"/>
        <v>0</v>
      </c>
      <c r="L708" s="22" t="str">
        <f t="shared" si="328"/>
        <v>-</v>
      </c>
      <c r="M708" s="21">
        <f t="shared" si="366"/>
        <v>51000000</v>
      </c>
      <c r="N708" s="21">
        <f t="shared" si="366"/>
        <v>0</v>
      </c>
      <c r="O708" s="21">
        <f t="shared" si="366"/>
        <v>0</v>
      </c>
      <c r="P708" s="21">
        <f t="shared" si="366"/>
        <v>0</v>
      </c>
      <c r="Q708" s="21">
        <f t="shared" si="366"/>
        <v>85000000</v>
      </c>
      <c r="R708" s="21">
        <f t="shared" si="366"/>
        <v>0</v>
      </c>
      <c r="S708" s="21">
        <f t="shared" si="366"/>
        <v>0</v>
      </c>
      <c r="T708" s="21">
        <f t="shared" si="366"/>
        <v>0</v>
      </c>
      <c r="U708" s="21">
        <f t="shared" si="366"/>
        <v>0</v>
      </c>
      <c r="V708" s="21"/>
      <c r="W708" s="21"/>
      <c r="X708" s="21"/>
      <c r="Y708" s="132"/>
    </row>
    <row r="709" spans="1:25" s="35" customFormat="1" ht="48.75" hidden="1" customHeight="1">
      <c r="A709" s="28" t="s">
        <v>344</v>
      </c>
      <c r="B709" s="28">
        <v>51</v>
      </c>
      <c r="C709" s="53" t="s">
        <v>27</v>
      </c>
      <c r="D709" s="56">
        <v>3861</v>
      </c>
      <c r="E709" s="32" t="s">
        <v>282</v>
      </c>
      <c r="F709" s="32"/>
      <c r="G709" s="1"/>
      <c r="H709" s="59"/>
      <c r="I709" s="1"/>
      <c r="J709" s="59"/>
      <c r="K709" s="1"/>
      <c r="L709" s="33" t="str">
        <f t="shared" si="328"/>
        <v>-</v>
      </c>
      <c r="M709" s="1">
        <v>51000000</v>
      </c>
      <c r="N709" s="59"/>
      <c r="O709" s="1"/>
      <c r="P709" s="59"/>
      <c r="Q709" s="1">
        <v>85000000</v>
      </c>
      <c r="R709" s="1"/>
      <c r="S709" s="59"/>
      <c r="T709" s="1"/>
      <c r="U709" s="59"/>
      <c r="V709" s="1"/>
      <c r="W709" s="1"/>
      <c r="X709" s="1"/>
      <c r="Y709" s="74"/>
    </row>
    <row r="710" spans="1:25" s="36" customFormat="1" ht="94.5">
      <c r="A710" s="281" t="s">
        <v>509</v>
      </c>
      <c r="B710" s="282"/>
      <c r="C710" s="282"/>
      <c r="D710" s="282"/>
      <c r="E710" s="20" t="s">
        <v>324</v>
      </c>
      <c r="F710" s="20" t="s">
        <v>251</v>
      </c>
      <c r="G710" s="21">
        <f>G711+G713+G715</f>
        <v>36000000</v>
      </c>
      <c r="H710" s="21">
        <f t="shared" ref="H710:U710" si="367">H711+H713+H715</f>
        <v>36000000</v>
      </c>
      <c r="I710" s="21">
        <f t="shared" si="367"/>
        <v>6000000</v>
      </c>
      <c r="J710" s="21">
        <f t="shared" si="367"/>
        <v>6000000</v>
      </c>
      <c r="K710" s="21">
        <f t="shared" si="367"/>
        <v>6000000</v>
      </c>
      <c r="L710" s="22">
        <f t="shared" si="328"/>
        <v>100</v>
      </c>
      <c r="M710" s="21">
        <f t="shared" si="367"/>
        <v>145798200</v>
      </c>
      <c r="N710" s="21">
        <f t="shared" si="367"/>
        <v>21869730</v>
      </c>
      <c r="O710" s="21">
        <f t="shared" si="367"/>
        <v>0</v>
      </c>
      <c r="P710" s="21">
        <f t="shared" si="367"/>
        <v>0</v>
      </c>
      <c r="Q710" s="21">
        <f t="shared" si="367"/>
        <v>194397600</v>
      </c>
      <c r="R710" s="21">
        <f t="shared" si="367"/>
        <v>0</v>
      </c>
      <c r="S710" s="21">
        <f t="shared" si="367"/>
        <v>0</v>
      </c>
      <c r="T710" s="21">
        <f t="shared" si="367"/>
        <v>0</v>
      </c>
      <c r="U710" s="21">
        <f t="shared" si="367"/>
        <v>0</v>
      </c>
      <c r="V710" s="21"/>
      <c r="W710" s="21"/>
      <c r="X710" s="21"/>
      <c r="Y710" s="132"/>
    </row>
    <row r="711" spans="1:25" s="36" customFormat="1" ht="15.75" hidden="1">
      <c r="A711" s="24" t="s">
        <v>334</v>
      </c>
      <c r="B711" s="24">
        <v>11</v>
      </c>
      <c r="C711" s="52" t="s">
        <v>27</v>
      </c>
      <c r="D711" s="42">
        <v>386</v>
      </c>
      <c r="E711" s="20"/>
      <c r="F711" s="20"/>
      <c r="G711" s="21">
        <f>SUM(G712)</f>
        <v>36000000</v>
      </c>
      <c r="H711" s="21">
        <f t="shared" ref="H711:U711" si="368">SUM(H712)</f>
        <v>36000000</v>
      </c>
      <c r="I711" s="21">
        <f t="shared" si="368"/>
        <v>6000000</v>
      </c>
      <c r="J711" s="21">
        <f t="shared" si="368"/>
        <v>6000000</v>
      </c>
      <c r="K711" s="21">
        <f t="shared" si="368"/>
        <v>6000000</v>
      </c>
      <c r="L711" s="22">
        <f t="shared" si="328"/>
        <v>100</v>
      </c>
      <c r="M711" s="21">
        <f t="shared" si="368"/>
        <v>0</v>
      </c>
      <c r="N711" s="21">
        <f t="shared" si="368"/>
        <v>0</v>
      </c>
      <c r="O711" s="21">
        <f t="shared" si="368"/>
        <v>0</v>
      </c>
      <c r="P711" s="21">
        <f t="shared" si="368"/>
        <v>0</v>
      </c>
      <c r="Q711" s="21">
        <f t="shared" si="368"/>
        <v>0</v>
      </c>
      <c r="R711" s="21">
        <f t="shared" si="368"/>
        <v>0</v>
      </c>
      <c r="S711" s="21">
        <f t="shared" si="368"/>
        <v>0</v>
      </c>
      <c r="T711" s="21">
        <f t="shared" si="368"/>
        <v>0</v>
      </c>
      <c r="U711" s="21">
        <f t="shared" si="368"/>
        <v>0</v>
      </c>
      <c r="V711" s="21"/>
      <c r="W711" s="21"/>
      <c r="X711" s="21"/>
      <c r="Y711" s="132"/>
    </row>
    <row r="712" spans="1:25" s="35" customFormat="1" ht="45" hidden="1">
      <c r="A712" s="28" t="s">
        <v>334</v>
      </c>
      <c r="B712" s="28">
        <v>11</v>
      </c>
      <c r="C712" s="53" t="s">
        <v>27</v>
      </c>
      <c r="D712" s="56">
        <v>3861</v>
      </c>
      <c r="E712" s="32" t="s">
        <v>282</v>
      </c>
      <c r="F712" s="32"/>
      <c r="G712" s="1">
        <v>36000000</v>
      </c>
      <c r="H712" s="1">
        <v>36000000</v>
      </c>
      <c r="I712" s="1">
        <v>6000000</v>
      </c>
      <c r="J712" s="1">
        <v>6000000</v>
      </c>
      <c r="K712" s="1">
        <v>6000000</v>
      </c>
      <c r="L712" s="33">
        <f t="shared" si="328"/>
        <v>100</v>
      </c>
      <c r="M712" s="1">
        <v>0</v>
      </c>
      <c r="N712" s="1">
        <v>0</v>
      </c>
      <c r="O712" s="1">
        <v>0</v>
      </c>
      <c r="P712" s="1">
        <f>O712</f>
        <v>0</v>
      </c>
      <c r="Q712" s="1">
        <v>0</v>
      </c>
      <c r="R712" s="1">
        <v>0</v>
      </c>
      <c r="S712" s="1">
        <f>R712</f>
        <v>0</v>
      </c>
      <c r="T712" s="1">
        <v>0</v>
      </c>
      <c r="U712" s="1">
        <f>T712</f>
        <v>0</v>
      </c>
      <c r="V712" s="1"/>
      <c r="W712" s="1"/>
      <c r="X712" s="1"/>
      <c r="Y712" s="74"/>
    </row>
    <row r="713" spans="1:25" s="36" customFormat="1" ht="15.75" hidden="1">
      <c r="A713" s="24" t="s">
        <v>334</v>
      </c>
      <c r="B713" s="24">
        <v>12</v>
      </c>
      <c r="C713" s="52" t="s">
        <v>27</v>
      </c>
      <c r="D713" s="42">
        <v>386</v>
      </c>
      <c r="E713" s="20"/>
      <c r="F713" s="20"/>
      <c r="G713" s="21">
        <f>SUM(G714)</f>
        <v>0</v>
      </c>
      <c r="H713" s="21">
        <f t="shared" ref="H713:U713" si="369">SUM(H714)</f>
        <v>0</v>
      </c>
      <c r="I713" s="21">
        <f t="shared" si="369"/>
        <v>0</v>
      </c>
      <c r="J713" s="21">
        <f t="shared" si="369"/>
        <v>0</v>
      </c>
      <c r="K713" s="21">
        <f t="shared" si="369"/>
        <v>0</v>
      </c>
      <c r="L713" s="22" t="str">
        <f t="shared" si="328"/>
        <v>-</v>
      </c>
      <c r="M713" s="21">
        <f t="shared" si="369"/>
        <v>21869730</v>
      </c>
      <c r="N713" s="21">
        <f t="shared" si="369"/>
        <v>21869730</v>
      </c>
      <c r="O713" s="21">
        <f t="shared" si="369"/>
        <v>0</v>
      </c>
      <c r="P713" s="21">
        <f t="shared" si="369"/>
        <v>0</v>
      </c>
      <c r="Q713" s="21">
        <f t="shared" si="369"/>
        <v>29159640</v>
      </c>
      <c r="R713" s="21">
        <f t="shared" si="369"/>
        <v>0</v>
      </c>
      <c r="S713" s="21">
        <f t="shared" si="369"/>
        <v>0</v>
      </c>
      <c r="T713" s="21">
        <f t="shared" si="369"/>
        <v>0</v>
      </c>
      <c r="U713" s="21">
        <f t="shared" si="369"/>
        <v>0</v>
      </c>
      <c r="V713" s="21"/>
      <c r="W713" s="21"/>
      <c r="X713" s="21"/>
      <c r="Y713" s="132"/>
    </row>
    <row r="714" spans="1:25" s="35" customFormat="1" ht="45" hidden="1">
      <c r="A714" s="28" t="s">
        <v>334</v>
      </c>
      <c r="B714" s="28">
        <v>12</v>
      </c>
      <c r="C714" s="53" t="s">
        <v>27</v>
      </c>
      <c r="D714" s="56">
        <v>3861</v>
      </c>
      <c r="E714" s="32" t="s">
        <v>282</v>
      </c>
      <c r="F714" s="32"/>
      <c r="G714" s="1"/>
      <c r="H714" s="1"/>
      <c r="I714" s="1"/>
      <c r="J714" s="1"/>
      <c r="K714" s="1"/>
      <c r="L714" s="33" t="str">
        <f t="shared" si="328"/>
        <v>-</v>
      </c>
      <c r="M714" s="1">
        <v>21869730</v>
      </c>
      <c r="N714" s="1">
        <v>21869730</v>
      </c>
      <c r="O714" s="1"/>
      <c r="P714" s="1">
        <f>O714</f>
        <v>0</v>
      </c>
      <c r="Q714" s="1">
        <v>29159640</v>
      </c>
      <c r="R714" s="1"/>
      <c r="S714" s="1">
        <f>R714</f>
        <v>0</v>
      </c>
      <c r="T714" s="1"/>
      <c r="U714" s="1">
        <f>T714</f>
        <v>0</v>
      </c>
      <c r="V714" s="1"/>
      <c r="W714" s="1"/>
      <c r="X714" s="1"/>
      <c r="Y714" s="74"/>
    </row>
    <row r="715" spans="1:25" s="36" customFormat="1" ht="15.75" hidden="1">
      <c r="A715" s="24" t="s">
        <v>334</v>
      </c>
      <c r="B715" s="24">
        <v>51</v>
      </c>
      <c r="C715" s="52" t="s">
        <v>27</v>
      </c>
      <c r="D715" s="42">
        <v>386</v>
      </c>
      <c r="E715" s="20"/>
      <c r="F715" s="20"/>
      <c r="G715" s="21">
        <f>SUM(G716)</f>
        <v>0</v>
      </c>
      <c r="H715" s="21">
        <f t="shared" ref="H715:U715" si="370">SUM(H716)</f>
        <v>0</v>
      </c>
      <c r="I715" s="21">
        <f t="shared" si="370"/>
        <v>0</v>
      </c>
      <c r="J715" s="21">
        <f t="shared" si="370"/>
        <v>0</v>
      </c>
      <c r="K715" s="21">
        <f t="shared" si="370"/>
        <v>0</v>
      </c>
      <c r="L715" s="22" t="str">
        <f t="shared" si="328"/>
        <v>-</v>
      </c>
      <c r="M715" s="21">
        <f t="shared" si="370"/>
        <v>123928470</v>
      </c>
      <c r="N715" s="21">
        <f t="shared" si="370"/>
        <v>0</v>
      </c>
      <c r="O715" s="21">
        <f t="shared" si="370"/>
        <v>0</v>
      </c>
      <c r="P715" s="21">
        <f t="shared" si="370"/>
        <v>0</v>
      </c>
      <c r="Q715" s="21">
        <f t="shared" si="370"/>
        <v>165237960</v>
      </c>
      <c r="R715" s="21">
        <f t="shared" si="370"/>
        <v>0</v>
      </c>
      <c r="S715" s="21">
        <f t="shared" si="370"/>
        <v>0</v>
      </c>
      <c r="T715" s="21">
        <f t="shared" si="370"/>
        <v>0</v>
      </c>
      <c r="U715" s="21">
        <f t="shared" si="370"/>
        <v>0</v>
      </c>
      <c r="V715" s="21"/>
      <c r="W715" s="21"/>
      <c r="X715" s="21"/>
      <c r="Y715" s="132"/>
    </row>
    <row r="716" spans="1:25" s="35" customFormat="1" ht="45" hidden="1">
      <c r="A716" s="28" t="s">
        <v>334</v>
      </c>
      <c r="B716" s="28">
        <v>51</v>
      </c>
      <c r="C716" s="53" t="s">
        <v>27</v>
      </c>
      <c r="D716" s="56">
        <v>3861</v>
      </c>
      <c r="E716" s="32" t="s">
        <v>282</v>
      </c>
      <c r="F716" s="32"/>
      <c r="G716" s="1"/>
      <c r="H716" s="59"/>
      <c r="I716" s="1"/>
      <c r="J716" s="59"/>
      <c r="K716" s="1"/>
      <c r="L716" s="33" t="str">
        <f t="shared" si="328"/>
        <v>-</v>
      </c>
      <c r="M716" s="1">
        <v>123928470</v>
      </c>
      <c r="N716" s="59"/>
      <c r="O716" s="1"/>
      <c r="P716" s="59"/>
      <c r="Q716" s="1">
        <v>165237960</v>
      </c>
      <c r="R716" s="1"/>
      <c r="S716" s="59"/>
      <c r="T716" s="1"/>
      <c r="U716" s="59"/>
      <c r="V716" s="1"/>
      <c r="W716" s="1"/>
      <c r="X716" s="1"/>
      <c r="Y716" s="74"/>
    </row>
    <row r="717" spans="1:25" ht="94.5">
      <c r="A717" s="281" t="s">
        <v>510</v>
      </c>
      <c r="B717" s="281"/>
      <c r="C717" s="281"/>
      <c r="D717" s="281"/>
      <c r="E717" s="20" t="s">
        <v>353</v>
      </c>
      <c r="F717" s="20" t="s">
        <v>251</v>
      </c>
      <c r="G717" s="21">
        <f>G718+G720+G722</f>
        <v>12000000</v>
      </c>
      <c r="H717" s="21">
        <f>H718+H720+H722</f>
        <v>2905000</v>
      </c>
      <c r="I717" s="21">
        <f>I718+I720+I722+I724</f>
        <v>18795231</v>
      </c>
      <c r="J717" s="21">
        <f t="shared" ref="J717:U717" si="371">J718+J720+J722+J724</f>
        <v>7330231</v>
      </c>
      <c r="K717" s="21">
        <f t="shared" si="371"/>
        <v>20197452.469999999</v>
      </c>
      <c r="L717" s="22">
        <f t="shared" ref="L717:L788" si="372">IF(I717=0, "-", K717/I717*100)</f>
        <v>107.46051735144941</v>
      </c>
      <c r="M717" s="21">
        <f t="shared" si="371"/>
        <v>0</v>
      </c>
      <c r="N717" s="21">
        <f t="shared" si="371"/>
        <v>0</v>
      </c>
      <c r="O717" s="21">
        <f t="shared" si="371"/>
        <v>0</v>
      </c>
      <c r="P717" s="21">
        <f t="shared" si="371"/>
        <v>0</v>
      </c>
      <c r="Q717" s="21">
        <f t="shared" si="371"/>
        <v>0</v>
      </c>
      <c r="R717" s="21">
        <f t="shared" si="371"/>
        <v>0</v>
      </c>
      <c r="S717" s="21">
        <f t="shared" si="371"/>
        <v>0</v>
      </c>
      <c r="T717" s="21">
        <f t="shared" si="371"/>
        <v>0</v>
      </c>
      <c r="U717" s="21">
        <f t="shared" si="371"/>
        <v>0</v>
      </c>
    </row>
    <row r="718" spans="1:25" s="36" customFormat="1" ht="15.75" hidden="1">
      <c r="A718" s="24" t="s">
        <v>104</v>
      </c>
      <c r="B718" s="25">
        <v>11</v>
      </c>
      <c r="C718" s="52" t="s">
        <v>27</v>
      </c>
      <c r="D718" s="27">
        <v>386</v>
      </c>
      <c r="E718" s="20"/>
      <c r="F718" s="20"/>
      <c r="G718" s="21">
        <f>SUM(G719)</f>
        <v>1300000</v>
      </c>
      <c r="H718" s="21">
        <f t="shared" ref="H718:U718" si="373">SUM(H719)</f>
        <v>1300000</v>
      </c>
      <c r="I718" s="21">
        <f t="shared" si="373"/>
        <v>5045107</v>
      </c>
      <c r="J718" s="21">
        <f t="shared" si="373"/>
        <v>5045107</v>
      </c>
      <c r="K718" s="21">
        <f t="shared" si="373"/>
        <v>5045107</v>
      </c>
      <c r="L718" s="22">
        <f t="shared" si="372"/>
        <v>100</v>
      </c>
      <c r="M718" s="21">
        <f t="shared" si="373"/>
        <v>0</v>
      </c>
      <c r="N718" s="21">
        <f t="shared" si="373"/>
        <v>0</v>
      </c>
      <c r="O718" s="21">
        <f t="shared" si="373"/>
        <v>0</v>
      </c>
      <c r="P718" s="21">
        <f t="shared" si="373"/>
        <v>0</v>
      </c>
      <c r="Q718" s="21">
        <f t="shared" si="373"/>
        <v>0</v>
      </c>
      <c r="R718" s="21">
        <f t="shared" si="373"/>
        <v>0</v>
      </c>
      <c r="S718" s="21">
        <f t="shared" si="373"/>
        <v>0</v>
      </c>
      <c r="T718" s="21">
        <f t="shared" si="373"/>
        <v>0</v>
      </c>
      <c r="U718" s="21">
        <f t="shared" si="373"/>
        <v>0</v>
      </c>
      <c r="V718" s="21"/>
      <c r="W718" s="21"/>
      <c r="X718" s="21"/>
      <c r="Y718" s="132"/>
    </row>
    <row r="719" spans="1:25" s="35" customFormat="1" ht="45" hidden="1">
      <c r="A719" s="28" t="s">
        <v>104</v>
      </c>
      <c r="B719" s="29">
        <v>11</v>
      </c>
      <c r="C719" s="53" t="s">
        <v>27</v>
      </c>
      <c r="D719" s="31">
        <v>3861</v>
      </c>
      <c r="E719" s="32" t="s">
        <v>282</v>
      </c>
      <c r="F719" s="20"/>
      <c r="G719" s="1">
        <v>1300000</v>
      </c>
      <c r="H719" s="1">
        <v>1300000</v>
      </c>
      <c r="I719" s="1">
        <v>5045107</v>
      </c>
      <c r="J719" s="1">
        <v>5045107</v>
      </c>
      <c r="K719" s="1">
        <v>5045107</v>
      </c>
      <c r="L719" s="33">
        <f t="shared" si="372"/>
        <v>100</v>
      </c>
      <c r="M719" s="1">
        <v>0</v>
      </c>
      <c r="N719" s="1">
        <v>0</v>
      </c>
      <c r="O719" s="1"/>
      <c r="P719" s="1">
        <f>O719</f>
        <v>0</v>
      </c>
      <c r="Q719" s="1">
        <v>0</v>
      </c>
      <c r="R719" s="1"/>
      <c r="S719" s="1">
        <f>R719</f>
        <v>0</v>
      </c>
      <c r="T719" s="1"/>
      <c r="U719" s="1">
        <f>T719</f>
        <v>0</v>
      </c>
      <c r="V719" s="1"/>
      <c r="W719" s="1"/>
      <c r="X719" s="1"/>
      <c r="Y719" s="74"/>
    </row>
    <row r="720" spans="1:25" s="36" customFormat="1" ht="15.75" hidden="1">
      <c r="A720" s="24" t="s">
        <v>104</v>
      </c>
      <c r="B720" s="25">
        <v>12</v>
      </c>
      <c r="C720" s="52" t="s">
        <v>27</v>
      </c>
      <c r="D720" s="27">
        <v>386</v>
      </c>
      <c r="E720" s="20"/>
      <c r="F720" s="20"/>
      <c r="G720" s="21">
        <f>SUM(G721)</f>
        <v>1605000</v>
      </c>
      <c r="H720" s="21">
        <f t="shared" ref="H720:U720" si="374">SUM(H721)</f>
        <v>1605000</v>
      </c>
      <c r="I720" s="21">
        <f t="shared" si="374"/>
        <v>2285124</v>
      </c>
      <c r="J720" s="21">
        <f t="shared" si="374"/>
        <v>2285124</v>
      </c>
      <c r="K720" s="21">
        <f t="shared" si="374"/>
        <v>2272851.94</v>
      </c>
      <c r="L720" s="22">
        <f t="shared" si="372"/>
        <v>99.462958684080164</v>
      </c>
      <c r="M720" s="21">
        <f t="shared" si="374"/>
        <v>0</v>
      </c>
      <c r="N720" s="21">
        <f t="shared" si="374"/>
        <v>0</v>
      </c>
      <c r="O720" s="21">
        <f t="shared" si="374"/>
        <v>0</v>
      </c>
      <c r="P720" s="21">
        <f t="shared" si="374"/>
        <v>0</v>
      </c>
      <c r="Q720" s="21">
        <f t="shared" si="374"/>
        <v>0</v>
      </c>
      <c r="R720" s="21">
        <f t="shared" si="374"/>
        <v>0</v>
      </c>
      <c r="S720" s="21">
        <f t="shared" si="374"/>
        <v>0</v>
      </c>
      <c r="T720" s="21">
        <f t="shared" si="374"/>
        <v>0</v>
      </c>
      <c r="U720" s="21">
        <f t="shared" si="374"/>
        <v>0</v>
      </c>
      <c r="V720" s="21"/>
      <c r="W720" s="21"/>
      <c r="X720" s="21"/>
      <c r="Y720" s="132"/>
    </row>
    <row r="721" spans="1:25" s="36" customFormat="1" ht="45" hidden="1">
      <c r="A721" s="28" t="s">
        <v>104</v>
      </c>
      <c r="B721" s="29">
        <v>12</v>
      </c>
      <c r="C721" s="53" t="s">
        <v>27</v>
      </c>
      <c r="D721" s="31">
        <v>3861</v>
      </c>
      <c r="E721" s="32" t="s">
        <v>282</v>
      </c>
      <c r="F721" s="32"/>
      <c r="G721" s="1">
        <v>1605000</v>
      </c>
      <c r="H721" s="1">
        <v>1605000</v>
      </c>
      <c r="I721" s="1">
        <v>2285124</v>
      </c>
      <c r="J721" s="1">
        <v>2285124</v>
      </c>
      <c r="K721" s="1">
        <v>2272851.94</v>
      </c>
      <c r="L721" s="33">
        <f t="shared" si="372"/>
        <v>99.462958684080164</v>
      </c>
      <c r="M721" s="1">
        <v>0</v>
      </c>
      <c r="N721" s="1">
        <v>0</v>
      </c>
      <c r="O721" s="1"/>
      <c r="P721" s="1">
        <f>O721</f>
        <v>0</v>
      </c>
      <c r="Q721" s="1">
        <v>0</v>
      </c>
      <c r="R721" s="1"/>
      <c r="S721" s="1">
        <f>R721</f>
        <v>0</v>
      </c>
      <c r="T721" s="1"/>
      <c r="U721" s="1">
        <f>T721</f>
        <v>0</v>
      </c>
      <c r="V721" s="21"/>
      <c r="W721" s="21"/>
      <c r="X721" s="21"/>
      <c r="Y721" s="132"/>
    </row>
    <row r="722" spans="1:25" s="36" customFormat="1" ht="15.75" hidden="1">
      <c r="A722" s="24" t="s">
        <v>104</v>
      </c>
      <c r="B722" s="25">
        <v>51</v>
      </c>
      <c r="C722" s="52" t="s">
        <v>27</v>
      </c>
      <c r="D722" s="27">
        <v>386</v>
      </c>
      <c r="E722" s="20"/>
      <c r="F722" s="20"/>
      <c r="G722" s="21">
        <f>SUM(G723)</f>
        <v>9095000</v>
      </c>
      <c r="H722" s="21">
        <f t="shared" ref="H722:U722" si="375">SUM(H723)</f>
        <v>0</v>
      </c>
      <c r="I722" s="21">
        <f t="shared" si="375"/>
        <v>11465000</v>
      </c>
      <c r="J722" s="21">
        <f t="shared" si="375"/>
        <v>0</v>
      </c>
      <c r="K722" s="21">
        <f t="shared" si="375"/>
        <v>12879493.529999999</v>
      </c>
      <c r="L722" s="22">
        <f t="shared" si="372"/>
        <v>112.33749262974268</v>
      </c>
      <c r="M722" s="21">
        <f t="shared" si="375"/>
        <v>0</v>
      </c>
      <c r="N722" s="21">
        <f t="shared" si="375"/>
        <v>0</v>
      </c>
      <c r="O722" s="21">
        <f t="shared" si="375"/>
        <v>0</v>
      </c>
      <c r="P722" s="21">
        <f t="shared" si="375"/>
        <v>0</v>
      </c>
      <c r="Q722" s="21">
        <f t="shared" si="375"/>
        <v>0</v>
      </c>
      <c r="R722" s="21">
        <f t="shared" si="375"/>
        <v>0</v>
      </c>
      <c r="S722" s="21">
        <f t="shared" si="375"/>
        <v>0</v>
      </c>
      <c r="T722" s="21">
        <f t="shared" si="375"/>
        <v>0</v>
      </c>
      <c r="U722" s="21">
        <f t="shared" si="375"/>
        <v>0</v>
      </c>
      <c r="V722" s="21"/>
      <c r="W722" s="21"/>
      <c r="X722" s="21"/>
      <c r="Y722" s="132"/>
    </row>
    <row r="723" spans="1:25" s="35" customFormat="1" ht="45" hidden="1">
      <c r="A723" s="28" t="s">
        <v>104</v>
      </c>
      <c r="B723" s="29">
        <v>51</v>
      </c>
      <c r="C723" s="53" t="s">
        <v>27</v>
      </c>
      <c r="D723" s="31">
        <v>3861</v>
      </c>
      <c r="E723" s="32" t="s">
        <v>282</v>
      </c>
      <c r="F723" s="32"/>
      <c r="G723" s="1">
        <v>9095000</v>
      </c>
      <c r="H723" s="59"/>
      <c r="I723" s="1">
        <v>11465000</v>
      </c>
      <c r="J723" s="59"/>
      <c r="K723" s="1">
        <v>12879493.529999999</v>
      </c>
      <c r="L723" s="33">
        <f t="shared" si="372"/>
        <v>112.33749262974268</v>
      </c>
      <c r="M723" s="1">
        <v>0</v>
      </c>
      <c r="N723" s="59"/>
      <c r="O723" s="1"/>
      <c r="P723" s="59"/>
      <c r="Q723" s="1">
        <v>0</v>
      </c>
      <c r="R723" s="1"/>
      <c r="S723" s="59"/>
      <c r="T723" s="1"/>
      <c r="U723" s="59"/>
      <c r="V723" s="1"/>
      <c r="W723" s="1"/>
      <c r="X723" s="1"/>
      <c r="Y723" s="74"/>
    </row>
    <row r="724" spans="1:25" s="36" customFormat="1" ht="15.75" hidden="1">
      <c r="A724" s="24" t="s">
        <v>104</v>
      </c>
      <c r="B724" s="25">
        <v>563</v>
      </c>
      <c r="C724" s="52" t="s">
        <v>27</v>
      </c>
      <c r="D724" s="27">
        <v>386</v>
      </c>
      <c r="E724" s="20"/>
      <c r="F724" s="20"/>
      <c r="G724" s="21"/>
      <c r="H724" s="21"/>
      <c r="I724" s="21">
        <f>I725</f>
        <v>0</v>
      </c>
      <c r="J724" s="21">
        <f t="shared" ref="J724:U724" si="376">J725</f>
        <v>0</v>
      </c>
      <c r="K724" s="21">
        <f t="shared" si="376"/>
        <v>0</v>
      </c>
      <c r="L724" s="22" t="str">
        <f t="shared" si="372"/>
        <v>-</v>
      </c>
      <c r="M724" s="21">
        <f t="shared" si="376"/>
        <v>0</v>
      </c>
      <c r="N724" s="21">
        <f t="shared" si="376"/>
        <v>0</v>
      </c>
      <c r="O724" s="21">
        <f t="shared" si="376"/>
        <v>0</v>
      </c>
      <c r="P724" s="21">
        <f t="shared" si="376"/>
        <v>0</v>
      </c>
      <c r="Q724" s="21">
        <f t="shared" si="376"/>
        <v>0</v>
      </c>
      <c r="R724" s="21">
        <f t="shared" si="376"/>
        <v>0</v>
      </c>
      <c r="S724" s="21">
        <f t="shared" si="376"/>
        <v>0</v>
      </c>
      <c r="T724" s="21">
        <f t="shared" si="376"/>
        <v>0</v>
      </c>
      <c r="U724" s="21">
        <f t="shared" si="376"/>
        <v>0</v>
      </c>
      <c r="V724" s="21"/>
      <c r="W724" s="21"/>
      <c r="X724" s="21"/>
      <c r="Y724" s="132"/>
    </row>
    <row r="725" spans="1:25" s="35" customFormat="1" ht="45" hidden="1">
      <c r="A725" s="28" t="s">
        <v>104</v>
      </c>
      <c r="B725" s="29">
        <v>563</v>
      </c>
      <c r="C725" s="53" t="s">
        <v>27</v>
      </c>
      <c r="D725" s="31">
        <v>3861</v>
      </c>
      <c r="E725" s="32" t="s">
        <v>282</v>
      </c>
      <c r="F725" s="32"/>
      <c r="G725" s="1"/>
      <c r="H725" s="1"/>
      <c r="I725" s="1"/>
      <c r="J725" s="59"/>
      <c r="K725" s="1"/>
      <c r="L725" s="33" t="str">
        <f t="shared" si="372"/>
        <v>-</v>
      </c>
      <c r="M725" s="1"/>
      <c r="N725" s="1"/>
      <c r="O725" s="1"/>
      <c r="P725" s="59"/>
      <c r="Q725" s="1"/>
      <c r="R725" s="1"/>
      <c r="S725" s="59"/>
      <c r="T725" s="1"/>
      <c r="U725" s="59"/>
      <c r="V725" s="1"/>
      <c r="W725" s="1"/>
      <c r="X725" s="1"/>
      <c r="Y725" s="74"/>
    </row>
    <row r="726" spans="1:25" ht="78.75">
      <c r="A726" s="281" t="s">
        <v>511</v>
      </c>
      <c r="B726" s="282"/>
      <c r="C726" s="282"/>
      <c r="D726" s="282"/>
      <c r="E726" s="20" t="s">
        <v>352</v>
      </c>
      <c r="F726" s="20" t="s">
        <v>253</v>
      </c>
      <c r="G726" s="55">
        <f>G727+G729</f>
        <v>1800000</v>
      </c>
      <c r="H726" s="55">
        <f>H727+H729</f>
        <v>270000</v>
      </c>
      <c r="I726" s="55">
        <f>I727+I729+I731</f>
        <v>1857000</v>
      </c>
      <c r="J726" s="55">
        <f t="shared" ref="J726:U726" si="377">J727+J729+J731</f>
        <v>327000</v>
      </c>
      <c r="K726" s="55">
        <f t="shared" si="377"/>
        <v>1074909.33</v>
      </c>
      <c r="L726" s="22">
        <f t="shared" si="372"/>
        <v>57.884185783521815</v>
      </c>
      <c r="M726" s="55">
        <f t="shared" si="377"/>
        <v>0</v>
      </c>
      <c r="N726" s="55">
        <f t="shared" si="377"/>
        <v>0</v>
      </c>
      <c r="O726" s="55">
        <f t="shared" si="377"/>
        <v>0</v>
      </c>
      <c r="P726" s="55">
        <f t="shared" si="377"/>
        <v>0</v>
      </c>
      <c r="Q726" s="55">
        <f t="shared" si="377"/>
        <v>0</v>
      </c>
      <c r="R726" s="55">
        <f t="shared" si="377"/>
        <v>0</v>
      </c>
      <c r="S726" s="55">
        <f t="shared" si="377"/>
        <v>0</v>
      </c>
      <c r="T726" s="55">
        <f t="shared" si="377"/>
        <v>0</v>
      </c>
      <c r="U726" s="55">
        <f t="shared" si="377"/>
        <v>0</v>
      </c>
    </row>
    <row r="727" spans="1:25" s="36" customFormat="1" ht="15.75" hidden="1">
      <c r="A727" s="24" t="s">
        <v>223</v>
      </c>
      <c r="B727" s="25">
        <v>12</v>
      </c>
      <c r="C727" s="52" t="s">
        <v>28</v>
      </c>
      <c r="D727" s="42">
        <v>323</v>
      </c>
      <c r="E727" s="20"/>
      <c r="F727" s="20"/>
      <c r="G727" s="55">
        <f>SUM(G728)</f>
        <v>270000</v>
      </c>
      <c r="H727" s="55">
        <f t="shared" ref="H727:U727" si="378">SUM(H728)</f>
        <v>270000</v>
      </c>
      <c r="I727" s="55">
        <f t="shared" si="378"/>
        <v>327000</v>
      </c>
      <c r="J727" s="55">
        <f t="shared" si="378"/>
        <v>327000</v>
      </c>
      <c r="K727" s="55">
        <f t="shared" si="378"/>
        <v>161236.4</v>
      </c>
      <c r="L727" s="22">
        <f t="shared" si="372"/>
        <v>49.307767584097853</v>
      </c>
      <c r="M727" s="55">
        <f t="shared" si="378"/>
        <v>0</v>
      </c>
      <c r="N727" s="55">
        <f t="shared" si="378"/>
        <v>0</v>
      </c>
      <c r="O727" s="55">
        <f t="shared" si="378"/>
        <v>0</v>
      </c>
      <c r="P727" s="55">
        <f t="shared" si="378"/>
        <v>0</v>
      </c>
      <c r="Q727" s="55">
        <f t="shared" si="378"/>
        <v>0</v>
      </c>
      <c r="R727" s="55">
        <f t="shared" si="378"/>
        <v>0</v>
      </c>
      <c r="S727" s="55">
        <f t="shared" si="378"/>
        <v>0</v>
      </c>
      <c r="T727" s="55">
        <f t="shared" si="378"/>
        <v>0</v>
      </c>
      <c r="U727" s="55">
        <f t="shared" si="378"/>
        <v>0</v>
      </c>
      <c r="V727" s="21"/>
      <c r="W727" s="21"/>
      <c r="X727" s="21"/>
      <c r="Y727" s="132"/>
    </row>
    <row r="728" spans="1:25" s="35" customFormat="1" hidden="1">
      <c r="A728" s="28" t="s">
        <v>223</v>
      </c>
      <c r="B728" s="29">
        <v>12</v>
      </c>
      <c r="C728" s="53" t="s">
        <v>28</v>
      </c>
      <c r="D728" s="31">
        <v>3237</v>
      </c>
      <c r="E728" s="32" t="s">
        <v>36</v>
      </c>
      <c r="F728" s="32"/>
      <c r="G728" s="54">
        <v>270000</v>
      </c>
      <c r="H728" s="54">
        <v>270000</v>
      </c>
      <c r="I728" s="54">
        <v>327000</v>
      </c>
      <c r="J728" s="54">
        <v>327000</v>
      </c>
      <c r="K728" s="54">
        <v>161236.4</v>
      </c>
      <c r="L728" s="33">
        <f t="shared" si="372"/>
        <v>49.307767584097853</v>
      </c>
      <c r="M728" s="54">
        <v>0</v>
      </c>
      <c r="N728" s="54">
        <v>0</v>
      </c>
      <c r="O728" s="54"/>
      <c r="P728" s="54">
        <f>O728</f>
        <v>0</v>
      </c>
      <c r="Q728" s="54">
        <v>0</v>
      </c>
      <c r="R728" s="54"/>
      <c r="S728" s="54">
        <f>R728</f>
        <v>0</v>
      </c>
      <c r="T728" s="54"/>
      <c r="U728" s="54">
        <f>T728</f>
        <v>0</v>
      </c>
      <c r="V728" s="1"/>
      <c r="W728" s="1"/>
      <c r="X728" s="1"/>
      <c r="Y728" s="74"/>
    </row>
    <row r="729" spans="1:25" s="36" customFormat="1" ht="15.75" hidden="1">
      <c r="A729" s="24" t="s">
        <v>223</v>
      </c>
      <c r="B729" s="25">
        <v>51</v>
      </c>
      <c r="C729" s="52" t="s">
        <v>28</v>
      </c>
      <c r="D729" s="27">
        <v>323</v>
      </c>
      <c r="E729" s="20"/>
      <c r="F729" s="20"/>
      <c r="G729" s="55">
        <f>SUM(G730)</f>
        <v>1530000</v>
      </c>
      <c r="H729" s="55">
        <f t="shared" ref="H729:U729" si="379">SUM(H730)</f>
        <v>0</v>
      </c>
      <c r="I729" s="55">
        <f t="shared" si="379"/>
        <v>1530000</v>
      </c>
      <c r="J729" s="55">
        <f t="shared" si="379"/>
        <v>0</v>
      </c>
      <c r="K729" s="55">
        <f t="shared" si="379"/>
        <v>913672.93</v>
      </c>
      <c r="L729" s="22">
        <f t="shared" si="372"/>
        <v>59.717184967320271</v>
      </c>
      <c r="M729" s="55">
        <f t="shared" si="379"/>
        <v>0</v>
      </c>
      <c r="N729" s="55">
        <f t="shared" si="379"/>
        <v>0</v>
      </c>
      <c r="O729" s="55">
        <f t="shared" si="379"/>
        <v>0</v>
      </c>
      <c r="P729" s="55">
        <f t="shared" si="379"/>
        <v>0</v>
      </c>
      <c r="Q729" s="55">
        <f t="shared" si="379"/>
        <v>0</v>
      </c>
      <c r="R729" s="55">
        <f t="shared" si="379"/>
        <v>0</v>
      </c>
      <c r="S729" s="55">
        <f t="shared" si="379"/>
        <v>0</v>
      </c>
      <c r="T729" s="55">
        <f t="shared" si="379"/>
        <v>0</v>
      </c>
      <c r="U729" s="55">
        <f t="shared" si="379"/>
        <v>0</v>
      </c>
      <c r="V729" s="21"/>
      <c r="W729" s="21"/>
      <c r="X729" s="21"/>
      <c r="Y729" s="132"/>
    </row>
    <row r="730" spans="1:25" s="35" customFormat="1" hidden="1">
      <c r="A730" s="28" t="s">
        <v>223</v>
      </c>
      <c r="B730" s="29">
        <v>51</v>
      </c>
      <c r="C730" s="53" t="s">
        <v>28</v>
      </c>
      <c r="D730" s="31">
        <v>3237</v>
      </c>
      <c r="E730" s="32" t="s">
        <v>36</v>
      </c>
      <c r="F730" s="32"/>
      <c r="G730" s="54">
        <v>1530000</v>
      </c>
      <c r="H730" s="80"/>
      <c r="I730" s="54">
        <v>1530000</v>
      </c>
      <c r="J730" s="59"/>
      <c r="K730" s="54">
        <v>913672.93</v>
      </c>
      <c r="L730" s="33">
        <f t="shared" si="372"/>
        <v>59.717184967320271</v>
      </c>
      <c r="M730" s="54">
        <v>0</v>
      </c>
      <c r="N730" s="80"/>
      <c r="O730" s="54"/>
      <c r="P730" s="59"/>
      <c r="Q730" s="54">
        <v>0</v>
      </c>
      <c r="R730" s="54"/>
      <c r="S730" s="59"/>
      <c r="T730" s="54"/>
      <c r="U730" s="59"/>
      <c r="V730" s="1"/>
      <c r="W730" s="1"/>
      <c r="X730" s="1"/>
      <c r="Y730" s="74"/>
    </row>
    <row r="731" spans="1:25" s="36" customFormat="1" ht="15.75" hidden="1">
      <c r="A731" s="24" t="s">
        <v>223</v>
      </c>
      <c r="B731" s="25">
        <v>563</v>
      </c>
      <c r="C731" s="52" t="s">
        <v>28</v>
      </c>
      <c r="D731" s="27">
        <v>323</v>
      </c>
      <c r="E731" s="20"/>
      <c r="F731" s="20"/>
      <c r="G731" s="55"/>
      <c r="H731" s="55"/>
      <c r="I731" s="55">
        <f>I732</f>
        <v>0</v>
      </c>
      <c r="J731" s="55">
        <f t="shared" ref="J731:U731" si="380">J732</f>
        <v>0</v>
      </c>
      <c r="K731" s="55">
        <f t="shared" si="380"/>
        <v>0</v>
      </c>
      <c r="L731" s="22" t="str">
        <f t="shared" si="372"/>
        <v>-</v>
      </c>
      <c r="M731" s="55">
        <f t="shared" si="380"/>
        <v>0</v>
      </c>
      <c r="N731" s="55">
        <f t="shared" si="380"/>
        <v>0</v>
      </c>
      <c r="O731" s="55">
        <f t="shared" si="380"/>
        <v>0</v>
      </c>
      <c r="P731" s="55">
        <f t="shared" si="380"/>
        <v>0</v>
      </c>
      <c r="Q731" s="55">
        <f t="shared" si="380"/>
        <v>0</v>
      </c>
      <c r="R731" s="55">
        <f t="shared" si="380"/>
        <v>0</v>
      </c>
      <c r="S731" s="55">
        <f t="shared" si="380"/>
        <v>0</v>
      </c>
      <c r="T731" s="55">
        <f t="shared" si="380"/>
        <v>0</v>
      </c>
      <c r="U731" s="55">
        <f t="shared" si="380"/>
        <v>0</v>
      </c>
      <c r="V731" s="21"/>
      <c r="W731" s="21"/>
      <c r="X731" s="21"/>
      <c r="Y731" s="132"/>
    </row>
    <row r="732" spans="1:25" s="35" customFormat="1" hidden="1">
      <c r="A732" s="28" t="s">
        <v>223</v>
      </c>
      <c r="B732" s="29">
        <v>563</v>
      </c>
      <c r="C732" s="53" t="s">
        <v>28</v>
      </c>
      <c r="D732" s="31">
        <v>3237</v>
      </c>
      <c r="E732" s="32" t="s">
        <v>36</v>
      </c>
      <c r="F732" s="32"/>
      <c r="G732" s="54"/>
      <c r="H732" s="54"/>
      <c r="I732" s="54"/>
      <c r="J732" s="59"/>
      <c r="K732" s="54"/>
      <c r="L732" s="33" t="str">
        <f t="shared" si="372"/>
        <v>-</v>
      </c>
      <c r="M732" s="54"/>
      <c r="N732" s="54"/>
      <c r="O732" s="54"/>
      <c r="P732" s="59"/>
      <c r="Q732" s="54"/>
      <c r="R732" s="54"/>
      <c r="S732" s="59"/>
      <c r="T732" s="54"/>
      <c r="U732" s="59"/>
      <c r="V732" s="1"/>
      <c r="W732" s="1"/>
      <c r="X732" s="1"/>
      <c r="Y732" s="74"/>
    </row>
    <row r="733" spans="1:25" ht="110.25">
      <c r="A733" s="281" t="s">
        <v>512</v>
      </c>
      <c r="B733" s="282"/>
      <c r="C733" s="282"/>
      <c r="D733" s="282"/>
      <c r="E733" s="20" t="s">
        <v>321</v>
      </c>
      <c r="F733" s="20" t="s">
        <v>249</v>
      </c>
      <c r="G733" s="55">
        <f>G734+G736+G738+G740</f>
        <v>795703</v>
      </c>
      <c r="H733" s="55">
        <f>H734+H736+H738+H740</f>
        <v>120703</v>
      </c>
      <c r="I733" s="55">
        <f>I734+I736+I738+I740+I742</f>
        <v>795703</v>
      </c>
      <c r="J733" s="55">
        <f t="shared" ref="J733:U733" si="381">J734+J736+J738+J740+J742</f>
        <v>120703</v>
      </c>
      <c r="K733" s="55">
        <f t="shared" si="381"/>
        <v>0</v>
      </c>
      <c r="L733" s="22">
        <f t="shared" si="372"/>
        <v>0</v>
      </c>
      <c r="M733" s="55">
        <f t="shared" si="381"/>
        <v>1856246</v>
      </c>
      <c r="N733" s="55">
        <f t="shared" si="381"/>
        <v>281246</v>
      </c>
      <c r="O733" s="55">
        <f t="shared" si="381"/>
        <v>0</v>
      </c>
      <c r="P733" s="55">
        <f t="shared" si="381"/>
        <v>0</v>
      </c>
      <c r="Q733" s="55">
        <f t="shared" si="381"/>
        <v>1325476</v>
      </c>
      <c r="R733" s="55">
        <f t="shared" si="381"/>
        <v>0</v>
      </c>
      <c r="S733" s="55">
        <f t="shared" si="381"/>
        <v>0</v>
      </c>
      <c r="T733" s="55">
        <f t="shared" si="381"/>
        <v>0</v>
      </c>
      <c r="U733" s="55">
        <f t="shared" si="381"/>
        <v>0</v>
      </c>
    </row>
    <row r="734" spans="1:25" s="36" customFormat="1" ht="15.75" hidden="1">
      <c r="A734" s="24" t="s">
        <v>320</v>
      </c>
      <c r="B734" s="25">
        <v>12</v>
      </c>
      <c r="C734" s="52" t="s">
        <v>28</v>
      </c>
      <c r="D734" s="27">
        <v>323</v>
      </c>
      <c r="E734" s="20"/>
      <c r="F734" s="20"/>
      <c r="G734" s="55">
        <f>SUM(G735)</f>
        <v>120703</v>
      </c>
      <c r="H734" s="55">
        <f t="shared" ref="H734:U734" si="382">SUM(H735)</f>
        <v>120703</v>
      </c>
      <c r="I734" s="55">
        <f t="shared" si="382"/>
        <v>120703</v>
      </c>
      <c r="J734" s="55">
        <f t="shared" si="382"/>
        <v>120703</v>
      </c>
      <c r="K734" s="55">
        <f t="shared" si="382"/>
        <v>0</v>
      </c>
      <c r="L734" s="22">
        <f t="shared" si="372"/>
        <v>0</v>
      </c>
      <c r="M734" s="55">
        <f t="shared" si="382"/>
        <v>281246</v>
      </c>
      <c r="N734" s="55">
        <f t="shared" si="382"/>
        <v>281246</v>
      </c>
      <c r="O734" s="55">
        <f t="shared" si="382"/>
        <v>0</v>
      </c>
      <c r="P734" s="55">
        <f t="shared" si="382"/>
        <v>0</v>
      </c>
      <c r="Q734" s="55">
        <f t="shared" si="382"/>
        <v>200476</v>
      </c>
      <c r="R734" s="55">
        <f t="shared" si="382"/>
        <v>0</v>
      </c>
      <c r="S734" s="55">
        <f t="shared" si="382"/>
        <v>0</v>
      </c>
      <c r="T734" s="55">
        <f t="shared" si="382"/>
        <v>0</v>
      </c>
      <c r="U734" s="55">
        <f t="shared" si="382"/>
        <v>0</v>
      </c>
      <c r="V734" s="21"/>
      <c r="W734" s="21"/>
      <c r="X734" s="21"/>
      <c r="Y734" s="132"/>
    </row>
    <row r="735" spans="1:25" s="36" customFormat="1" ht="15.75" hidden="1">
      <c r="A735" s="28" t="s">
        <v>320</v>
      </c>
      <c r="B735" s="29">
        <v>12</v>
      </c>
      <c r="C735" s="53" t="s">
        <v>28</v>
      </c>
      <c r="D735" s="31">
        <v>3237</v>
      </c>
      <c r="E735" s="32" t="s">
        <v>36</v>
      </c>
      <c r="F735" s="32"/>
      <c r="G735" s="54">
        <v>120703</v>
      </c>
      <c r="H735" s="54">
        <v>120703</v>
      </c>
      <c r="I735" s="54">
        <v>120703</v>
      </c>
      <c r="J735" s="54">
        <v>120703</v>
      </c>
      <c r="K735" s="54">
        <v>0</v>
      </c>
      <c r="L735" s="33">
        <f t="shared" si="372"/>
        <v>0</v>
      </c>
      <c r="M735" s="54">
        <v>281246</v>
      </c>
      <c r="N735" s="54">
        <v>281246</v>
      </c>
      <c r="O735" s="54"/>
      <c r="P735" s="54">
        <f>O735</f>
        <v>0</v>
      </c>
      <c r="Q735" s="54">
        <v>200476</v>
      </c>
      <c r="R735" s="54"/>
      <c r="S735" s="54">
        <f>R735</f>
        <v>0</v>
      </c>
      <c r="T735" s="54">
        <v>0</v>
      </c>
      <c r="U735" s="54">
        <f>T735</f>
        <v>0</v>
      </c>
      <c r="V735" s="21"/>
      <c r="W735" s="21"/>
      <c r="X735" s="21"/>
      <c r="Y735" s="132"/>
    </row>
    <row r="736" spans="1:25" s="36" customFormat="1" ht="15.75" hidden="1">
      <c r="A736" s="24" t="s">
        <v>320</v>
      </c>
      <c r="B736" s="25">
        <v>12</v>
      </c>
      <c r="C736" s="52" t="s">
        <v>28</v>
      </c>
      <c r="D736" s="27">
        <v>386</v>
      </c>
      <c r="E736" s="20"/>
      <c r="F736" s="20"/>
      <c r="G736" s="55">
        <f>SUM(G737)</f>
        <v>0</v>
      </c>
      <c r="H736" s="55">
        <f t="shared" ref="H736:U736" si="383">SUM(H737)</f>
        <v>0</v>
      </c>
      <c r="I736" s="55">
        <f t="shared" si="383"/>
        <v>0</v>
      </c>
      <c r="J736" s="55">
        <f t="shared" si="383"/>
        <v>0</v>
      </c>
      <c r="K736" s="55">
        <f t="shared" si="383"/>
        <v>0</v>
      </c>
      <c r="L736" s="22" t="str">
        <f t="shared" si="372"/>
        <v>-</v>
      </c>
      <c r="M736" s="55">
        <f t="shared" si="383"/>
        <v>0</v>
      </c>
      <c r="N736" s="55">
        <f t="shared" si="383"/>
        <v>0</v>
      </c>
      <c r="O736" s="55">
        <f t="shared" si="383"/>
        <v>0</v>
      </c>
      <c r="P736" s="55">
        <f t="shared" si="383"/>
        <v>0</v>
      </c>
      <c r="Q736" s="55">
        <f t="shared" si="383"/>
        <v>0</v>
      </c>
      <c r="R736" s="55">
        <f t="shared" si="383"/>
        <v>0</v>
      </c>
      <c r="S736" s="55">
        <f t="shared" si="383"/>
        <v>0</v>
      </c>
      <c r="T736" s="55">
        <f t="shared" si="383"/>
        <v>0</v>
      </c>
      <c r="U736" s="55">
        <f t="shared" si="383"/>
        <v>0</v>
      </c>
      <c r="V736" s="21"/>
      <c r="W736" s="21"/>
      <c r="X736" s="21"/>
      <c r="Y736" s="132"/>
    </row>
    <row r="737" spans="1:25" s="36" customFormat="1" ht="15.75" hidden="1">
      <c r="A737" s="28" t="s">
        <v>320</v>
      </c>
      <c r="B737" s="29">
        <v>12</v>
      </c>
      <c r="C737" s="53" t="s">
        <v>28</v>
      </c>
      <c r="D737" s="81" t="s">
        <v>430</v>
      </c>
      <c r="E737" s="82"/>
      <c r="F737" s="32"/>
      <c r="G737" s="54"/>
      <c r="H737" s="54"/>
      <c r="I737" s="54"/>
      <c r="J737" s="54"/>
      <c r="K737" s="54"/>
      <c r="L737" s="33" t="str">
        <f t="shared" si="372"/>
        <v>-</v>
      </c>
      <c r="M737" s="54"/>
      <c r="N737" s="54"/>
      <c r="O737" s="54"/>
      <c r="P737" s="54">
        <f>O737</f>
        <v>0</v>
      </c>
      <c r="Q737" s="54"/>
      <c r="R737" s="54"/>
      <c r="S737" s="54">
        <f>R737</f>
        <v>0</v>
      </c>
      <c r="T737" s="54"/>
      <c r="U737" s="54">
        <f>T737</f>
        <v>0</v>
      </c>
      <c r="V737" s="21"/>
      <c r="W737" s="21"/>
      <c r="X737" s="21"/>
      <c r="Y737" s="132"/>
    </row>
    <row r="738" spans="1:25" s="36" customFormat="1" ht="15.75" hidden="1">
      <c r="A738" s="24" t="s">
        <v>320</v>
      </c>
      <c r="B738" s="25">
        <v>51</v>
      </c>
      <c r="C738" s="52" t="s">
        <v>28</v>
      </c>
      <c r="D738" s="27">
        <v>323</v>
      </c>
      <c r="E738" s="20"/>
      <c r="F738" s="20"/>
      <c r="G738" s="55">
        <f>SUM(G739)</f>
        <v>675000</v>
      </c>
      <c r="H738" s="55">
        <f t="shared" ref="H738:U738" si="384">SUM(H739)</f>
        <v>0</v>
      </c>
      <c r="I738" s="55">
        <f t="shared" si="384"/>
        <v>675000</v>
      </c>
      <c r="J738" s="55">
        <f t="shared" si="384"/>
        <v>0</v>
      </c>
      <c r="K738" s="55">
        <f t="shared" si="384"/>
        <v>0</v>
      </c>
      <c r="L738" s="22">
        <f t="shared" si="372"/>
        <v>0</v>
      </c>
      <c r="M738" s="55">
        <f t="shared" si="384"/>
        <v>1575000</v>
      </c>
      <c r="N738" s="55">
        <f t="shared" si="384"/>
        <v>0</v>
      </c>
      <c r="O738" s="55">
        <f t="shared" si="384"/>
        <v>0</v>
      </c>
      <c r="P738" s="55">
        <f t="shared" si="384"/>
        <v>0</v>
      </c>
      <c r="Q738" s="55">
        <f t="shared" si="384"/>
        <v>1125000</v>
      </c>
      <c r="R738" s="55">
        <f t="shared" si="384"/>
        <v>0</v>
      </c>
      <c r="S738" s="55">
        <f t="shared" si="384"/>
        <v>0</v>
      </c>
      <c r="T738" s="55">
        <f t="shared" si="384"/>
        <v>0</v>
      </c>
      <c r="U738" s="55">
        <f t="shared" si="384"/>
        <v>0</v>
      </c>
      <c r="V738" s="21"/>
      <c r="W738" s="21"/>
      <c r="X738" s="21"/>
      <c r="Y738" s="132"/>
    </row>
    <row r="739" spans="1:25" s="36" customFormat="1" ht="15.75" hidden="1">
      <c r="A739" s="28" t="s">
        <v>320</v>
      </c>
      <c r="B739" s="29">
        <v>51</v>
      </c>
      <c r="C739" s="53" t="s">
        <v>28</v>
      </c>
      <c r="D739" s="31">
        <v>3237</v>
      </c>
      <c r="E739" s="32" t="s">
        <v>36</v>
      </c>
      <c r="F739" s="32"/>
      <c r="G739" s="54">
        <v>675000</v>
      </c>
      <c r="H739" s="80"/>
      <c r="I739" s="54">
        <v>675000</v>
      </c>
      <c r="J739" s="59"/>
      <c r="K739" s="54">
        <v>0</v>
      </c>
      <c r="L739" s="33">
        <f t="shared" si="372"/>
        <v>0</v>
      </c>
      <c r="M739" s="54">
        <v>1575000</v>
      </c>
      <c r="N739" s="80"/>
      <c r="O739" s="54"/>
      <c r="P739" s="59"/>
      <c r="Q739" s="54">
        <v>1125000</v>
      </c>
      <c r="R739" s="54"/>
      <c r="S739" s="59"/>
      <c r="T739" s="54">
        <v>0</v>
      </c>
      <c r="U739" s="59"/>
      <c r="V739" s="21"/>
      <c r="W739" s="21"/>
      <c r="X739" s="21"/>
      <c r="Y739" s="132"/>
    </row>
    <row r="740" spans="1:25" s="36" customFormat="1" ht="15.75" hidden="1">
      <c r="A740" s="24" t="s">
        <v>320</v>
      </c>
      <c r="B740" s="25">
        <v>51</v>
      </c>
      <c r="C740" s="52" t="s">
        <v>28</v>
      </c>
      <c r="D740" s="27">
        <v>386</v>
      </c>
      <c r="E740" s="20"/>
      <c r="F740" s="20"/>
      <c r="G740" s="55">
        <f>SUM(G741)</f>
        <v>0</v>
      </c>
      <c r="H740" s="55">
        <f t="shared" ref="H740:U740" si="385">SUM(H741)</f>
        <v>0</v>
      </c>
      <c r="I740" s="55">
        <f t="shared" si="385"/>
        <v>0</v>
      </c>
      <c r="J740" s="55">
        <f t="shared" si="385"/>
        <v>0</v>
      </c>
      <c r="K740" s="55">
        <f t="shared" si="385"/>
        <v>0</v>
      </c>
      <c r="L740" s="22" t="str">
        <f t="shared" si="372"/>
        <v>-</v>
      </c>
      <c r="M740" s="55">
        <f t="shared" si="385"/>
        <v>0</v>
      </c>
      <c r="N740" s="55">
        <f t="shared" si="385"/>
        <v>0</v>
      </c>
      <c r="O740" s="55">
        <f t="shared" si="385"/>
        <v>0</v>
      </c>
      <c r="P740" s="55">
        <f t="shared" si="385"/>
        <v>0</v>
      </c>
      <c r="Q740" s="55">
        <f t="shared" si="385"/>
        <v>0</v>
      </c>
      <c r="R740" s="55">
        <f t="shared" si="385"/>
        <v>0</v>
      </c>
      <c r="S740" s="55">
        <f t="shared" si="385"/>
        <v>0</v>
      </c>
      <c r="T740" s="55">
        <f t="shared" si="385"/>
        <v>0</v>
      </c>
      <c r="U740" s="55">
        <f t="shared" si="385"/>
        <v>0</v>
      </c>
      <c r="V740" s="21"/>
      <c r="W740" s="21"/>
      <c r="X740" s="21"/>
      <c r="Y740" s="132"/>
    </row>
    <row r="741" spans="1:25" s="36" customFormat="1" ht="45" hidden="1">
      <c r="A741" s="28" t="s">
        <v>320</v>
      </c>
      <c r="B741" s="29">
        <v>51</v>
      </c>
      <c r="C741" s="53" t="s">
        <v>28</v>
      </c>
      <c r="D741" s="31">
        <v>3861</v>
      </c>
      <c r="E741" s="32" t="s">
        <v>282</v>
      </c>
      <c r="F741" s="32"/>
      <c r="G741" s="54"/>
      <c r="H741" s="54"/>
      <c r="I741" s="54"/>
      <c r="J741" s="59"/>
      <c r="K741" s="54"/>
      <c r="L741" s="33" t="str">
        <f t="shared" si="372"/>
        <v>-</v>
      </c>
      <c r="M741" s="54"/>
      <c r="N741" s="54"/>
      <c r="O741" s="54"/>
      <c r="P741" s="59"/>
      <c r="Q741" s="54"/>
      <c r="R741" s="54"/>
      <c r="S741" s="59"/>
      <c r="T741" s="54"/>
      <c r="U741" s="59"/>
      <c r="V741" s="21"/>
      <c r="W741" s="21"/>
      <c r="X741" s="21"/>
      <c r="Y741" s="132"/>
    </row>
    <row r="742" spans="1:25" s="36" customFormat="1" ht="15.75" hidden="1">
      <c r="A742" s="24" t="s">
        <v>320</v>
      </c>
      <c r="B742" s="25">
        <v>563</v>
      </c>
      <c r="C742" s="52" t="s">
        <v>28</v>
      </c>
      <c r="D742" s="27">
        <v>323</v>
      </c>
      <c r="E742" s="20"/>
      <c r="F742" s="20"/>
      <c r="G742" s="55"/>
      <c r="H742" s="55"/>
      <c r="I742" s="55">
        <f>I743</f>
        <v>0</v>
      </c>
      <c r="J742" s="55">
        <f t="shared" ref="J742:U742" si="386">J743</f>
        <v>0</v>
      </c>
      <c r="K742" s="55">
        <f t="shared" si="386"/>
        <v>0</v>
      </c>
      <c r="L742" s="22" t="str">
        <f t="shared" si="372"/>
        <v>-</v>
      </c>
      <c r="M742" s="55">
        <f t="shared" si="386"/>
        <v>0</v>
      </c>
      <c r="N742" s="55">
        <f t="shared" si="386"/>
        <v>0</v>
      </c>
      <c r="O742" s="55">
        <f t="shared" si="386"/>
        <v>0</v>
      </c>
      <c r="P742" s="55">
        <f t="shared" si="386"/>
        <v>0</v>
      </c>
      <c r="Q742" s="55">
        <f t="shared" si="386"/>
        <v>0</v>
      </c>
      <c r="R742" s="55">
        <f t="shared" si="386"/>
        <v>0</v>
      </c>
      <c r="S742" s="55">
        <f t="shared" si="386"/>
        <v>0</v>
      </c>
      <c r="T742" s="55">
        <f t="shared" si="386"/>
        <v>0</v>
      </c>
      <c r="U742" s="55">
        <f t="shared" si="386"/>
        <v>0</v>
      </c>
      <c r="V742" s="21"/>
      <c r="W742" s="21"/>
      <c r="X742" s="21"/>
      <c r="Y742" s="132"/>
    </row>
    <row r="743" spans="1:25" s="36" customFormat="1" ht="15.75" hidden="1">
      <c r="A743" s="28" t="s">
        <v>320</v>
      </c>
      <c r="B743" s="29">
        <v>563</v>
      </c>
      <c r="C743" s="53" t="s">
        <v>28</v>
      </c>
      <c r="D743" s="31">
        <v>3237</v>
      </c>
      <c r="E743" s="32" t="s">
        <v>36</v>
      </c>
      <c r="F743" s="32"/>
      <c r="G743" s="54"/>
      <c r="H743" s="54"/>
      <c r="I743" s="54"/>
      <c r="J743" s="59"/>
      <c r="K743" s="54"/>
      <c r="L743" s="33" t="str">
        <f t="shared" si="372"/>
        <v>-</v>
      </c>
      <c r="M743" s="54"/>
      <c r="N743" s="54"/>
      <c r="O743" s="54"/>
      <c r="P743" s="59"/>
      <c r="Q743" s="54"/>
      <c r="R743" s="54"/>
      <c r="S743" s="59"/>
      <c r="T743" s="54"/>
      <c r="U743" s="59"/>
      <c r="V743" s="21"/>
      <c r="W743" s="21"/>
      <c r="X743" s="21"/>
      <c r="Y743" s="132"/>
    </row>
    <row r="744" spans="1:25" ht="93.75" customHeight="1">
      <c r="A744" s="281" t="s">
        <v>513</v>
      </c>
      <c r="B744" s="282"/>
      <c r="C744" s="282"/>
      <c r="D744" s="282"/>
      <c r="E744" s="20" t="s">
        <v>351</v>
      </c>
      <c r="F744" s="20" t="s">
        <v>251</v>
      </c>
      <c r="G744" s="55">
        <f>G745+G747+G749</f>
        <v>3600000</v>
      </c>
      <c r="H744" s="55">
        <f>H745+H747+H749</f>
        <v>540000</v>
      </c>
      <c r="I744" s="55">
        <f>I745+I747+I749+I751</f>
        <v>3600000</v>
      </c>
      <c r="J744" s="55">
        <f t="shared" ref="J744:U744" si="387">J745+J747+J749+J751</f>
        <v>540000</v>
      </c>
      <c r="K744" s="55">
        <f t="shared" si="387"/>
        <v>2494873.91</v>
      </c>
      <c r="L744" s="22">
        <f t="shared" si="372"/>
        <v>69.302053055555561</v>
      </c>
      <c r="M744" s="55">
        <f t="shared" si="387"/>
        <v>2400000</v>
      </c>
      <c r="N744" s="55">
        <f t="shared" si="387"/>
        <v>360000</v>
      </c>
      <c r="O744" s="55">
        <f t="shared" si="387"/>
        <v>0</v>
      </c>
      <c r="P744" s="55">
        <f t="shared" si="387"/>
        <v>0</v>
      </c>
      <c r="Q744" s="55">
        <f t="shared" si="387"/>
        <v>0</v>
      </c>
      <c r="R744" s="55">
        <f t="shared" si="387"/>
        <v>0</v>
      </c>
      <c r="S744" s="55">
        <f t="shared" si="387"/>
        <v>0</v>
      </c>
      <c r="T744" s="55">
        <f t="shared" si="387"/>
        <v>0</v>
      </c>
      <c r="U744" s="55">
        <f t="shared" si="387"/>
        <v>0</v>
      </c>
    </row>
    <row r="745" spans="1:25" s="36" customFormat="1" ht="15.75" hidden="1">
      <c r="A745" s="24" t="s">
        <v>278</v>
      </c>
      <c r="B745" s="25">
        <v>11</v>
      </c>
      <c r="C745" s="52" t="s">
        <v>27</v>
      </c>
      <c r="D745" s="42">
        <v>386</v>
      </c>
      <c r="E745" s="20"/>
      <c r="F745" s="20"/>
      <c r="G745" s="55">
        <f>SUM(G746)</f>
        <v>0</v>
      </c>
      <c r="H745" s="55">
        <f t="shared" ref="H745:U745" si="388">SUM(H746)</f>
        <v>0</v>
      </c>
      <c r="I745" s="55">
        <f t="shared" si="388"/>
        <v>0</v>
      </c>
      <c r="J745" s="55">
        <f t="shared" si="388"/>
        <v>0</v>
      </c>
      <c r="K745" s="55">
        <f t="shared" si="388"/>
        <v>0</v>
      </c>
      <c r="L745" s="22" t="str">
        <f t="shared" si="372"/>
        <v>-</v>
      </c>
      <c r="M745" s="55">
        <f t="shared" si="388"/>
        <v>0</v>
      </c>
      <c r="N745" s="55">
        <f t="shared" si="388"/>
        <v>0</v>
      </c>
      <c r="O745" s="55">
        <f t="shared" si="388"/>
        <v>0</v>
      </c>
      <c r="P745" s="55">
        <f t="shared" si="388"/>
        <v>0</v>
      </c>
      <c r="Q745" s="55">
        <f t="shared" si="388"/>
        <v>0</v>
      </c>
      <c r="R745" s="55">
        <f t="shared" si="388"/>
        <v>0</v>
      </c>
      <c r="S745" s="55">
        <f t="shared" si="388"/>
        <v>0</v>
      </c>
      <c r="T745" s="55">
        <f t="shared" si="388"/>
        <v>0</v>
      </c>
      <c r="U745" s="55">
        <f t="shared" si="388"/>
        <v>0</v>
      </c>
      <c r="V745" s="21"/>
      <c r="W745" s="21"/>
      <c r="X745" s="21"/>
      <c r="Y745" s="132"/>
    </row>
    <row r="746" spans="1:25" s="35" customFormat="1" ht="45" hidden="1">
      <c r="A746" s="28" t="s">
        <v>278</v>
      </c>
      <c r="B746" s="29">
        <v>11</v>
      </c>
      <c r="C746" s="53" t="s">
        <v>27</v>
      </c>
      <c r="D746" s="31">
        <v>3861</v>
      </c>
      <c r="E746" s="32" t="s">
        <v>282</v>
      </c>
      <c r="F746" s="32"/>
      <c r="G746" s="54"/>
      <c r="H746" s="54"/>
      <c r="I746" s="54">
        <v>0</v>
      </c>
      <c r="J746" s="54">
        <v>0</v>
      </c>
      <c r="K746" s="54"/>
      <c r="L746" s="33" t="str">
        <f t="shared" si="372"/>
        <v>-</v>
      </c>
      <c r="M746" s="54"/>
      <c r="N746" s="54"/>
      <c r="O746" s="54"/>
      <c r="P746" s="54">
        <f>O746</f>
        <v>0</v>
      </c>
      <c r="Q746" s="54"/>
      <c r="R746" s="54">
        <v>0</v>
      </c>
      <c r="S746" s="54">
        <f>R746</f>
        <v>0</v>
      </c>
      <c r="T746" s="54">
        <v>0</v>
      </c>
      <c r="U746" s="54">
        <f>T746</f>
        <v>0</v>
      </c>
      <c r="V746" s="1"/>
      <c r="W746" s="1"/>
      <c r="X746" s="1"/>
      <c r="Y746" s="74"/>
    </row>
    <row r="747" spans="1:25" s="36" customFormat="1" ht="15.75" hidden="1">
      <c r="A747" s="24" t="s">
        <v>278</v>
      </c>
      <c r="B747" s="25">
        <v>12</v>
      </c>
      <c r="C747" s="52" t="s">
        <v>27</v>
      </c>
      <c r="D747" s="27">
        <v>386</v>
      </c>
      <c r="E747" s="20"/>
      <c r="F747" s="20"/>
      <c r="G747" s="55">
        <f>SUM(G748)</f>
        <v>540000</v>
      </c>
      <c r="H747" s="55">
        <f t="shared" ref="H747:U747" si="389">SUM(H748)</f>
        <v>540000</v>
      </c>
      <c r="I747" s="55">
        <f t="shared" si="389"/>
        <v>540000</v>
      </c>
      <c r="J747" s="55">
        <f t="shared" si="389"/>
        <v>540000</v>
      </c>
      <c r="K747" s="55">
        <f t="shared" si="389"/>
        <v>374231.08</v>
      </c>
      <c r="L747" s="22">
        <f t="shared" si="372"/>
        <v>69.302051851851857</v>
      </c>
      <c r="M747" s="55">
        <f t="shared" si="389"/>
        <v>360000</v>
      </c>
      <c r="N747" s="55">
        <f t="shared" si="389"/>
        <v>360000</v>
      </c>
      <c r="O747" s="55">
        <f t="shared" si="389"/>
        <v>0</v>
      </c>
      <c r="P747" s="55">
        <f t="shared" si="389"/>
        <v>0</v>
      </c>
      <c r="Q747" s="55">
        <f t="shared" si="389"/>
        <v>0</v>
      </c>
      <c r="R747" s="55">
        <f t="shared" si="389"/>
        <v>0</v>
      </c>
      <c r="S747" s="55">
        <f t="shared" si="389"/>
        <v>0</v>
      </c>
      <c r="T747" s="55">
        <f t="shared" si="389"/>
        <v>0</v>
      </c>
      <c r="U747" s="55">
        <f t="shared" si="389"/>
        <v>0</v>
      </c>
      <c r="V747" s="21"/>
      <c r="W747" s="21"/>
      <c r="X747" s="21"/>
      <c r="Y747" s="132"/>
    </row>
    <row r="748" spans="1:25" s="35" customFormat="1" ht="45" hidden="1">
      <c r="A748" s="28" t="s">
        <v>278</v>
      </c>
      <c r="B748" s="29">
        <v>12</v>
      </c>
      <c r="C748" s="53" t="s">
        <v>27</v>
      </c>
      <c r="D748" s="31">
        <v>3861</v>
      </c>
      <c r="E748" s="32" t="s">
        <v>282</v>
      </c>
      <c r="F748" s="32"/>
      <c r="G748" s="54">
        <v>540000</v>
      </c>
      <c r="H748" s="54">
        <v>540000</v>
      </c>
      <c r="I748" s="54">
        <v>540000</v>
      </c>
      <c r="J748" s="54">
        <v>540000</v>
      </c>
      <c r="K748" s="54">
        <v>374231.08</v>
      </c>
      <c r="L748" s="33">
        <f t="shared" si="372"/>
        <v>69.302051851851857</v>
      </c>
      <c r="M748" s="54">
        <v>360000</v>
      </c>
      <c r="N748" s="54">
        <v>360000</v>
      </c>
      <c r="O748" s="54"/>
      <c r="P748" s="54">
        <f>O748</f>
        <v>0</v>
      </c>
      <c r="Q748" s="54">
        <v>0</v>
      </c>
      <c r="R748" s="54">
        <v>0</v>
      </c>
      <c r="S748" s="54">
        <f>R748</f>
        <v>0</v>
      </c>
      <c r="T748" s="54">
        <v>0</v>
      </c>
      <c r="U748" s="54">
        <f>T748</f>
        <v>0</v>
      </c>
      <c r="V748" s="1"/>
      <c r="W748" s="1"/>
      <c r="X748" s="1"/>
      <c r="Y748" s="74"/>
    </row>
    <row r="749" spans="1:25" s="36" customFormat="1" ht="15.75" hidden="1">
      <c r="A749" s="24" t="s">
        <v>278</v>
      </c>
      <c r="B749" s="25">
        <v>51</v>
      </c>
      <c r="C749" s="52" t="s">
        <v>27</v>
      </c>
      <c r="D749" s="27">
        <v>386</v>
      </c>
      <c r="E749" s="20"/>
      <c r="F749" s="20"/>
      <c r="G749" s="55">
        <f>SUM(G750)</f>
        <v>3060000</v>
      </c>
      <c r="H749" s="55">
        <f t="shared" ref="H749:U749" si="390">SUM(H750)</f>
        <v>0</v>
      </c>
      <c r="I749" s="55">
        <f t="shared" si="390"/>
        <v>3060000</v>
      </c>
      <c r="J749" s="55">
        <f t="shared" si="390"/>
        <v>0</v>
      </c>
      <c r="K749" s="55">
        <f t="shared" si="390"/>
        <v>2120642.83</v>
      </c>
      <c r="L749" s="22">
        <f t="shared" si="372"/>
        <v>69.302053267973861</v>
      </c>
      <c r="M749" s="55">
        <f t="shared" si="390"/>
        <v>2040000</v>
      </c>
      <c r="N749" s="55">
        <f t="shared" si="390"/>
        <v>0</v>
      </c>
      <c r="O749" s="55">
        <f t="shared" si="390"/>
        <v>0</v>
      </c>
      <c r="P749" s="55">
        <f t="shared" si="390"/>
        <v>0</v>
      </c>
      <c r="Q749" s="55">
        <f t="shared" si="390"/>
        <v>0</v>
      </c>
      <c r="R749" s="55">
        <f t="shared" si="390"/>
        <v>0</v>
      </c>
      <c r="S749" s="55">
        <f t="shared" si="390"/>
        <v>0</v>
      </c>
      <c r="T749" s="55">
        <f t="shared" si="390"/>
        <v>0</v>
      </c>
      <c r="U749" s="55">
        <f t="shared" si="390"/>
        <v>0</v>
      </c>
      <c r="V749" s="21"/>
      <c r="W749" s="21"/>
      <c r="X749" s="21"/>
      <c r="Y749" s="132"/>
    </row>
    <row r="750" spans="1:25" s="36" customFormat="1" ht="45" hidden="1">
      <c r="A750" s="28" t="s">
        <v>278</v>
      </c>
      <c r="B750" s="29">
        <v>51</v>
      </c>
      <c r="C750" s="53" t="s">
        <v>27</v>
      </c>
      <c r="D750" s="31">
        <v>3861</v>
      </c>
      <c r="E750" s="32" t="s">
        <v>282</v>
      </c>
      <c r="F750" s="32"/>
      <c r="G750" s="54">
        <v>3060000</v>
      </c>
      <c r="H750" s="80"/>
      <c r="I750" s="54">
        <v>3060000</v>
      </c>
      <c r="J750" s="59"/>
      <c r="K750" s="54">
        <v>2120642.83</v>
      </c>
      <c r="L750" s="33">
        <f t="shared" si="372"/>
        <v>69.302053267973861</v>
      </c>
      <c r="M750" s="54">
        <v>2040000</v>
      </c>
      <c r="N750" s="80"/>
      <c r="O750" s="54"/>
      <c r="P750" s="59"/>
      <c r="Q750" s="54">
        <v>0</v>
      </c>
      <c r="R750" s="54">
        <v>0</v>
      </c>
      <c r="S750" s="59"/>
      <c r="T750" s="54">
        <v>0</v>
      </c>
      <c r="U750" s="59"/>
      <c r="V750" s="21"/>
      <c r="W750" s="21"/>
      <c r="X750" s="21"/>
      <c r="Y750" s="132"/>
    </row>
    <row r="751" spans="1:25" s="36" customFormat="1" ht="15.75" hidden="1">
      <c r="A751" s="24" t="s">
        <v>278</v>
      </c>
      <c r="B751" s="25">
        <v>563</v>
      </c>
      <c r="C751" s="52" t="s">
        <v>27</v>
      </c>
      <c r="D751" s="27">
        <v>386</v>
      </c>
      <c r="E751" s="20"/>
      <c r="F751" s="20"/>
      <c r="G751" s="55"/>
      <c r="H751" s="55"/>
      <c r="I751" s="55">
        <f>I752</f>
        <v>0</v>
      </c>
      <c r="J751" s="55">
        <f t="shared" ref="J751:U751" si="391">J752</f>
        <v>0</v>
      </c>
      <c r="K751" s="55">
        <f t="shared" si="391"/>
        <v>0</v>
      </c>
      <c r="L751" s="22" t="str">
        <f t="shared" si="372"/>
        <v>-</v>
      </c>
      <c r="M751" s="55">
        <f t="shared" si="391"/>
        <v>0</v>
      </c>
      <c r="N751" s="55">
        <f t="shared" si="391"/>
        <v>0</v>
      </c>
      <c r="O751" s="55">
        <f t="shared" si="391"/>
        <v>0</v>
      </c>
      <c r="P751" s="55">
        <f t="shared" si="391"/>
        <v>0</v>
      </c>
      <c r="Q751" s="55">
        <f t="shared" si="391"/>
        <v>0</v>
      </c>
      <c r="R751" s="55">
        <f t="shared" si="391"/>
        <v>0</v>
      </c>
      <c r="S751" s="55">
        <f t="shared" si="391"/>
        <v>0</v>
      </c>
      <c r="T751" s="55">
        <f t="shared" si="391"/>
        <v>0</v>
      </c>
      <c r="U751" s="55">
        <f t="shared" si="391"/>
        <v>0</v>
      </c>
      <c r="V751" s="21"/>
      <c r="W751" s="21"/>
      <c r="X751" s="21"/>
      <c r="Y751" s="132"/>
    </row>
    <row r="752" spans="1:25" s="36" customFormat="1" ht="45" hidden="1">
      <c r="A752" s="28" t="s">
        <v>278</v>
      </c>
      <c r="B752" s="29">
        <v>563</v>
      </c>
      <c r="C752" s="53" t="s">
        <v>27</v>
      </c>
      <c r="D752" s="31">
        <v>3861</v>
      </c>
      <c r="E752" s="32" t="s">
        <v>282</v>
      </c>
      <c r="F752" s="32"/>
      <c r="G752" s="54"/>
      <c r="H752" s="54"/>
      <c r="I752" s="54"/>
      <c r="J752" s="59"/>
      <c r="K752" s="54"/>
      <c r="L752" s="33" t="str">
        <f t="shared" si="372"/>
        <v>-</v>
      </c>
      <c r="M752" s="54"/>
      <c r="N752" s="54"/>
      <c r="O752" s="54"/>
      <c r="P752" s="59"/>
      <c r="Q752" s="54"/>
      <c r="R752" s="54"/>
      <c r="S752" s="59"/>
      <c r="T752" s="54"/>
      <c r="U752" s="59"/>
      <c r="V752" s="21"/>
      <c r="W752" s="21"/>
      <c r="X752" s="21"/>
      <c r="Y752" s="132"/>
    </row>
    <row r="753" spans="1:25" s="23" customFormat="1" ht="94.5">
      <c r="A753" s="281" t="s">
        <v>514</v>
      </c>
      <c r="B753" s="282"/>
      <c r="C753" s="282"/>
      <c r="D753" s="282"/>
      <c r="E753" s="20" t="s">
        <v>359</v>
      </c>
      <c r="F753" s="20" t="s">
        <v>251</v>
      </c>
      <c r="G753" s="55">
        <f>G754+G756+G758</f>
        <v>500000</v>
      </c>
      <c r="H753" s="55">
        <f t="shared" ref="H753:U753" si="392">H754+H756+H758</f>
        <v>500000</v>
      </c>
      <c r="I753" s="55">
        <f t="shared" si="392"/>
        <v>500000</v>
      </c>
      <c r="J753" s="55">
        <f t="shared" si="392"/>
        <v>500000</v>
      </c>
      <c r="K753" s="55">
        <f t="shared" si="392"/>
        <v>500000</v>
      </c>
      <c r="L753" s="22">
        <f t="shared" si="372"/>
        <v>100</v>
      </c>
      <c r="M753" s="55">
        <f t="shared" si="392"/>
        <v>20000000</v>
      </c>
      <c r="N753" s="55">
        <f t="shared" si="392"/>
        <v>20000000</v>
      </c>
      <c r="O753" s="55">
        <f t="shared" si="392"/>
        <v>0</v>
      </c>
      <c r="P753" s="55">
        <f t="shared" si="392"/>
        <v>0</v>
      </c>
      <c r="Q753" s="55">
        <f t="shared" si="392"/>
        <v>85000000</v>
      </c>
      <c r="R753" s="55">
        <f t="shared" si="392"/>
        <v>0</v>
      </c>
      <c r="S753" s="55">
        <f t="shared" si="392"/>
        <v>0</v>
      </c>
      <c r="T753" s="55">
        <f t="shared" si="392"/>
        <v>0</v>
      </c>
      <c r="U753" s="55">
        <f t="shared" si="392"/>
        <v>0</v>
      </c>
      <c r="V753" s="57"/>
      <c r="W753" s="57"/>
      <c r="X753" s="57"/>
      <c r="Y753" s="12"/>
    </row>
    <row r="754" spans="1:25" s="36" customFormat="1" ht="15.75" hidden="1">
      <c r="A754" s="25" t="s">
        <v>277</v>
      </c>
      <c r="B754" s="28">
        <v>11</v>
      </c>
      <c r="C754" s="53" t="s">
        <v>25</v>
      </c>
      <c r="D754" s="42">
        <v>386</v>
      </c>
      <c r="E754" s="20"/>
      <c r="F754" s="20"/>
      <c r="G754" s="55">
        <f>SUM(G755)</f>
        <v>500000</v>
      </c>
      <c r="H754" s="55">
        <f t="shared" ref="H754:U754" si="393">SUM(H755)</f>
        <v>500000</v>
      </c>
      <c r="I754" s="55">
        <f t="shared" si="393"/>
        <v>500000</v>
      </c>
      <c r="J754" s="55">
        <f t="shared" si="393"/>
        <v>500000</v>
      </c>
      <c r="K754" s="55">
        <f t="shared" si="393"/>
        <v>500000</v>
      </c>
      <c r="L754" s="22">
        <f t="shared" si="372"/>
        <v>100</v>
      </c>
      <c r="M754" s="55">
        <f t="shared" si="393"/>
        <v>20000000</v>
      </c>
      <c r="N754" s="55">
        <f t="shared" si="393"/>
        <v>20000000</v>
      </c>
      <c r="O754" s="55">
        <f t="shared" si="393"/>
        <v>0</v>
      </c>
      <c r="P754" s="55">
        <f t="shared" si="393"/>
        <v>0</v>
      </c>
      <c r="Q754" s="55">
        <f t="shared" si="393"/>
        <v>85000000</v>
      </c>
      <c r="R754" s="55">
        <f t="shared" si="393"/>
        <v>0</v>
      </c>
      <c r="S754" s="55">
        <f t="shared" si="393"/>
        <v>0</v>
      </c>
      <c r="T754" s="55">
        <f t="shared" si="393"/>
        <v>0</v>
      </c>
      <c r="U754" s="55">
        <f t="shared" si="393"/>
        <v>0</v>
      </c>
      <c r="V754" s="21"/>
      <c r="W754" s="21"/>
      <c r="X754" s="21"/>
      <c r="Y754" s="132"/>
    </row>
    <row r="755" spans="1:25" s="35" customFormat="1" ht="45" hidden="1">
      <c r="A755" s="29" t="s">
        <v>277</v>
      </c>
      <c r="B755" s="28">
        <v>11</v>
      </c>
      <c r="C755" s="53" t="s">
        <v>25</v>
      </c>
      <c r="D755" s="56">
        <v>3861</v>
      </c>
      <c r="E755" s="32" t="s">
        <v>282</v>
      </c>
      <c r="F755" s="20"/>
      <c r="G755" s="54">
        <v>500000</v>
      </c>
      <c r="H755" s="54">
        <v>500000</v>
      </c>
      <c r="I755" s="54">
        <v>500000</v>
      </c>
      <c r="J755" s="54">
        <v>500000</v>
      </c>
      <c r="K755" s="54">
        <v>500000</v>
      </c>
      <c r="L755" s="33">
        <f t="shared" si="372"/>
        <v>100</v>
      </c>
      <c r="M755" s="54">
        <v>20000000</v>
      </c>
      <c r="N755" s="54">
        <v>20000000</v>
      </c>
      <c r="O755" s="54"/>
      <c r="P755" s="54">
        <f>O755</f>
        <v>0</v>
      </c>
      <c r="Q755" s="54">
        <v>85000000</v>
      </c>
      <c r="R755" s="54"/>
      <c r="S755" s="54">
        <f>R755</f>
        <v>0</v>
      </c>
      <c r="T755" s="54"/>
      <c r="U755" s="54">
        <f>T755</f>
        <v>0</v>
      </c>
      <c r="V755" s="1"/>
      <c r="W755" s="1"/>
      <c r="X755" s="1"/>
      <c r="Y755" s="74"/>
    </row>
    <row r="756" spans="1:25" s="36" customFormat="1" ht="15.75" hidden="1">
      <c r="A756" s="25" t="s">
        <v>277</v>
      </c>
      <c r="B756" s="24">
        <v>12</v>
      </c>
      <c r="C756" s="52" t="s">
        <v>25</v>
      </c>
      <c r="D756" s="42">
        <v>386</v>
      </c>
      <c r="E756" s="20"/>
      <c r="F756" s="20"/>
      <c r="G756" s="55">
        <f>SUM(G757)</f>
        <v>0</v>
      </c>
      <c r="H756" s="55">
        <f t="shared" ref="H756:U756" si="394">SUM(H757)</f>
        <v>0</v>
      </c>
      <c r="I756" s="55">
        <f t="shared" si="394"/>
        <v>0</v>
      </c>
      <c r="J756" s="55">
        <f t="shared" si="394"/>
        <v>0</v>
      </c>
      <c r="K756" s="55">
        <f t="shared" si="394"/>
        <v>0</v>
      </c>
      <c r="L756" s="22" t="str">
        <f t="shared" si="372"/>
        <v>-</v>
      </c>
      <c r="M756" s="55">
        <f t="shared" si="394"/>
        <v>0</v>
      </c>
      <c r="N756" s="55">
        <f t="shared" si="394"/>
        <v>0</v>
      </c>
      <c r="O756" s="55">
        <f t="shared" si="394"/>
        <v>0</v>
      </c>
      <c r="P756" s="55">
        <f t="shared" si="394"/>
        <v>0</v>
      </c>
      <c r="Q756" s="55">
        <f t="shared" si="394"/>
        <v>0</v>
      </c>
      <c r="R756" s="55">
        <f t="shared" si="394"/>
        <v>0</v>
      </c>
      <c r="S756" s="55">
        <f t="shared" si="394"/>
        <v>0</v>
      </c>
      <c r="T756" s="55">
        <f t="shared" si="394"/>
        <v>0</v>
      </c>
      <c r="U756" s="55">
        <f t="shared" si="394"/>
        <v>0</v>
      </c>
      <c r="V756" s="21"/>
      <c r="W756" s="21"/>
      <c r="X756" s="21"/>
      <c r="Y756" s="132"/>
    </row>
    <row r="757" spans="1:25" s="35" customFormat="1" ht="45" hidden="1">
      <c r="A757" s="29" t="s">
        <v>277</v>
      </c>
      <c r="B757" s="28">
        <v>12</v>
      </c>
      <c r="C757" s="53" t="s">
        <v>25</v>
      </c>
      <c r="D757" s="56">
        <v>3861</v>
      </c>
      <c r="E757" s="32" t="s">
        <v>282</v>
      </c>
      <c r="F757" s="20"/>
      <c r="G757" s="54"/>
      <c r="H757" s="54"/>
      <c r="I757" s="54"/>
      <c r="J757" s="54"/>
      <c r="K757" s="54"/>
      <c r="L757" s="33" t="str">
        <f t="shared" si="372"/>
        <v>-</v>
      </c>
      <c r="M757" s="54"/>
      <c r="N757" s="54"/>
      <c r="O757" s="54">
        <v>0</v>
      </c>
      <c r="P757" s="54">
        <f>O757</f>
        <v>0</v>
      </c>
      <c r="Q757" s="54"/>
      <c r="R757" s="54"/>
      <c r="S757" s="54">
        <f>R757</f>
        <v>0</v>
      </c>
      <c r="T757" s="54">
        <v>0</v>
      </c>
      <c r="U757" s="54">
        <f>T757</f>
        <v>0</v>
      </c>
      <c r="V757" s="1"/>
      <c r="W757" s="1"/>
      <c r="X757" s="1"/>
      <c r="Y757" s="74"/>
    </row>
    <row r="758" spans="1:25" s="36" customFormat="1" ht="15.75" hidden="1">
      <c r="A758" s="25" t="s">
        <v>277</v>
      </c>
      <c r="B758" s="24">
        <v>51</v>
      </c>
      <c r="C758" s="52" t="s">
        <v>25</v>
      </c>
      <c r="D758" s="42">
        <v>386</v>
      </c>
      <c r="E758" s="20"/>
      <c r="F758" s="20"/>
      <c r="G758" s="55">
        <f>SUM(G759)</f>
        <v>0</v>
      </c>
      <c r="H758" s="55">
        <f t="shared" ref="H758:U758" si="395">SUM(H759)</f>
        <v>0</v>
      </c>
      <c r="I758" s="55">
        <f t="shared" si="395"/>
        <v>0</v>
      </c>
      <c r="J758" s="55">
        <f t="shared" si="395"/>
        <v>0</v>
      </c>
      <c r="K758" s="55">
        <f t="shared" si="395"/>
        <v>0</v>
      </c>
      <c r="L758" s="22" t="str">
        <f t="shared" si="372"/>
        <v>-</v>
      </c>
      <c r="M758" s="55">
        <f t="shared" si="395"/>
        <v>0</v>
      </c>
      <c r="N758" s="55">
        <f t="shared" si="395"/>
        <v>0</v>
      </c>
      <c r="O758" s="55">
        <f t="shared" si="395"/>
        <v>0</v>
      </c>
      <c r="P758" s="55">
        <f t="shared" si="395"/>
        <v>0</v>
      </c>
      <c r="Q758" s="55">
        <f t="shared" si="395"/>
        <v>0</v>
      </c>
      <c r="R758" s="55">
        <f t="shared" si="395"/>
        <v>0</v>
      </c>
      <c r="S758" s="55">
        <f t="shared" si="395"/>
        <v>0</v>
      </c>
      <c r="T758" s="55">
        <f t="shared" si="395"/>
        <v>0</v>
      </c>
      <c r="U758" s="55">
        <f t="shared" si="395"/>
        <v>0</v>
      </c>
      <c r="V758" s="21"/>
      <c r="W758" s="21"/>
      <c r="X758" s="21"/>
      <c r="Y758" s="132"/>
    </row>
    <row r="759" spans="1:25" s="35" customFormat="1" ht="45" hidden="1">
      <c r="A759" s="29" t="s">
        <v>277</v>
      </c>
      <c r="B759" s="28">
        <v>51</v>
      </c>
      <c r="C759" s="53" t="s">
        <v>25</v>
      </c>
      <c r="D759" s="56">
        <v>3861</v>
      </c>
      <c r="E759" s="32" t="s">
        <v>282</v>
      </c>
      <c r="F759" s="20"/>
      <c r="G759" s="54"/>
      <c r="H759" s="54"/>
      <c r="I759" s="54"/>
      <c r="J759" s="59"/>
      <c r="K759" s="54"/>
      <c r="L759" s="33" t="str">
        <f t="shared" si="372"/>
        <v>-</v>
      </c>
      <c r="M759" s="54"/>
      <c r="N759" s="54"/>
      <c r="O759" s="54">
        <v>0</v>
      </c>
      <c r="P759" s="59"/>
      <c r="Q759" s="54"/>
      <c r="R759" s="54"/>
      <c r="S759" s="59"/>
      <c r="T759" s="54">
        <v>0</v>
      </c>
      <c r="U759" s="59"/>
      <c r="V759" s="1"/>
      <c r="W759" s="1"/>
      <c r="X759" s="1"/>
      <c r="Y759" s="74"/>
    </row>
    <row r="760" spans="1:25" ht="94.5">
      <c r="A760" s="281" t="s">
        <v>515</v>
      </c>
      <c r="B760" s="282"/>
      <c r="C760" s="282"/>
      <c r="D760" s="282"/>
      <c r="E760" s="20" t="s">
        <v>350</v>
      </c>
      <c r="F760" s="20" t="s">
        <v>251</v>
      </c>
      <c r="G760" s="55">
        <f>G761+G763+G765</f>
        <v>1000000</v>
      </c>
      <c r="H760" s="55">
        <f t="shared" ref="H760:U760" si="396">H761+H763+H765</f>
        <v>1000000</v>
      </c>
      <c r="I760" s="55">
        <f t="shared" si="396"/>
        <v>1000000</v>
      </c>
      <c r="J760" s="55">
        <f t="shared" si="396"/>
        <v>1000000</v>
      </c>
      <c r="K760" s="55">
        <f t="shared" si="396"/>
        <v>1000000</v>
      </c>
      <c r="L760" s="22">
        <f t="shared" si="372"/>
        <v>100</v>
      </c>
      <c r="M760" s="55">
        <f t="shared" si="396"/>
        <v>25000000</v>
      </c>
      <c r="N760" s="55">
        <f t="shared" si="396"/>
        <v>25000000</v>
      </c>
      <c r="O760" s="55">
        <f t="shared" si="396"/>
        <v>0</v>
      </c>
      <c r="P760" s="55">
        <f t="shared" si="396"/>
        <v>0</v>
      </c>
      <c r="Q760" s="55">
        <f t="shared" si="396"/>
        <v>120000000</v>
      </c>
      <c r="R760" s="55">
        <f t="shared" si="396"/>
        <v>0</v>
      </c>
      <c r="S760" s="55">
        <f t="shared" si="396"/>
        <v>0</v>
      </c>
      <c r="T760" s="55">
        <f t="shared" si="396"/>
        <v>0</v>
      </c>
      <c r="U760" s="55">
        <f t="shared" si="396"/>
        <v>0</v>
      </c>
    </row>
    <row r="761" spans="1:25" s="36" customFormat="1" ht="15.75" hidden="1">
      <c r="A761" s="24" t="s">
        <v>276</v>
      </c>
      <c r="B761" s="25">
        <v>11</v>
      </c>
      <c r="C761" s="52" t="s">
        <v>27</v>
      </c>
      <c r="D761" s="42">
        <v>386</v>
      </c>
      <c r="E761" s="20"/>
      <c r="F761" s="20"/>
      <c r="G761" s="55">
        <f>SUM(G762)</f>
        <v>1000000</v>
      </c>
      <c r="H761" s="55">
        <f t="shared" ref="H761:U761" si="397">SUM(H762)</f>
        <v>1000000</v>
      </c>
      <c r="I761" s="55">
        <f t="shared" si="397"/>
        <v>1000000</v>
      </c>
      <c r="J761" s="55">
        <f t="shared" si="397"/>
        <v>1000000</v>
      </c>
      <c r="K761" s="55">
        <f t="shared" si="397"/>
        <v>1000000</v>
      </c>
      <c r="L761" s="22">
        <f t="shared" si="372"/>
        <v>100</v>
      </c>
      <c r="M761" s="55">
        <f t="shared" si="397"/>
        <v>25000000</v>
      </c>
      <c r="N761" s="55">
        <f t="shared" si="397"/>
        <v>25000000</v>
      </c>
      <c r="O761" s="55">
        <f t="shared" si="397"/>
        <v>0</v>
      </c>
      <c r="P761" s="55">
        <f t="shared" si="397"/>
        <v>0</v>
      </c>
      <c r="Q761" s="55">
        <f t="shared" si="397"/>
        <v>120000000</v>
      </c>
      <c r="R761" s="55">
        <f t="shared" si="397"/>
        <v>0</v>
      </c>
      <c r="S761" s="55">
        <f t="shared" si="397"/>
        <v>0</v>
      </c>
      <c r="T761" s="55">
        <f t="shared" si="397"/>
        <v>0</v>
      </c>
      <c r="U761" s="55">
        <f t="shared" si="397"/>
        <v>0</v>
      </c>
      <c r="V761" s="21"/>
      <c r="W761" s="21"/>
      <c r="X761" s="21"/>
      <c r="Y761" s="132"/>
    </row>
    <row r="762" spans="1:25" s="35" customFormat="1" ht="45" hidden="1">
      <c r="A762" s="28" t="s">
        <v>276</v>
      </c>
      <c r="B762" s="29">
        <v>11</v>
      </c>
      <c r="C762" s="53" t="s">
        <v>27</v>
      </c>
      <c r="D762" s="31">
        <v>3861</v>
      </c>
      <c r="E762" s="32" t="s">
        <v>282</v>
      </c>
      <c r="F762" s="20"/>
      <c r="G762" s="54">
        <v>1000000</v>
      </c>
      <c r="H762" s="54">
        <v>1000000</v>
      </c>
      <c r="I762" s="54">
        <v>1000000</v>
      </c>
      <c r="J762" s="54">
        <v>1000000</v>
      </c>
      <c r="K762" s="54">
        <v>1000000</v>
      </c>
      <c r="L762" s="33">
        <f t="shared" si="372"/>
        <v>100</v>
      </c>
      <c r="M762" s="54">
        <v>25000000</v>
      </c>
      <c r="N762" s="54">
        <v>25000000</v>
      </c>
      <c r="O762" s="54"/>
      <c r="P762" s="54">
        <f>O762</f>
        <v>0</v>
      </c>
      <c r="Q762" s="54">
        <v>120000000</v>
      </c>
      <c r="R762" s="54"/>
      <c r="S762" s="54">
        <f>R762</f>
        <v>0</v>
      </c>
      <c r="T762" s="54">
        <v>0</v>
      </c>
      <c r="U762" s="54">
        <f>T762</f>
        <v>0</v>
      </c>
      <c r="V762" s="1"/>
      <c r="W762" s="1"/>
      <c r="X762" s="1"/>
      <c r="Y762" s="74"/>
    </row>
    <row r="763" spans="1:25" s="36" customFormat="1" ht="15.75" hidden="1">
      <c r="A763" s="24" t="s">
        <v>276</v>
      </c>
      <c r="B763" s="25">
        <v>12</v>
      </c>
      <c r="C763" s="52" t="s">
        <v>27</v>
      </c>
      <c r="D763" s="27">
        <v>386</v>
      </c>
      <c r="E763" s="20"/>
      <c r="F763" s="20"/>
      <c r="G763" s="55">
        <f>SUM(G764)</f>
        <v>0</v>
      </c>
      <c r="H763" s="55">
        <f t="shared" ref="H763:U763" si="398">SUM(H764)</f>
        <v>0</v>
      </c>
      <c r="I763" s="55">
        <f t="shared" si="398"/>
        <v>0</v>
      </c>
      <c r="J763" s="55">
        <f t="shared" si="398"/>
        <v>0</v>
      </c>
      <c r="K763" s="55">
        <f t="shared" si="398"/>
        <v>0</v>
      </c>
      <c r="L763" s="22" t="str">
        <f t="shared" si="372"/>
        <v>-</v>
      </c>
      <c r="M763" s="55">
        <f t="shared" si="398"/>
        <v>0</v>
      </c>
      <c r="N763" s="55">
        <f t="shared" si="398"/>
        <v>0</v>
      </c>
      <c r="O763" s="55">
        <f t="shared" si="398"/>
        <v>0</v>
      </c>
      <c r="P763" s="55">
        <f t="shared" si="398"/>
        <v>0</v>
      </c>
      <c r="Q763" s="55">
        <f t="shared" si="398"/>
        <v>0</v>
      </c>
      <c r="R763" s="55">
        <f t="shared" si="398"/>
        <v>0</v>
      </c>
      <c r="S763" s="55">
        <f t="shared" si="398"/>
        <v>0</v>
      </c>
      <c r="T763" s="55">
        <f t="shared" si="398"/>
        <v>0</v>
      </c>
      <c r="U763" s="55">
        <f t="shared" si="398"/>
        <v>0</v>
      </c>
      <c r="V763" s="21"/>
      <c r="W763" s="21"/>
      <c r="X763" s="21"/>
      <c r="Y763" s="132"/>
    </row>
    <row r="764" spans="1:25" s="35" customFormat="1" ht="45" hidden="1">
      <c r="A764" s="28" t="s">
        <v>276</v>
      </c>
      <c r="B764" s="29">
        <v>12</v>
      </c>
      <c r="C764" s="53" t="s">
        <v>27</v>
      </c>
      <c r="D764" s="31">
        <v>3861</v>
      </c>
      <c r="E764" s="32" t="s">
        <v>282</v>
      </c>
      <c r="F764" s="20"/>
      <c r="G764" s="54"/>
      <c r="H764" s="54"/>
      <c r="I764" s="54"/>
      <c r="J764" s="54"/>
      <c r="K764" s="54"/>
      <c r="L764" s="33" t="str">
        <f t="shared" si="372"/>
        <v>-</v>
      </c>
      <c r="M764" s="54"/>
      <c r="N764" s="54"/>
      <c r="O764" s="54">
        <v>0</v>
      </c>
      <c r="P764" s="54">
        <f>O764</f>
        <v>0</v>
      </c>
      <c r="Q764" s="54"/>
      <c r="R764" s="54"/>
      <c r="S764" s="54">
        <f>R764</f>
        <v>0</v>
      </c>
      <c r="T764" s="54">
        <v>0</v>
      </c>
      <c r="U764" s="54">
        <f>T764</f>
        <v>0</v>
      </c>
      <c r="V764" s="1"/>
      <c r="W764" s="1"/>
      <c r="X764" s="1"/>
      <c r="Y764" s="74"/>
    </row>
    <row r="765" spans="1:25" s="36" customFormat="1" ht="15.75" hidden="1">
      <c r="A765" s="24" t="s">
        <v>276</v>
      </c>
      <c r="B765" s="25">
        <v>51</v>
      </c>
      <c r="C765" s="52" t="s">
        <v>27</v>
      </c>
      <c r="D765" s="27">
        <v>386</v>
      </c>
      <c r="E765" s="20"/>
      <c r="F765" s="20"/>
      <c r="G765" s="55">
        <f>SUM(G766)</f>
        <v>0</v>
      </c>
      <c r="H765" s="55">
        <f t="shared" ref="H765:U765" si="399">SUM(H766)</f>
        <v>0</v>
      </c>
      <c r="I765" s="55">
        <f t="shared" si="399"/>
        <v>0</v>
      </c>
      <c r="J765" s="55">
        <f t="shared" si="399"/>
        <v>0</v>
      </c>
      <c r="K765" s="55">
        <f t="shared" si="399"/>
        <v>0</v>
      </c>
      <c r="L765" s="22" t="str">
        <f t="shared" si="372"/>
        <v>-</v>
      </c>
      <c r="M765" s="55">
        <f t="shared" si="399"/>
        <v>0</v>
      </c>
      <c r="N765" s="55">
        <f t="shared" si="399"/>
        <v>0</v>
      </c>
      <c r="O765" s="55">
        <f t="shared" si="399"/>
        <v>0</v>
      </c>
      <c r="P765" s="55">
        <f t="shared" si="399"/>
        <v>0</v>
      </c>
      <c r="Q765" s="55">
        <f t="shared" si="399"/>
        <v>0</v>
      </c>
      <c r="R765" s="55">
        <f t="shared" si="399"/>
        <v>0</v>
      </c>
      <c r="S765" s="55">
        <f t="shared" si="399"/>
        <v>0</v>
      </c>
      <c r="T765" s="55">
        <f t="shared" si="399"/>
        <v>0</v>
      </c>
      <c r="U765" s="55">
        <f t="shared" si="399"/>
        <v>0</v>
      </c>
      <c r="V765" s="21"/>
      <c r="W765" s="21"/>
      <c r="X765" s="21"/>
      <c r="Y765" s="132"/>
    </row>
    <row r="766" spans="1:25" s="35" customFormat="1" ht="45" hidden="1">
      <c r="A766" s="28" t="s">
        <v>276</v>
      </c>
      <c r="B766" s="29">
        <v>51</v>
      </c>
      <c r="C766" s="53" t="s">
        <v>27</v>
      </c>
      <c r="D766" s="31">
        <v>3861</v>
      </c>
      <c r="E766" s="32" t="s">
        <v>282</v>
      </c>
      <c r="F766" s="20"/>
      <c r="G766" s="54"/>
      <c r="H766" s="54"/>
      <c r="I766" s="54"/>
      <c r="J766" s="59"/>
      <c r="K766" s="54"/>
      <c r="L766" s="33" t="str">
        <f t="shared" si="372"/>
        <v>-</v>
      </c>
      <c r="M766" s="54"/>
      <c r="N766" s="54"/>
      <c r="O766" s="54">
        <v>0</v>
      </c>
      <c r="P766" s="59"/>
      <c r="Q766" s="54"/>
      <c r="R766" s="54"/>
      <c r="S766" s="59"/>
      <c r="T766" s="54">
        <v>0</v>
      </c>
      <c r="U766" s="59"/>
      <c r="V766" s="1"/>
      <c r="W766" s="1"/>
      <c r="X766" s="1"/>
      <c r="Y766" s="74"/>
    </row>
    <row r="767" spans="1:25" s="23" customFormat="1" ht="31.5">
      <c r="A767" s="298" t="s">
        <v>415</v>
      </c>
      <c r="B767" s="298"/>
      <c r="C767" s="298"/>
      <c r="D767" s="298"/>
      <c r="E767" s="40" t="s">
        <v>416</v>
      </c>
      <c r="F767" s="20"/>
      <c r="G767" s="55">
        <f>G768+G770+G772</f>
        <v>0</v>
      </c>
      <c r="H767" s="55">
        <f t="shared" ref="H767:U767" si="400">H768+H770+H772</f>
        <v>0</v>
      </c>
      <c r="I767" s="55">
        <f t="shared" si="400"/>
        <v>0</v>
      </c>
      <c r="J767" s="55">
        <f t="shared" si="400"/>
        <v>0</v>
      </c>
      <c r="K767" s="55">
        <f t="shared" si="400"/>
        <v>0</v>
      </c>
      <c r="L767" s="22" t="str">
        <f t="shared" si="372"/>
        <v>-</v>
      </c>
      <c r="M767" s="55">
        <f t="shared" si="400"/>
        <v>0</v>
      </c>
      <c r="N767" s="55">
        <f t="shared" si="400"/>
        <v>0</v>
      </c>
      <c r="O767" s="55">
        <f t="shared" si="400"/>
        <v>0</v>
      </c>
      <c r="P767" s="55">
        <f t="shared" si="400"/>
        <v>0</v>
      </c>
      <c r="Q767" s="55">
        <f t="shared" si="400"/>
        <v>0</v>
      </c>
      <c r="R767" s="55">
        <f t="shared" si="400"/>
        <v>0</v>
      </c>
      <c r="S767" s="55">
        <f t="shared" si="400"/>
        <v>0</v>
      </c>
      <c r="T767" s="55">
        <f t="shared" si="400"/>
        <v>0</v>
      </c>
      <c r="U767" s="55">
        <f t="shared" si="400"/>
        <v>0</v>
      </c>
      <c r="V767" s="57"/>
      <c r="W767" s="57"/>
      <c r="X767" s="57"/>
      <c r="Y767" s="12"/>
    </row>
    <row r="768" spans="1:25" s="23" customFormat="1" ht="15.75" hidden="1">
      <c r="A768" s="24"/>
      <c r="B768" s="25">
        <v>11</v>
      </c>
      <c r="C768" s="52" t="s">
        <v>27</v>
      </c>
      <c r="D768" s="27">
        <v>386</v>
      </c>
      <c r="E768" s="20"/>
      <c r="F768" s="20"/>
      <c r="G768" s="55">
        <f>SUM(G769)</f>
        <v>0</v>
      </c>
      <c r="H768" s="55">
        <f t="shared" ref="H768:U768" si="401">SUM(H769)</f>
        <v>0</v>
      </c>
      <c r="I768" s="55">
        <f t="shared" si="401"/>
        <v>0</v>
      </c>
      <c r="J768" s="55">
        <f t="shared" si="401"/>
        <v>0</v>
      </c>
      <c r="K768" s="55">
        <f t="shared" si="401"/>
        <v>0</v>
      </c>
      <c r="L768" s="22" t="str">
        <f t="shared" si="372"/>
        <v>-</v>
      </c>
      <c r="M768" s="55">
        <f t="shared" si="401"/>
        <v>0</v>
      </c>
      <c r="N768" s="55">
        <f t="shared" si="401"/>
        <v>0</v>
      </c>
      <c r="O768" s="55">
        <f t="shared" si="401"/>
        <v>0</v>
      </c>
      <c r="P768" s="55">
        <f t="shared" si="401"/>
        <v>0</v>
      </c>
      <c r="Q768" s="55">
        <f t="shared" si="401"/>
        <v>0</v>
      </c>
      <c r="R768" s="55">
        <f t="shared" si="401"/>
        <v>0</v>
      </c>
      <c r="S768" s="55">
        <f t="shared" si="401"/>
        <v>0</v>
      </c>
      <c r="T768" s="55">
        <f t="shared" si="401"/>
        <v>0</v>
      </c>
      <c r="U768" s="55">
        <f t="shared" si="401"/>
        <v>0</v>
      </c>
      <c r="V768" s="57"/>
      <c r="W768" s="57"/>
      <c r="X768" s="57"/>
      <c r="Y768" s="12"/>
    </row>
    <row r="769" spans="1:25" ht="15.75" hidden="1">
      <c r="A769" s="43"/>
      <c r="B769" s="44">
        <v>11</v>
      </c>
      <c r="C769" s="63" t="s">
        <v>27</v>
      </c>
      <c r="D769" s="46" t="s">
        <v>430</v>
      </c>
      <c r="E769" s="38"/>
      <c r="F769" s="20"/>
      <c r="G769" s="54"/>
      <c r="H769" s="54"/>
      <c r="I769" s="54"/>
      <c r="J769" s="54"/>
      <c r="K769" s="54"/>
      <c r="L769" s="33" t="str">
        <f t="shared" si="372"/>
        <v>-</v>
      </c>
      <c r="M769" s="54"/>
      <c r="N769" s="54"/>
      <c r="O769" s="54">
        <v>0</v>
      </c>
      <c r="P769" s="54">
        <f>O769</f>
        <v>0</v>
      </c>
      <c r="Q769" s="54"/>
      <c r="R769" s="54"/>
      <c r="S769" s="54">
        <f>R769</f>
        <v>0</v>
      </c>
      <c r="T769" s="54"/>
      <c r="U769" s="54">
        <f>T769</f>
        <v>0</v>
      </c>
    </row>
    <row r="770" spans="1:25" s="23" customFormat="1" ht="15.75" hidden="1">
      <c r="A770" s="24"/>
      <c r="B770" s="25">
        <v>12</v>
      </c>
      <c r="C770" s="52" t="s">
        <v>27</v>
      </c>
      <c r="D770" s="27">
        <v>386</v>
      </c>
      <c r="E770" s="20"/>
      <c r="F770" s="20"/>
      <c r="G770" s="55">
        <f>SUM(G771)</f>
        <v>0</v>
      </c>
      <c r="H770" s="55">
        <f t="shared" ref="H770:U770" si="402">SUM(H771)</f>
        <v>0</v>
      </c>
      <c r="I770" s="55">
        <f t="shared" si="402"/>
        <v>0</v>
      </c>
      <c r="J770" s="55">
        <f t="shared" si="402"/>
        <v>0</v>
      </c>
      <c r="K770" s="55">
        <f t="shared" si="402"/>
        <v>0</v>
      </c>
      <c r="L770" s="22" t="str">
        <f t="shared" si="372"/>
        <v>-</v>
      </c>
      <c r="M770" s="55">
        <f t="shared" si="402"/>
        <v>0</v>
      </c>
      <c r="N770" s="55">
        <f t="shared" si="402"/>
        <v>0</v>
      </c>
      <c r="O770" s="55">
        <f t="shared" si="402"/>
        <v>0</v>
      </c>
      <c r="P770" s="55">
        <f t="shared" si="402"/>
        <v>0</v>
      </c>
      <c r="Q770" s="55">
        <f t="shared" si="402"/>
        <v>0</v>
      </c>
      <c r="R770" s="55">
        <f t="shared" si="402"/>
        <v>0</v>
      </c>
      <c r="S770" s="55">
        <f t="shared" si="402"/>
        <v>0</v>
      </c>
      <c r="T770" s="55">
        <f t="shared" si="402"/>
        <v>0</v>
      </c>
      <c r="U770" s="55">
        <f t="shared" si="402"/>
        <v>0</v>
      </c>
      <c r="V770" s="57"/>
      <c r="W770" s="57"/>
      <c r="X770" s="57"/>
      <c r="Y770" s="12"/>
    </row>
    <row r="771" spans="1:25" ht="15.75" hidden="1">
      <c r="A771" s="43"/>
      <c r="B771" s="44">
        <v>12</v>
      </c>
      <c r="C771" s="63" t="s">
        <v>27</v>
      </c>
      <c r="D771" s="46" t="s">
        <v>430</v>
      </c>
      <c r="E771" s="38"/>
      <c r="F771" s="20"/>
      <c r="G771" s="54"/>
      <c r="H771" s="54"/>
      <c r="I771" s="54"/>
      <c r="J771" s="54"/>
      <c r="K771" s="54"/>
      <c r="L771" s="33" t="str">
        <f t="shared" si="372"/>
        <v>-</v>
      </c>
      <c r="M771" s="54"/>
      <c r="N771" s="54"/>
      <c r="O771" s="54"/>
      <c r="P771" s="54">
        <f>O771</f>
        <v>0</v>
      </c>
      <c r="Q771" s="54"/>
      <c r="R771" s="54"/>
      <c r="S771" s="54">
        <f>R771</f>
        <v>0</v>
      </c>
      <c r="T771" s="54"/>
      <c r="U771" s="54">
        <f>T771</f>
        <v>0</v>
      </c>
    </row>
    <row r="772" spans="1:25" s="23" customFormat="1" ht="15.75" hidden="1">
      <c r="A772" s="24"/>
      <c r="B772" s="25">
        <v>51</v>
      </c>
      <c r="C772" s="52" t="s">
        <v>27</v>
      </c>
      <c r="D772" s="27">
        <v>386</v>
      </c>
      <c r="E772" s="20"/>
      <c r="F772" s="20"/>
      <c r="G772" s="55">
        <f>SUM(G773)</f>
        <v>0</v>
      </c>
      <c r="H772" s="55">
        <f t="shared" ref="H772:U772" si="403">SUM(H773)</f>
        <v>0</v>
      </c>
      <c r="I772" s="55">
        <f t="shared" si="403"/>
        <v>0</v>
      </c>
      <c r="J772" s="55">
        <f t="shared" si="403"/>
        <v>0</v>
      </c>
      <c r="K772" s="55">
        <f t="shared" si="403"/>
        <v>0</v>
      </c>
      <c r="L772" s="22" t="str">
        <f t="shared" si="372"/>
        <v>-</v>
      </c>
      <c r="M772" s="55">
        <f t="shared" si="403"/>
        <v>0</v>
      </c>
      <c r="N772" s="55">
        <f t="shared" si="403"/>
        <v>0</v>
      </c>
      <c r="O772" s="55">
        <f t="shared" si="403"/>
        <v>0</v>
      </c>
      <c r="P772" s="55">
        <f t="shared" si="403"/>
        <v>0</v>
      </c>
      <c r="Q772" s="55">
        <f t="shared" si="403"/>
        <v>0</v>
      </c>
      <c r="R772" s="55">
        <f t="shared" si="403"/>
        <v>0</v>
      </c>
      <c r="S772" s="55">
        <f t="shared" si="403"/>
        <v>0</v>
      </c>
      <c r="T772" s="55">
        <f t="shared" si="403"/>
        <v>0</v>
      </c>
      <c r="U772" s="55">
        <f t="shared" si="403"/>
        <v>0</v>
      </c>
      <c r="V772" s="57"/>
      <c r="W772" s="57"/>
      <c r="X772" s="57"/>
      <c r="Y772" s="12"/>
    </row>
    <row r="773" spans="1:25" ht="15.75" hidden="1">
      <c r="A773" s="43"/>
      <c r="B773" s="44">
        <v>51</v>
      </c>
      <c r="C773" s="63" t="s">
        <v>27</v>
      </c>
      <c r="D773" s="46" t="s">
        <v>430</v>
      </c>
      <c r="E773" s="38"/>
      <c r="F773" s="20"/>
      <c r="G773" s="54"/>
      <c r="H773" s="54"/>
      <c r="I773" s="54"/>
      <c r="J773" s="59"/>
      <c r="K773" s="54"/>
      <c r="L773" s="33" t="str">
        <f t="shared" si="372"/>
        <v>-</v>
      </c>
      <c r="M773" s="54"/>
      <c r="N773" s="54"/>
      <c r="O773" s="54"/>
      <c r="P773" s="59"/>
      <c r="Q773" s="54"/>
      <c r="R773" s="54"/>
      <c r="S773" s="59"/>
      <c r="T773" s="54"/>
      <c r="U773" s="59"/>
    </row>
    <row r="774" spans="1:25" s="23" customFormat="1" ht="48" customHeight="1">
      <c r="A774" s="298" t="s">
        <v>415</v>
      </c>
      <c r="B774" s="298"/>
      <c r="C774" s="298"/>
      <c r="D774" s="298"/>
      <c r="E774" s="40" t="s">
        <v>417</v>
      </c>
      <c r="F774" s="20"/>
      <c r="G774" s="55">
        <f>G775+G777</f>
        <v>0</v>
      </c>
      <c r="H774" s="55">
        <f t="shared" ref="H774:U774" si="404">H775+H777</f>
        <v>0</v>
      </c>
      <c r="I774" s="55">
        <f t="shared" si="404"/>
        <v>0</v>
      </c>
      <c r="J774" s="55">
        <f t="shared" si="404"/>
        <v>0</v>
      </c>
      <c r="K774" s="55">
        <f t="shared" si="404"/>
        <v>0</v>
      </c>
      <c r="L774" s="22" t="str">
        <f t="shared" si="372"/>
        <v>-</v>
      </c>
      <c r="M774" s="55">
        <f t="shared" si="404"/>
        <v>0</v>
      </c>
      <c r="N774" s="55">
        <f t="shared" si="404"/>
        <v>0</v>
      </c>
      <c r="O774" s="55">
        <f t="shared" si="404"/>
        <v>0</v>
      </c>
      <c r="P774" s="55">
        <f t="shared" si="404"/>
        <v>0</v>
      </c>
      <c r="Q774" s="55">
        <f t="shared" si="404"/>
        <v>0</v>
      </c>
      <c r="R774" s="55">
        <f t="shared" si="404"/>
        <v>0</v>
      </c>
      <c r="S774" s="55">
        <f t="shared" si="404"/>
        <v>0</v>
      </c>
      <c r="T774" s="55">
        <f t="shared" si="404"/>
        <v>0</v>
      </c>
      <c r="U774" s="55">
        <f t="shared" si="404"/>
        <v>0</v>
      </c>
      <c r="V774" s="57"/>
      <c r="W774" s="57"/>
      <c r="X774" s="57"/>
      <c r="Y774" s="12"/>
    </row>
    <row r="775" spans="1:25" s="23" customFormat="1" ht="15.75" hidden="1">
      <c r="A775" s="24"/>
      <c r="B775" s="25">
        <v>12</v>
      </c>
      <c r="C775" s="52" t="s">
        <v>27</v>
      </c>
      <c r="D775" s="27">
        <v>386</v>
      </c>
      <c r="E775" s="20"/>
      <c r="F775" s="20"/>
      <c r="G775" s="55">
        <f>SUM(G776)</f>
        <v>0</v>
      </c>
      <c r="H775" s="55">
        <f t="shared" ref="H775:U775" si="405">SUM(H776)</f>
        <v>0</v>
      </c>
      <c r="I775" s="55">
        <f t="shared" si="405"/>
        <v>0</v>
      </c>
      <c r="J775" s="55">
        <f t="shared" si="405"/>
        <v>0</v>
      </c>
      <c r="K775" s="55">
        <f t="shared" si="405"/>
        <v>0</v>
      </c>
      <c r="L775" s="22" t="str">
        <f t="shared" si="372"/>
        <v>-</v>
      </c>
      <c r="M775" s="55">
        <f t="shared" si="405"/>
        <v>0</v>
      </c>
      <c r="N775" s="55">
        <f t="shared" si="405"/>
        <v>0</v>
      </c>
      <c r="O775" s="55">
        <f t="shared" si="405"/>
        <v>0</v>
      </c>
      <c r="P775" s="55">
        <f t="shared" si="405"/>
        <v>0</v>
      </c>
      <c r="Q775" s="55">
        <f t="shared" si="405"/>
        <v>0</v>
      </c>
      <c r="R775" s="55">
        <f t="shared" si="405"/>
        <v>0</v>
      </c>
      <c r="S775" s="55">
        <f t="shared" si="405"/>
        <v>0</v>
      </c>
      <c r="T775" s="55">
        <f t="shared" si="405"/>
        <v>0</v>
      </c>
      <c r="U775" s="55">
        <f t="shared" si="405"/>
        <v>0</v>
      </c>
      <c r="V775" s="57"/>
      <c r="W775" s="57"/>
      <c r="X775" s="57"/>
      <c r="Y775" s="12"/>
    </row>
    <row r="776" spans="1:25" ht="15.75" hidden="1">
      <c r="A776" s="43"/>
      <c r="B776" s="44">
        <v>12</v>
      </c>
      <c r="C776" s="63" t="s">
        <v>27</v>
      </c>
      <c r="D776" s="46" t="s">
        <v>430</v>
      </c>
      <c r="E776" s="38"/>
      <c r="F776" s="20"/>
      <c r="G776" s="54"/>
      <c r="H776" s="54"/>
      <c r="I776" s="54"/>
      <c r="J776" s="54"/>
      <c r="K776" s="54"/>
      <c r="L776" s="33" t="str">
        <f t="shared" si="372"/>
        <v>-</v>
      </c>
      <c r="M776" s="54"/>
      <c r="N776" s="54"/>
      <c r="O776" s="54">
        <v>0</v>
      </c>
      <c r="P776" s="54">
        <f>O776</f>
        <v>0</v>
      </c>
      <c r="Q776" s="54"/>
      <c r="R776" s="54"/>
      <c r="S776" s="54">
        <f>R776</f>
        <v>0</v>
      </c>
      <c r="T776" s="54"/>
      <c r="U776" s="54">
        <f>T776</f>
        <v>0</v>
      </c>
    </row>
    <row r="777" spans="1:25" s="23" customFormat="1" ht="15.75" hidden="1">
      <c r="A777" s="24"/>
      <c r="B777" s="25">
        <v>51</v>
      </c>
      <c r="C777" s="52" t="s">
        <v>27</v>
      </c>
      <c r="D777" s="27">
        <v>386</v>
      </c>
      <c r="E777" s="20"/>
      <c r="F777" s="20"/>
      <c r="G777" s="55">
        <f>SUM(G778)</f>
        <v>0</v>
      </c>
      <c r="H777" s="55">
        <f t="shared" ref="H777:U777" si="406">SUM(H778)</f>
        <v>0</v>
      </c>
      <c r="I777" s="55">
        <f t="shared" si="406"/>
        <v>0</v>
      </c>
      <c r="J777" s="55">
        <f t="shared" si="406"/>
        <v>0</v>
      </c>
      <c r="K777" s="55">
        <f t="shared" si="406"/>
        <v>0</v>
      </c>
      <c r="L777" s="22" t="str">
        <f t="shared" si="372"/>
        <v>-</v>
      </c>
      <c r="M777" s="55">
        <f t="shared" si="406"/>
        <v>0</v>
      </c>
      <c r="N777" s="55">
        <f t="shared" si="406"/>
        <v>0</v>
      </c>
      <c r="O777" s="55">
        <f t="shared" si="406"/>
        <v>0</v>
      </c>
      <c r="P777" s="55">
        <f t="shared" si="406"/>
        <v>0</v>
      </c>
      <c r="Q777" s="55">
        <f t="shared" si="406"/>
        <v>0</v>
      </c>
      <c r="R777" s="55">
        <f t="shared" si="406"/>
        <v>0</v>
      </c>
      <c r="S777" s="55">
        <f t="shared" si="406"/>
        <v>0</v>
      </c>
      <c r="T777" s="55">
        <f t="shared" si="406"/>
        <v>0</v>
      </c>
      <c r="U777" s="55">
        <f t="shared" si="406"/>
        <v>0</v>
      </c>
      <c r="V777" s="57"/>
      <c r="W777" s="57"/>
      <c r="X777" s="57"/>
      <c r="Y777" s="12"/>
    </row>
    <row r="778" spans="1:25" ht="15.75" hidden="1">
      <c r="A778" s="43"/>
      <c r="B778" s="44">
        <v>51</v>
      </c>
      <c r="C778" s="63" t="s">
        <v>27</v>
      </c>
      <c r="D778" s="46" t="s">
        <v>430</v>
      </c>
      <c r="E778" s="38"/>
      <c r="F778" s="20"/>
      <c r="G778" s="54"/>
      <c r="H778" s="54"/>
      <c r="I778" s="54"/>
      <c r="J778" s="59"/>
      <c r="K778" s="54"/>
      <c r="L778" s="33" t="str">
        <f t="shared" si="372"/>
        <v>-</v>
      </c>
      <c r="M778" s="54"/>
      <c r="N778" s="54"/>
      <c r="O778" s="54">
        <v>0</v>
      </c>
      <c r="P778" s="59"/>
      <c r="Q778" s="54"/>
      <c r="R778" s="54"/>
      <c r="S778" s="59"/>
      <c r="T778" s="54"/>
      <c r="U778" s="59"/>
    </row>
    <row r="779" spans="1:25" s="23" customFormat="1" ht="31.5">
      <c r="A779" s="298" t="s">
        <v>415</v>
      </c>
      <c r="B779" s="298"/>
      <c r="C779" s="298"/>
      <c r="D779" s="298"/>
      <c r="E779" s="40" t="s">
        <v>418</v>
      </c>
      <c r="F779" s="20"/>
      <c r="G779" s="55">
        <f>G780+G782</f>
        <v>0</v>
      </c>
      <c r="H779" s="55">
        <f t="shared" ref="H779:U779" si="407">H780+H782</f>
        <v>0</v>
      </c>
      <c r="I779" s="55">
        <f t="shared" si="407"/>
        <v>0</v>
      </c>
      <c r="J779" s="55">
        <f t="shared" si="407"/>
        <v>0</v>
      </c>
      <c r="K779" s="55">
        <f t="shared" si="407"/>
        <v>0</v>
      </c>
      <c r="L779" s="22" t="str">
        <f t="shared" si="372"/>
        <v>-</v>
      </c>
      <c r="M779" s="55">
        <f t="shared" si="407"/>
        <v>0</v>
      </c>
      <c r="N779" s="55">
        <f t="shared" si="407"/>
        <v>0</v>
      </c>
      <c r="O779" s="55">
        <f t="shared" si="407"/>
        <v>0</v>
      </c>
      <c r="P779" s="55">
        <f t="shared" si="407"/>
        <v>0</v>
      </c>
      <c r="Q779" s="55">
        <f t="shared" si="407"/>
        <v>0</v>
      </c>
      <c r="R779" s="55">
        <f t="shared" si="407"/>
        <v>0</v>
      </c>
      <c r="S779" s="55">
        <f t="shared" si="407"/>
        <v>0</v>
      </c>
      <c r="T779" s="55">
        <f t="shared" si="407"/>
        <v>0</v>
      </c>
      <c r="U779" s="55">
        <f t="shared" si="407"/>
        <v>0</v>
      </c>
      <c r="V779" s="57"/>
      <c r="W779" s="57"/>
      <c r="X779" s="57"/>
      <c r="Y779" s="12"/>
    </row>
    <row r="780" spans="1:25" s="23" customFormat="1" ht="15.75" hidden="1">
      <c r="A780" s="24"/>
      <c r="B780" s="25">
        <v>12</v>
      </c>
      <c r="C780" s="52" t="s">
        <v>27</v>
      </c>
      <c r="D780" s="27">
        <v>386</v>
      </c>
      <c r="E780" s="20"/>
      <c r="F780" s="20"/>
      <c r="G780" s="55">
        <f>SUM(G781)</f>
        <v>0</v>
      </c>
      <c r="H780" s="55">
        <f t="shared" ref="H780:U780" si="408">SUM(H781)</f>
        <v>0</v>
      </c>
      <c r="I780" s="55">
        <f t="shared" si="408"/>
        <v>0</v>
      </c>
      <c r="J780" s="55">
        <f t="shared" si="408"/>
        <v>0</v>
      </c>
      <c r="K780" s="55">
        <f t="shared" si="408"/>
        <v>0</v>
      </c>
      <c r="L780" s="22" t="str">
        <f t="shared" si="372"/>
        <v>-</v>
      </c>
      <c r="M780" s="55">
        <f t="shared" si="408"/>
        <v>0</v>
      </c>
      <c r="N780" s="55">
        <f t="shared" si="408"/>
        <v>0</v>
      </c>
      <c r="O780" s="55">
        <f t="shared" si="408"/>
        <v>0</v>
      </c>
      <c r="P780" s="55">
        <f t="shared" si="408"/>
        <v>0</v>
      </c>
      <c r="Q780" s="55">
        <f t="shared" si="408"/>
        <v>0</v>
      </c>
      <c r="R780" s="55">
        <f t="shared" si="408"/>
        <v>0</v>
      </c>
      <c r="S780" s="55">
        <f t="shared" si="408"/>
        <v>0</v>
      </c>
      <c r="T780" s="55">
        <f t="shared" si="408"/>
        <v>0</v>
      </c>
      <c r="U780" s="55">
        <f t="shared" si="408"/>
        <v>0</v>
      </c>
      <c r="V780" s="57"/>
      <c r="W780" s="57"/>
      <c r="X780" s="57"/>
      <c r="Y780" s="12"/>
    </row>
    <row r="781" spans="1:25" ht="15.75" hidden="1">
      <c r="A781" s="43"/>
      <c r="B781" s="44">
        <v>12</v>
      </c>
      <c r="C781" s="63" t="s">
        <v>27</v>
      </c>
      <c r="D781" s="46" t="s">
        <v>430</v>
      </c>
      <c r="E781" s="38"/>
      <c r="F781" s="20"/>
      <c r="G781" s="54"/>
      <c r="H781" s="54"/>
      <c r="I781" s="54"/>
      <c r="J781" s="54"/>
      <c r="K781" s="54"/>
      <c r="L781" s="33" t="str">
        <f t="shared" si="372"/>
        <v>-</v>
      </c>
      <c r="M781" s="54"/>
      <c r="N781" s="54"/>
      <c r="O781" s="54">
        <v>0</v>
      </c>
      <c r="P781" s="54">
        <f>O781</f>
        <v>0</v>
      </c>
      <c r="Q781" s="54"/>
      <c r="R781" s="54"/>
      <c r="S781" s="54">
        <f>R781</f>
        <v>0</v>
      </c>
      <c r="T781" s="54"/>
      <c r="U781" s="54">
        <f>T781</f>
        <v>0</v>
      </c>
    </row>
    <row r="782" spans="1:25" s="23" customFormat="1" ht="15.75" hidden="1">
      <c r="A782" s="24"/>
      <c r="B782" s="25">
        <v>51</v>
      </c>
      <c r="C782" s="52" t="s">
        <v>27</v>
      </c>
      <c r="D782" s="27">
        <v>386</v>
      </c>
      <c r="E782" s="20"/>
      <c r="F782" s="20"/>
      <c r="G782" s="55">
        <f>SUM(G783)</f>
        <v>0</v>
      </c>
      <c r="H782" s="55">
        <f t="shared" ref="H782:U782" si="409">SUM(H783)</f>
        <v>0</v>
      </c>
      <c r="I782" s="55">
        <f t="shared" si="409"/>
        <v>0</v>
      </c>
      <c r="J782" s="55">
        <f t="shared" si="409"/>
        <v>0</v>
      </c>
      <c r="K782" s="55">
        <f t="shared" si="409"/>
        <v>0</v>
      </c>
      <c r="L782" s="22" t="str">
        <f t="shared" si="372"/>
        <v>-</v>
      </c>
      <c r="M782" s="55">
        <f t="shared" si="409"/>
        <v>0</v>
      </c>
      <c r="N782" s="55">
        <f t="shared" si="409"/>
        <v>0</v>
      </c>
      <c r="O782" s="55">
        <f t="shared" si="409"/>
        <v>0</v>
      </c>
      <c r="P782" s="55">
        <f t="shared" si="409"/>
        <v>0</v>
      </c>
      <c r="Q782" s="55">
        <f t="shared" si="409"/>
        <v>0</v>
      </c>
      <c r="R782" s="55">
        <f t="shared" si="409"/>
        <v>0</v>
      </c>
      <c r="S782" s="55">
        <f t="shared" si="409"/>
        <v>0</v>
      </c>
      <c r="T782" s="55">
        <f t="shared" si="409"/>
        <v>0</v>
      </c>
      <c r="U782" s="55">
        <f t="shared" si="409"/>
        <v>0</v>
      </c>
      <c r="V782" s="57"/>
      <c r="W782" s="57"/>
      <c r="X782" s="57"/>
      <c r="Y782" s="12"/>
    </row>
    <row r="783" spans="1:25" ht="15.75" hidden="1">
      <c r="A783" s="43"/>
      <c r="B783" s="44">
        <v>51</v>
      </c>
      <c r="C783" s="63" t="s">
        <v>27</v>
      </c>
      <c r="D783" s="46" t="s">
        <v>430</v>
      </c>
      <c r="E783" s="38"/>
      <c r="F783" s="20"/>
      <c r="G783" s="54"/>
      <c r="H783" s="54"/>
      <c r="I783" s="54"/>
      <c r="J783" s="59"/>
      <c r="K783" s="54"/>
      <c r="L783" s="33" t="str">
        <f t="shared" si="372"/>
        <v>-</v>
      </c>
      <c r="M783" s="54"/>
      <c r="N783" s="54"/>
      <c r="O783" s="54">
        <v>0</v>
      </c>
      <c r="P783" s="59"/>
      <c r="Q783" s="54"/>
      <c r="R783" s="54"/>
      <c r="S783" s="59"/>
      <c r="T783" s="54"/>
      <c r="U783" s="59"/>
    </row>
    <row r="784" spans="1:25" s="23" customFormat="1" ht="65.25" customHeight="1">
      <c r="A784" s="281" t="s">
        <v>51</v>
      </c>
      <c r="B784" s="281"/>
      <c r="C784" s="281"/>
      <c r="D784" s="281"/>
      <c r="E784" s="20" t="s">
        <v>45</v>
      </c>
      <c r="F784" s="20" t="s">
        <v>253</v>
      </c>
      <c r="G784" s="21">
        <f>SUM(G785)</f>
        <v>285000</v>
      </c>
      <c r="H784" s="21">
        <f t="shared" ref="H784:U785" si="410">SUM(H785)</f>
        <v>285000</v>
      </c>
      <c r="I784" s="21">
        <f t="shared" si="410"/>
        <v>285000</v>
      </c>
      <c r="J784" s="21">
        <f t="shared" si="410"/>
        <v>285000</v>
      </c>
      <c r="K784" s="21">
        <f t="shared" si="410"/>
        <v>134079.69</v>
      </c>
      <c r="L784" s="22">
        <f t="shared" si="372"/>
        <v>47.045505263157892</v>
      </c>
      <c r="M784" s="21">
        <f t="shared" si="410"/>
        <v>0</v>
      </c>
      <c r="N784" s="21">
        <f t="shared" si="410"/>
        <v>0</v>
      </c>
      <c r="O784" s="21">
        <f t="shared" si="410"/>
        <v>0</v>
      </c>
      <c r="P784" s="21">
        <f t="shared" si="410"/>
        <v>0</v>
      </c>
      <c r="Q784" s="21">
        <f t="shared" si="410"/>
        <v>0</v>
      </c>
      <c r="R784" s="21">
        <f t="shared" si="410"/>
        <v>0</v>
      </c>
      <c r="S784" s="21">
        <f t="shared" si="410"/>
        <v>0</v>
      </c>
      <c r="T784" s="21">
        <f t="shared" si="410"/>
        <v>0</v>
      </c>
      <c r="U784" s="21">
        <f t="shared" si="410"/>
        <v>0</v>
      </c>
      <c r="V784" s="57"/>
      <c r="W784" s="57"/>
      <c r="X784" s="57"/>
      <c r="Y784" s="12"/>
    </row>
    <row r="785" spans="1:25" s="23" customFormat="1" ht="15.75" hidden="1">
      <c r="A785" s="24" t="s">
        <v>51</v>
      </c>
      <c r="B785" s="25">
        <v>11</v>
      </c>
      <c r="C785" s="52" t="s">
        <v>28</v>
      </c>
      <c r="D785" s="42">
        <v>329</v>
      </c>
      <c r="E785" s="20"/>
      <c r="F785" s="20"/>
      <c r="G785" s="21">
        <f>SUM(G786)</f>
        <v>285000</v>
      </c>
      <c r="H785" s="21">
        <f t="shared" si="410"/>
        <v>285000</v>
      </c>
      <c r="I785" s="21">
        <f t="shared" si="410"/>
        <v>285000</v>
      </c>
      <c r="J785" s="21">
        <f t="shared" si="410"/>
        <v>285000</v>
      </c>
      <c r="K785" s="21">
        <f t="shared" si="410"/>
        <v>134079.69</v>
      </c>
      <c r="L785" s="22">
        <f t="shared" si="372"/>
        <v>47.045505263157892</v>
      </c>
      <c r="M785" s="21">
        <f t="shared" si="410"/>
        <v>0</v>
      </c>
      <c r="N785" s="21">
        <f t="shared" si="410"/>
        <v>0</v>
      </c>
      <c r="O785" s="21">
        <f t="shared" si="410"/>
        <v>0</v>
      </c>
      <c r="P785" s="21">
        <f t="shared" si="410"/>
        <v>0</v>
      </c>
      <c r="Q785" s="21">
        <f t="shared" si="410"/>
        <v>0</v>
      </c>
      <c r="R785" s="21">
        <f t="shared" si="410"/>
        <v>0</v>
      </c>
      <c r="S785" s="21">
        <f t="shared" si="410"/>
        <v>0</v>
      </c>
      <c r="T785" s="21">
        <f t="shared" si="410"/>
        <v>0</v>
      </c>
      <c r="U785" s="21">
        <f t="shared" si="410"/>
        <v>0</v>
      </c>
      <c r="V785" s="57"/>
      <c r="W785" s="57"/>
      <c r="X785" s="57"/>
      <c r="Y785" s="12"/>
    </row>
    <row r="786" spans="1:25" hidden="1">
      <c r="A786" s="28" t="s">
        <v>51</v>
      </c>
      <c r="B786" s="29">
        <v>11</v>
      </c>
      <c r="C786" s="53" t="s">
        <v>28</v>
      </c>
      <c r="D786" s="56">
        <v>3294</v>
      </c>
      <c r="E786" s="32" t="s">
        <v>37</v>
      </c>
      <c r="F786" s="32"/>
      <c r="G786" s="1">
        <v>285000</v>
      </c>
      <c r="H786" s="1">
        <v>285000</v>
      </c>
      <c r="I786" s="1">
        <v>285000</v>
      </c>
      <c r="J786" s="1">
        <v>285000</v>
      </c>
      <c r="K786" s="1">
        <v>134079.69</v>
      </c>
      <c r="L786" s="33">
        <f t="shared" si="372"/>
        <v>47.045505263157892</v>
      </c>
      <c r="M786" s="1">
        <v>0</v>
      </c>
      <c r="N786" s="1">
        <v>0</v>
      </c>
      <c r="O786" s="1"/>
      <c r="P786" s="1">
        <f>O786</f>
        <v>0</v>
      </c>
      <c r="Q786" s="1">
        <v>0</v>
      </c>
      <c r="R786" s="1"/>
      <c r="S786" s="1">
        <f>R786</f>
        <v>0</v>
      </c>
      <c r="T786" s="1"/>
      <c r="U786" s="1">
        <f>T786</f>
        <v>0</v>
      </c>
    </row>
    <row r="787" spans="1:25" ht="78.75">
      <c r="A787" s="281" t="s">
        <v>516</v>
      </c>
      <c r="B787" s="281"/>
      <c r="C787" s="281"/>
      <c r="D787" s="281"/>
      <c r="E787" s="20" t="s">
        <v>349</v>
      </c>
      <c r="F787" s="20" t="s">
        <v>253</v>
      </c>
      <c r="G787" s="21">
        <f>G788+G790+G792+G794+G796</f>
        <v>5300000</v>
      </c>
      <c r="H787" s="21">
        <f>H788+H790+H792+H794+H796</f>
        <v>965000</v>
      </c>
      <c r="I787" s="21">
        <f>I788+I790+I792+I794+I796+I798+I800</f>
        <v>5300000</v>
      </c>
      <c r="J787" s="21">
        <f t="shared" ref="J787:U787" si="411">J788+J790+J792+J794+J796+J798+J800</f>
        <v>965000</v>
      </c>
      <c r="K787" s="21">
        <f t="shared" si="411"/>
        <v>1498084.2200000002</v>
      </c>
      <c r="L787" s="22">
        <f t="shared" si="372"/>
        <v>28.265740000000005</v>
      </c>
      <c r="M787" s="21">
        <f t="shared" si="411"/>
        <v>1208000</v>
      </c>
      <c r="N787" s="21">
        <f t="shared" si="411"/>
        <v>181200</v>
      </c>
      <c r="O787" s="21">
        <f t="shared" si="411"/>
        <v>0</v>
      </c>
      <c r="P787" s="21">
        <f t="shared" si="411"/>
        <v>0</v>
      </c>
      <c r="Q787" s="21">
        <f t="shared" si="411"/>
        <v>3624000</v>
      </c>
      <c r="R787" s="21">
        <f t="shared" si="411"/>
        <v>0</v>
      </c>
      <c r="S787" s="21">
        <f t="shared" si="411"/>
        <v>0</v>
      </c>
      <c r="T787" s="21">
        <f t="shared" si="411"/>
        <v>0</v>
      </c>
      <c r="U787" s="21">
        <f t="shared" si="411"/>
        <v>0</v>
      </c>
    </row>
    <row r="788" spans="1:25" s="36" customFormat="1" ht="15.75" hidden="1">
      <c r="A788" s="25" t="s">
        <v>217</v>
      </c>
      <c r="B788" s="25">
        <v>11</v>
      </c>
      <c r="C788" s="52" t="s">
        <v>28</v>
      </c>
      <c r="D788" s="27">
        <v>323</v>
      </c>
      <c r="E788" s="20"/>
      <c r="F788" s="20"/>
      <c r="G788" s="21">
        <f>SUM(G789)</f>
        <v>200000</v>
      </c>
      <c r="H788" s="21">
        <f t="shared" ref="H788:U788" si="412">SUM(H789)</f>
        <v>200000</v>
      </c>
      <c r="I788" s="21">
        <f t="shared" si="412"/>
        <v>200000</v>
      </c>
      <c r="J788" s="21">
        <f t="shared" si="412"/>
        <v>200000</v>
      </c>
      <c r="K788" s="21">
        <f t="shared" si="412"/>
        <v>0</v>
      </c>
      <c r="L788" s="22">
        <f t="shared" si="372"/>
        <v>0</v>
      </c>
      <c r="M788" s="21">
        <f t="shared" si="412"/>
        <v>0</v>
      </c>
      <c r="N788" s="21">
        <f t="shared" si="412"/>
        <v>0</v>
      </c>
      <c r="O788" s="21">
        <f t="shared" si="412"/>
        <v>0</v>
      </c>
      <c r="P788" s="21">
        <f t="shared" si="412"/>
        <v>0</v>
      </c>
      <c r="Q788" s="21">
        <f t="shared" si="412"/>
        <v>0</v>
      </c>
      <c r="R788" s="21">
        <f t="shared" si="412"/>
        <v>0</v>
      </c>
      <c r="S788" s="21">
        <f t="shared" si="412"/>
        <v>0</v>
      </c>
      <c r="T788" s="21">
        <f t="shared" si="412"/>
        <v>0</v>
      </c>
      <c r="U788" s="21">
        <f t="shared" si="412"/>
        <v>0</v>
      </c>
      <c r="V788" s="21"/>
      <c r="W788" s="21"/>
      <c r="X788" s="21"/>
      <c r="Y788" s="132"/>
    </row>
    <row r="789" spans="1:25" s="36" customFormat="1" ht="15.75" hidden="1">
      <c r="A789" s="29" t="s">
        <v>217</v>
      </c>
      <c r="B789" s="29">
        <v>11</v>
      </c>
      <c r="C789" s="53" t="s">
        <v>28</v>
      </c>
      <c r="D789" s="56">
        <v>3237</v>
      </c>
      <c r="E789" s="32" t="s">
        <v>36</v>
      </c>
      <c r="F789" s="32"/>
      <c r="G789" s="1">
        <v>200000</v>
      </c>
      <c r="H789" s="1">
        <v>200000</v>
      </c>
      <c r="I789" s="1">
        <v>200000</v>
      </c>
      <c r="J789" s="1">
        <v>200000</v>
      </c>
      <c r="K789" s="1">
        <v>0</v>
      </c>
      <c r="L789" s="33">
        <f t="shared" ref="L789:L866" si="413">IF(I789=0, "-", K789/I789*100)</f>
        <v>0</v>
      </c>
      <c r="M789" s="1">
        <v>0</v>
      </c>
      <c r="N789" s="1">
        <v>0</v>
      </c>
      <c r="O789" s="1"/>
      <c r="P789" s="1">
        <f>O789</f>
        <v>0</v>
      </c>
      <c r="Q789" s="1">
        <v>0</v>
      </c>
      <c r="R789" s="1"/>
      <c r="S789" s="1">
        <f>R789</f>
        <v>0</v>
      </c>
      <c r="T789" s="1"/>
      <c r="U789" s="1">
        <f>T789</f>
        <v>0</v>
      </c>
      <c r="V789" s="21"/>
      <c r="W789" s="21"/>
      <c r="X789" s="21"/>
      <c r="Y789" s="132"/>
    </row>
    <row r="790" spans="1:25" s="36" customFormat="1" ht="15.75" hidden="1">
      <c r="A790" s="25" t="s">
        <v>217</v>
      </c>
      <c r="B790" s="25">
        <v>12</v>
      </c>
      <c r="C790" s="52" t="s">
        <v>28</v>
      </c>
      <c r="D790" s="42">
        <v>323</v>
      </c>
      <c r="E790" s="20"/>
      <c r="F790" s="20"/>
      <c r="G790" s="21">
        <f>SUM(G791)</f>
        <v>90000</v>
      </c>
      <c r="H790" s="21">
        <f t="shared" ref="H790:U790" si="414">SUM(H791)</f>
        <v>90000</v>
      </c>
      <c r="I790" s="21">
        <f t="shared" si="414"/>
        <v>90000</v>
      </c>
      <c r="J790" s="21">
        <f t="shared" si="414"/>
        <v>90000</v>
      </c>
      <c r="K790" s="21">
        <f t="shared" si="414"/>
        <v>0</v>
      </c>
      <c r="L790" s="22">
        <f t="shared" si="413"/>
        <v>0</v>
      </c>
      <c r="M790" s="21">
        <f t="shared" si="414"/>
        <v>0</v>
      </c>
      <c r="N790" s="21">
        <f t="shared" si="414"/>
        <v>0</v>
      </c>
      <c r="O790" s="21">
        <f t="shared" si="414"/>
        <v>0</v>
      </c>
      <c r="P790" s="21">
        <f t="shared" si="414"/>
        <v>0</v>
      </c>
      <c r="Q790" s="21">
        <f t="shared" si="414"/>
        <v>0</v>
      </c>
      <c r="R790" s="21">
        <f t="shared" si="414"/>
        <v>0</v>
      </c>
      <c r="S790" s="21">
        <f t="shared" si="414"/>
        <v>0</v>
      </c>
      <c r="T790" s="21">
        <f t="shared" si="414"/>
        <v>0</v>
      </c>
      <c r="U790" s="21">
        <f t="shared" si="414"/>
        <v>0</v>
      </c>
      <c r="V790" s="21"/>
      <c r="W790" s="21"/>
      <c r="X790" s="21"/>
      <c r="Y790" s="132"/>
    </row>
    <row r="791" spans="1:25" s="35" customFormat="1" hidden="1">
      <c r="A791" s="29" t="s">
        <v>217</v>
      </c>
      <c r="B791" s="29">
        <v>12</v>
      </c>
      <c r="C791" s="53" t="s">
        <v>28</v>
      </c>
      <c r="D791" s="56">
        <v>3237</v>
      </c>
      <c r="E791" s="32" t="s">
        <v>36</v>
      </c>
      <c r="F791" s="32"/>
      <c r="G791" s="1">
        <v>90000</v>
      </c>
      <c r="H791" s="1">
        <v>90000</v>
      </c>
      <c r="I791" s="1">
        <v>90000</v>
      </c>
      <c r="J791" s="1">
        <v>90000</v>
      </c>
      <c r="K791" s="1">
        <v>0</v>
      </c>
      <c r="L791" s="33">
        <f t="shared" si="413"/>
        <v>0</v>
      </c>
      <c r="M791" s="1">
        <v>0</v>
      </c>
      <c r="N791" s="1">
        <v>0</v>
      </c>
      <c r="O791" s="1"/>
      <c r="P791" s="1">
        <f>O791</f>
        <v>0</v>
      </c>
      <c r="Q791" s="1">
        <v>0</v>
      </c>
      <c r="R791" s="1"/>
      <c r="S791" s="1">
        <f>R791</f>
        <v>0</v>
      </c>
      <c r="T791" s="1"/>
      <c r="U791" s="1">
        <f>T791</f>
        <v>0</v>
      </c>
      <c r="V791" s="1"/>
      <c r="W791" s="1"/>
      <c r="X791" s="1"/>
      <c r="Y791" s="74"/>
    </row>
    <row r="792" spans="1:25" s="36" customFormat="1" ht="15.75" hidden="1">
      <c r="A792" s="25" t="s">
        <v>217</v>
      </c>
      <c r="B792" s="25">
        <v>12</v>
      </c>
      <c r="C792" s="52" t="s">
        <v>28</v>
      </c>
      <c r="D792" s="42">
        <v>412</v>
      </c>
      <c r="E792" s="20"/>
      <c r="F792" s="20"/>
      <c r="G792" s="21">
        <f>SUM(G793)</f>
        <v>675000</v>
      </c>
      <c r="H792" s="21">
        <f t="shared" ref="H792:U792" si="415">SUM(H793)</f>
        <v>675000</v>
      </c>
      <c r="I792" s="21">
        <f t="shared" si="415"/>
        <v>675000</v>
      </c>
      <c r="J792" s="21">
        <f t="shared" si="415"/>
        <v>675000</v>
      </c>
      <c r="K792" s="21">
        <f t="shared" si="415"/>
        <v>224712.63</v>
      </c>
      <c r="L792" s="22">
        <f t="shared" si="413"/>
        <v>33.290760000000006</v>
      </c>
      <c r="M792" s="21">
        <f t="shared" si="415"/>
        <v>181200</v>
      </c>
      <c r="N792" s="21">
        <f t="shared" si="415"/>
        <v>181200</v>
      </c>
      <c r="O792" s="21">
        <f t="shared" si="415"/>
        <v>0</v>
      </c>
      <c r="P792" s="21">
        <f t="shared" si="415"/>
        <v>0</v>
      </c>
      <c r="Q792" s="21">
        <f t="shared" si="415"/>
        <v>543600</v>
      </c>
      <c r="R792" s="21">
        <f t="shared" si="415"/>
        <v>0</v>
      </c>
      <c r="S792" s="21">
        <f t="shared" si="415"/>
        <v>0</v>
      </c>
      <c r="T792" s="21">
        <f t="shared" si="415"/>
        <v>0</v>
      </c>
      <c r="U792" s="21">
        <f t="shared" si="415"/>
        <v>0</v>
      </c>
      <c r="V792" s="21"/>
      <c r="W792" s="21"/>
      <c r="X792" s="21"/>
      <c r="Y792" s="132"/>
    </row>
    <row r="793" spans="1:25" s="35" customFormat="1" hidden="1">
      <c r="A793" s="29" t="s">
        <v>217</v>
      </c>
      <c r="B793" s="29">
        <v>12</v>
      </c>
      <c r="C793" s="53" t="s">
        <v>28</v>
      </c>
      <c r="D793" s="56">
        <v>4126</v>
      </c>
      <c r="E793" s="32" t="s">
        <v>4</v>
      </c>
      <c r="F793" s="32"/>
      <c r="G793" s="1">
        <v>675000</v>
      </c>
      <c r="H793" s="1">
        <v>675000</v>
      </c>
      <c r="I793" s="1">
        <v>675000</v>
      </c>
      <c r="J793" s="1">
        <v>675000</v>
      </c>
      <c r="K793" s="1">
        <v>224712.63</v>
      </c>
      <c r="L793" s="33">
        <f t="shared" si="413"/>
        <v>33.290760000000006</v>
      </c>
      <c r="M793" s="1">
        <v>181200</v>
      </c>
      <c r="N793" s="1">
        <v>181200</v>
      </c>
      <c r="O793" s="1"/>
      <c r="P793" s="1">
        <f>O793</f>
        <v>0</v>
      </c>
      <c r="Q793" s="1">
        <v>543600</v>
      </c>
      <c r="R793" s="1"/>
      <c r="S793" s="1">
        <f>R793</f>
        <v>0</v>
      </c>
      <c r="T793" s="1"/>
      <c r="U793" s="1">
        <f>T793</f>
        <v>0</v>
      </c>
      <c r="V793" s="1"/>
      <c r="W793" s="1"/>
      <c r="X793" s="1"/>
      <c r="Y793" s="74"/>
    </row>
    <row r="794" spans="1:25" s="36" customFormat="1" ht="15.75" hidden="1">
      <c r="A794" s="25" t="s">
        <v>217</v>
      </c>
      <c r="B794" s="25">
        <v>51</v>
      </c>
      <c r="C794" s="52" t="s">
        <v>28</v>
      </c>
      <c r="D794" s="42">
        <v>323</v>
      </c>
      <c r="E794" s="20"/>
      <c r="F794" s="20"/>
      <c r="G794" s="21">
        <f>SUM(G795)</f>
        <v>510000</v>
      </c>
      <c r="H794" s="21">
        <f t="shared" ref="H794:U794" si="416">SUM(H795)</f>
        <v>0</v>
      </c>
      <c r="I794" s="21">
        <f t="shared" si="416"/>
        <v>510000</v>
      </c>
      <c r="J794" s="21">
        <f t="shared" si="416"/>
        <v>0</v>
      </c>
      <c r="K794" s="21">
        <f t="shared" si="416"/>
        <v>0</v>
      </c>
      <c r="L794" s="22">
        <f t="shared" si="413"/>
        <v>0</v>
      </c>
      <c r="M794" s="21">
        <f t="shared" si="416"/>
        <v>0</v>
      </c>
      <c r="N794" s="21">
        <f t="shared" si="416"/>
        <v>0</v>
      </c>
      <c r="O794" s="21">
        <f t="shared" si="416"/>
        <v>0</v>
      </c>
      <c r="P794" s="21">
        <f t="shared" si="416"/>
        <v>0</v>
      </c>
      <c r="Q794" s="21">
        <f t="shared" si="416"/>
        <v>0</v>
      </c>
      <c r="R794" s="21">
        <f t="shared" si="416"/>
        <v>0</v>
      </c>
      <c r="S794" s="21">
        <f t="shared" si="416"/>
        <v>0</v>
      </c>
      <c r="T794" s="21">
        <f t="shared" si="416"/>
        <v>0</v>
      </c>
      <c r="U794" s="21">
        <f t="shared" si="416"/>
        <v>0</v>
      </c>
      <c r="V794" s="21"/>
      <c r="W794" s="21"/>
      <c r="X794" s="21"/>
      <c r="Y794" s="132"/>
    </row>
    <row r="795" spans="1:25" s="35" customFormat="1" hidden="1">
      <c r="A795" s="29" t="s">
        <v>217</v>
      </c>
      <c r="B795" s="29">
        <v>51</v>
      </c>
      <c r="C795" s="53" t="s">
        <v>28</v>
      </c>
      <c r="D795" s="56">
        <v>3237</v>
      </c>
      <c r="E795" s="32" t="s">
        <v>36</v>
      </c>
      <c r="F795" s="32"/>
      <c r="G795" s="1">
        <v>510000</v>
      </c>
      <c r="H795" s="59"/>
      <c r="I795" s="1">
        <v>510000</v>
      </c>
      <c r="J795" s="59"/>
      <c r="K795" s="1">
        <v>0</v>
      </c>
      <c r="L795" s="33">
        <f t="shared" si="413"/>
        <v>0</v>
      </c>
      <c r="M795" s="1">
        <v>0</v>
      </c>
      <c r="N795" s="59"/>
      <c r="O795" s="1"/>
      <c r="P795" s="59"/>
      <c r="Q795" s="1">
        <v>0</v>
      </c>
      <c r="R795" s="1"/>
      <c r="S795" s="59"/>
      <c r="T795" s="1"/>
      <c r="U795" s="59"/>
      <c r="V795" s="1"/>
      <c r="W795" s="1"/>
      <c r="X795" s="1"/>
      <c r="Y795" s="74"/>
    </row>
    <row r="796" spans="1:25" s="36" customFormat="1" ht="15.75" hidden="1">
      <c r="A796" s="25" t="s">
        <v>217</v>
      </c>
      <c r="B796" s="25">
        <v>51</v>
      </c>
      <c r="C796" s="52" t="s">
        <v>28</v>
      </c>
      <c r="D796" s="42">
        <v>412</v>
      </c>
      <c r="E796" s="20"/>
      <c r="F796" s="20"/>
      <c r="G796" s="21">
        <f>SUM(G797)</f>
        <v>3825000</v>
      </c>
      <c r="H796" s="21">
        <f t="shared" ref="H796:U796" si="417">SUM(H797)</f>
        <v>0</v>
      </c>
      <c r="I796" s="21">
        <f t="shared" si="417"/>
        <v>3825000</v>
      </c>
      <c r="J796" s="21">
        <f t="shared" si="417"/>
        <v>0</v>
      </c>
      <c r="K796" s="21">
        <f t="shared" si="417"/>
        <v>1273371.5900000001</v>
      </c>
      <c r="L796" s="22">
        <f t="shared" si="413"/>
        <v>33.290760522875814</v>
      </c>
      <c r="M796" s="21">
        <f t="shared" si="417"/>
        <v>1026800</v>
      </c>
      <c r="N796" s="21">
        <f t="shared" si="417"/>
        <v>0</v>
      </c>
      <c r="O796" s="21">
        <f t="shared" si="417"/>
        <v>0</v>
      </c>
      <c r="P796" s="21">
        <f t="shared" si="417"/>
        <v>0</v>
      </c>
      <c r="Q796" s="21">
        <f t="shared" si="417"/>
        <v>3080400</v>
      </c>
      <c r="R796" s="21">
        <f t="shared" si="417"/>
        <v>0</v>
      </c>
      <c r="S796" s="21">
        <f t="shared" si="417"/>
        <v>0</v>
      </c>
      <c r="T796" s="21">
        <f t="shared" si="417"/>
        <v>0</v>
      </c>
      <c r="U796" s="21">
        <f t="shared" si="417"/>
        <v>0</v>
      </c>
      <c r="V796" s="21"/>
      <c r="W796" s="21"/>
      <c r="X796" s="21"/>
      <c r="Y796" s="132"/>
    </row>
    <row r="797" spans="1:25" s="36" customFormat="1" ht="15.75" hidden="1">
      <c r="A797" s="29" t="s">
        <v>217</v>
      </c>
      <c r="B797" s="29">
        <v>51</v>
      </c>
      <c r="C797" s="53" t="s">
        <v>28</v>
      </c>
      <c r="D797" s="56">
        <v>4126</v>
      </c>
      <c r="E797" s="32" t="s">
        <v>4</v>
      </c>
      <c r="F797" s="32"/>
      <c r="G797" s="1">
        <v>3825000</v>
      </c>
      <c r="H797" s="59"/>
      <c r="I797" s="1">
        <v>3825000</v>
      </c>
      <c r="J797" s="59"/>
      <c r="K797" s="1">
        <v>1273371.5900000001</v>
      </c>
      <c r="L797" s="33">
        <f t="shared" si="413"/>
        <v>33.290760522875814</v>
      </c>
      <c r="M797" s="1">
        <v>1026800</v>
      </c>
      <c r="N797" s="59"/>
      <c r="O797" s="1"/>
      <c r="P797" s="59"/>
      <c r="Q797" s="1">
        <v>3080400</v>
      </c>
      <c r="R797" s="1"/>
      <c r="S797" s="59"/>
      <c r="T797" s="1"/>
      <c r="U797" s="59"/>
      <c r="V797" s="21"/>
      <c r="W797" s="21"/>
      <c r="X797" s="21"/>
      <c r="Y797" s="132"/>
    </row>
    <row r="798" spans="1:25" s="36" customFormat="1" ht="15.75" hidden="1">
      <c r="A798" s="25" t="s">
        <v>217</v>
      </c>
      <c r="B798" s="25">
        <v>563</v>
      </c>
      <c r="C798" s="52" t="s">
        <v>28</v>
      </c>
      <c r="D798" s="42">
        <v>323</v>
      </c>
      <c r="E798" s="20"/>
      <c r="F798" s="20"/>
      <c r="G798" s="21"/>
      <c r="H798" s="21"/>
      <c r="I798" s="21">
        <f>I799</f>
        <v>0</v>
      </c>
      <c r="J798" s="21">
        <f t="shared" ref="J798:U798" si="418">J799</f>
        <v>0</v>
      </c>
      <c r="K798" s="21">
        <f t="shared" si="418"/>
        <v>0</v>
      </c>
      <c r="L798" s="22" t="str">
        <f t="shared" si="413"/>
        <v>-</v>
      </c>
      <c r="M798" s="21">
        <f t="shared" si="418"/>
        <v>0</v>
      </c>
      <c r="N798" s="21">
        <f t="shared" si="418"/>
        <v>0</v>
      </c>
      <c r="O798" s="21">
        <f t="shared" si="418"/>
        <v>0</v>
      </c>
      <c r="P798" s="21">
        <f t="shared" si="418"/>
        <v>0</v>
      </c>
      <c r="Q798" s="21">
        <f t="shared" si="418"/>
        <v>0</v>
      </c>
      <c r="R798" s="21">
        <f t="shared" si="418"/>
        <v>0</v>
      </c>
      <c r="S798" s="21">
        <f t="shared" si="418"/>
        <v>0</v>
      </c>
      <c r="T798" s="21">
        <f t="shared" si="418"/>
        <v>0</v>
      </c>
      <c r="U798" s="21">
        <f t="shared" si="418"/>
        <v>0</v>
      </c>
      <c r="V798" s="21"/>
      <c r="W798" s="21"/>
      <c r="X798" s="21"/>
      <c r="Y798" s="132"/>
    </row>
    <row r="799" spans="1:25" s="36" customFormat="1" ht="15.75" hidden="1">
      <c r="A799" s="29" t="s">
        <v>217</v>
      </c>
      <c r="B799" s="29">
        <v>563</v>
      </c>
      <c r="C799" s="53" t="s">
        <v>28</v>
      </c>
      <c r="D799" s="56">
        <v>3237</v>
      </c>
      <c r="E799" s="32" t="s">
        <v>36</v>
      </c>
      <c r="F799" s="32"/>
      <c r="G799" s="1"/>
      <c r="H799" s="1"/>
      <c r="I799" s="1"/>
      <c r="J799" s="59"/>
      <c r="K799" s="1"/>
      <c r="L799" s="33" t="str">
        <f t="shared" si="413"/>
        <v>-</v>
      </c>
      <c r="M799" s="1"/>
      <c r="N799" s="1"/>
      <c r="O799" s="1"/>
      <c r="P799" s="59"/>
      <c r="Q799" s="1"/>
      <c r="R799" s="1"/>
      <c r="S799" s="59"/>
      <c r="T799" s="1"/>
      <c r="U799" s="59"/>
      <c r="V799" s="21"/>
      <c r="W799" s="21"/>
      <c r="X799" s="21"/>
      <c r="Y799" s="132"/>
    </row>
    <row r="800" spans="1:25" s="36" customFormat="1" ht="15.75" hidden="1">
      <c r="A800" s="25" t="s">
        <v>217</v>
      </c>
      <c r="B800" s="25">
        <v>563</v>
      </c>
      <c r="C800" s="52" t="s">
        <v>28</v>
      </c>
      <c r="D800" s="42">
        <v>412</v>
      </c>
      <c r="E800" s="20"/>
      <c r="F800" s="20"/>
      <c r="G800" s="21"/>
      <c r="H800" s="21"/>
      <c r="I800" s="21">
        <f>I801</f>
        <v>0</v>
      </c>
      <c r="J800" s="21">
        <f t="shared" ref="J800:U800" si="419">J801</f>
        <v>0</v>
      </c>
      <c r="K800" s="21">
        <f t="shared" si="419"/>
        <v>0</v>
      </c>
      <c r="L800" s="22" t="str">
        <f t="shared" si="413"/>
        <v>-</v>
      </c>
      <c r="M800" s="21">
        <f t="shared" si="419"/>
        <v>0</v>
      </c>
      <c r="N800" s="21">
        <f t="shared" si="419"/>
        <v>0</v>
      </c>
      <c r="O800" s="21">
        <f t="shared" si="419"/>
        <v>0</v>
      </c>
      <c r="P800" s="21">
        <f t="shared" si="419"/>
        <v>0</v>
      </c>
      <c r="Q800" s="21">
        <f t="shared" si="419"/>
        <v>0</v>
      </c>
      <c r="R800" s="21">
        <f t="shared" si="419"/>
        <v>0</v>
      </c>
      <c r="S800" s="21">
        <f t="shared" si="419"/>
        <v>0</v>
      </c>
      <c r="T800" s="21">
        <f t="shared" si="419"/>
        <v>0</v>
      </c>
      <c r="U800" s="21">
        <f t="shared" si="419"/>
        <v>0</v>
      </c>
      <c r="V800" s="21"/>
      <c r="W800" s="21"/>
      <c r="X800" s="21"/>
      <c r="Y800" s="132"/>
    </row>
    <row r="801" spans="1:25" s="36" customFormat="1" ht="15.75" hidden="1">
      <c r="A801" s="29" t="s">
        <v>217</v>
      </c>
      <c r="B801" s="29">
        <v>563</v>
      </c>
      <c r="C801" s="53" t="s">
        <v>28</v>
      </c>
      <c r="D801" s="56">
        <v>4126</v>
      </c>
      <c r="E801" s="32" t="s">
        <v>4</v>
      </c>
      <c r="F801" s="32"/>
      <c r="G801" s="1"/>
      <c r="H801" s="1"/>
      <c r="I801" s="1"/>
      <c r="J801" s="59"/>
      <c r="K801" s="1"/>
      <c r="L801" s="33" t="str">
        <f t="shared" si="413"/>
        <v>-</v>
      </c>
      <c r="M801" s="1"/>
      <c r="N801" s="1"/>
      <c r="O801" s="1"/>
      <c r="P801" s="59"/>
      <c r="Q801" s="1"/>
      <c r="R801" s="1"/>
      <c r="S801" s="59"/>
      <c r="T801" s="1"/>
      <c r="U801" s="59"/>
      <c r="V801" s="21"/>
      <c r="W801" s="21"/>
      <c r="X801" s="21"/>
      <c r="Y801" s="132"/>
    </row>
    <row r="802" spans="1:25" ht="90.75" customHeight="1">
      <c r="A802" s="281" t="s">
        <v>517</v>
      </c>
      <c r="B802" s="281"/>
      <c r="C802" s="281"/>
      <c r="D802" s="281"/>
      <c r="E802" s="20" t="s">
        <v>358</v>
      </c>
      <c r="F802" s="20" t="s">
        <v>251</v>
      </c>
      <c r="G802" s="21">
        <f>G803+G805+G807</f>
        <v>8600000</v>
      </c>
      <c r="H802" s="21">
        <f t="shared" ref="H802:U802" si="420">H803+H805+H807</f>
        <v>4885000</v>
      </c>
      <c r="I802" s="21">
        <f t="shared" si="420"/>
        <v>3985876</v>
      </c>
      <c r="J802" s="21">
        <f t="shared" si="420"/>
        <v>3985876</v>
      </c>
      <c r="K802" s="21">
        <f t="shared" si="420"/>
        <v>700000</v>
      </c>
      <c r="L802" s="22">
        <f t="shared" si="413"/>
        <v>17.562011462473993</v>
      </c>
      <c r="M802" s="21">
        <f t="shared" si="420"/>
        <v>44148000</v>
      </c>
      <c r="N802" s="21">
        <f t="shared" si="420"/>
        <v>44148000</v>
      </c>
      <c r="O802" s="21">
        <f t="shared" si="420"/>
        <v>0</v>
      </c>
      <c r="P802" s="21">
        <f t="shared" si="420"/>
        <v>0</v>
      </c>
      <c r="Q802" s="21">
        <f t="shared" si="420"/>
        <v>77882000</v>
      </c>
      <c r="R802" s="21">
        <f t="shared" si="420"/>
        <v>0</v>
      </c>
      <c r="S802" s="21">
        <f t="shared" si="420"/>
        <v>0</v>
      </c>
      <c r="T802" s="21">
        <f t="shared" si="420"/>
        <v>0</v>
      </c>
      <c r="U802" s="21">
        <f t="shared" si="420"/>
        <v>0</v>
      </c>
    </row>
    <row r="803" spans="1:25" s="36" customFormat="1" ht="15.75" hidden="1">
      <c r="A803" s="25" t="s">
        <v>306</v>
      </c>
      <c r="B803" s="25">
        <v>11</v>
      </c>
      <c r="C803" s="52" t="s">
        <v>27</v>
      </c>
      <c r="D803" s="27">
        <v>386</v>
      </c>
      <c r="E803" s="20"/>
      <c r="F803" s="20"/>
      <c r="G803" s="21">
        <f>SUM(G804)</f>
        <v>700000</v>
      </c>
      <c r="H803" s="21">
        <f t="shared" ref="H803:U803" si="421">SUM(H804)</f>
        <v>700000</v>
      </c>
      <c r="I803" s="21">
        <f t="shared" si="421"/>
        <v>700000</v>
      </c>
      <c r="J803" s="21">
        <f t="shared" si="421"/>
        <v>700000</v>
      </c>
      <c r="K803" s="21">
        <f t="shared" si="421"/>
        <v>700000</v>
      </c>
      <c r="L803" s="22">
        <f t="shared" si="413"/>
        <v>100</v>
      </c>
      <c r="M803" s="21">
        <f t="shared" si="421"/>
        <v>44148000</v>
      </c>
      <c r="N803" s="21">
        <f t="shared" si="421"/>
        <v>44148000</v>
      </c>
      <c r="O803" s="21">
        <f t="shared" si="421"/>
        <v>0</v>
      </c>
      <c r="P803" s="21">
        <f t="shared" si="421"/>
        <v>0</v>
      </c>
      <c r="Q803" s="21">
        <f t="shared" si="421"/>
        <v>77882000</v>
      </c>
      <c r="R803" s="21">
        <f t="shared" si="421"/>
        <v>0</v>
      </c>
      <c r="S803" s="21">
        <f t="shared" si="421"/>
        <v>0</v>
      </c>
      <c r="T803" s="21">
        <f t="shared" si="421"/>
        <v>0</v>
      </c>
      <c r="U803" s="21">
        <f t="shared" si="421"/>
        <v>0</v>
      </c>
      <c r="V803" s="21"/>
      <c r="W803" s="21"/>
      <c r="X803" s="21"/>
      <c r="Y803" s="132"/>
    </row>
    <row r="804" spans="1:25" s="35" customFormat="1" ht="45.75" hidden="1" customHeight="1">
      <c r="A804" s="29" t="s">
        <v>306</v>
      </c>
      <c r="B804" s="29">
        <v>11</v>
      </c>
      <c r="C804" s="53" t="s">
        <v>27</v>
      </c>
      <c r="D804" s="31">
        <v>3861</v>
      </c>
      <c r="E804" s="32" t="s">
        <v>282</v>
      </c>
      <c r="F804" s="32"/>
      <c r="G804" s="1">
        <v>700000</v>
      </c>
      <c r="H804" s="1">
        <v>700000</v>
      </c>
      <c r="I804" s="1">
        <v>700000</v>
      </c>
      <c r="J804" s="1">
        <v>700000</v>
      </c>
      <c r="K804" s="1">
        <v>700000</v>
      </c>
      <c r="L804" s="33">
        <f t="shared" si="413"/>
        <v>100</v>
      </c>
      <c r="M804" s="1">
        <v>44148000</v>
      </c>
      <c r="N804" s="1">
        <v>44148000</v>
      </c>
      <c r="O804" s="1"/>
      <c r="P804" s="1">
        <f>O804</f>
        <v>0</v>
      </c>
      <c r="Q804" s="1">
        <v>77882000</v>
      </c>
      <c r="R804" s="1"/>
      <c r="S804" s="1">
        <f>R804</f>
        <v>0</v>
      </c>
      <c r="T804" s="1"/>
      <c r="U804" s="1">
        <f>T804</f>
        <v>0</v>
      </c>
      <c r="V804" s="1"/>
      <c r="W804" s="1"/>
      <c r="X804" s="1"/>
      <c r="Y804" s="74"/>
    </row>
    <row r="805" spans="1:25" s="36" customFormat="1" ht="15.75" hidden="1">
      <c r="A805" s="25" t="s">
        <v>306</v>
      </c>
      <c r="B805" s="25">
        <v>12</v>
      </c>
      <c r="C805" s="52" t="s">
        <v>27</v>
      </c>
      <c r="D805" s="27">
        <v>386</v>
      </c>
      <c r="E805" s="20"/>
      <c r="F805" s="20"/>
      <c r="G805" s="21">
        <f>SUM(G806)</f>
        <v>4185000</v>
      </c>
      <c r="H805" s="21">
        <f t="shared" ref="H805:U805" si="422">SUM(H806)</f>
        <v>4185000</v>
      </c>
      <c r="I805" s="21">
        <f t="shared" si="422"/>
        <v>3285876</v>
      </c>
      <c r="J805" s="21">
        <f t="shared" si="422"/>
        <v>3285876</v>
      </c>
      <c r="K805" s="21">
        <f t="shared" si="422"/>
        <v>0</v>
      </c>
      <c r="L805" s="22">
        <f t="shared" si="413"/>
        <v>0</v>
      </c>
      <c r="M805" s="21">
        <f t="shared" si="422"/>
        <v>0</v>
      </c>
      <c r="N805" s="21">
        <f t="shared" si="422"/>
        <v>0</v>
      </c>
      <c r="O805" s="21">
        <f t="shared" si="422"/>
        <v>0</v>
      </c>
      <c r="P805" s="21">
        <f t="shared" si="422"/>
        <v>0</v>
      </c>
      <c r="Q805" s="21">
        <f t="shared" si="422"/>
        <v>0</v>
      </c>
      <c r="R805" s="21">
        <f t="shared" si="422"/>
        <v>0</v>
      </c>
      <c r="S805" s="21">
        <f t="shared" si="422"/>
        <v>0</v>
      </c>
      <c r="T805" s="21">
        <f t="shared" si="422"/>
        <v>0</v>
      </c>
      <c r="U805" s="21">
        <f t="shared" si="422"/>
        <v>0</v>
      </c>
      <c r="V805" s="21"/>
      <c r="W805" s="21"/>
      <c r="X805" s="21"/>
      <c r="Y805" s="132"/>
    </row>
    <row r="806" spans="1:25" s="35" customFormat="1" ht="47.25" hidden="1" customHeight="1">
      <c r="A806" s="29" t="s">
        <v>306</v>
      </c>
      <c r="B806" s="29">
        <v>12</v>
      </c>
      <c r="C806" s="53" t="s">
        <v>27</v>
      </c>
      <c r="D806" s="31">
        <v>3861</v>
      </c>
      <c r="E806" s="32" t="s">
        <v>282</v>
      </c>
      <c r="F806" s="32"/>
      <c r="G806" s="1">
        <v>4185000</v>
      </c>
      <c r="H806" s="1">
        <v>4185000</v>
      </c>
      <c r="I806" s="1">
        <v>3285876</v>
      </c>
      <c r="J806" s="1">
        <v>3285876</v>
      </c>
      <c r="K806" s="1"/>
      <c r="L806" s="33">
        <f t="shared" si="413"/>
        <v>0</v>
      </c>
      <c r="M806" s="1">
        <v>0</v>
      </c>
      <c r="N806" s="1">
        <v>0</v>
      </c>
      <c r="O806" s="1">
        <v>0</v>
      </c>
      <c r="P806" s="1">
        <f>O806</f>
        <v>0</v>
      </c>
      <c r="Q806" s="1">
        <v>0</v>
      </c>
      <c r="R806" s="1">
        <v>0</v>
      </c>
      <c r="S806" s="1">
        <f>R806</f>
        <v>0</v>
      </c>
      <c r="T806" s="1"/>
      <c r="U806" s="1">
        <f>T806</f>
        <v>0</v>
      </c>
      <c r="V806" s="1"/>
      <c r="W806" s="1"/>
      <c r="X806" s="1"/>
      <c r="Y806" s="74"/>
    </row>
    <row r="807" spans="1:25" s="36" customFormat="1" ht="15.75" hidden="1">
      <c r="A807" s="25" t="s">
        <v>306</v>
      </c>
      <c r="B807" s="25">
        <v>51</v>
      </c>
      <c r="C807" s="52" t="s">
        <v>27</v>
      </c>
      <c r="D807" s="27">
        <v>386</v>
      </c>
      <c r="E807" s="20"/>
      <c r="F807" s="20"/>
      <c r="G807" s="21">
        <f>SUM(G808)</f>
        <v>3715000</v>
      </c>
      <c r="H807" s="21">
        <f t="shared" ref="H807:U807" si="423">SUM(H808)</f>
        <v>0</v>
      </c>
      <c r="I807" s="21">
        <f t="shared" si="423"/>
        <v>0</v>
      </c>
      <c r="J807" s="21">
        <f t="shared" si="423"/>
        <v>0</v>
      </c>
      <c r="K807" s="21">
        <f t="shared" si="423"/>
        <v>0</v>
      </c>
      <c r="L807" s="22" t="str">
        <f t="shared" si="413"/>
        <v>-</v>
      </c>
      <c r="M807" s="21">
        <f t="shared" si="423"/>
        <v>0</v>
      </c>
      <c r="N807" s="21">
        <f t="shared" si="423"/>
        <v>0</v>
      </c>
      <c r="O807" s="21">
        <f t="shared" si="423"/>
        <v>0</v>
      </c>
      <c r="P807" s="21">
        <f t="shared" si="423"/>
        <v>0</v>
      </c>
      <c r="Q807" s="21">
        <f t="shared" si="423"/>
        <v>0</v>
      </c>
      <c r="R807" s="21">
        <f t="shared" si="423"/>
        <v>0</v>
      </c>
      <c r="S807" s="21">
        <f t="shared" si="423"/>
        <v>0</v>
      </c>
      <c r="T807" s="21">
        <f t="shared" si="423"/>
        <v>0</v>
      </c>
      <c r="U807" s="21">
        <f t="shared" si="423"/>
        <v>0</v>
      </c>
      <c r="V807" s="21"/>
      <c r="W807" s="21"/>
      <c r="X807" s="21"/>
      <c r="Y807" s="132"/>
    </row>
    <row r="808" spans="1:25" s="36" customFormat="1" ht="45" hidden="1">
      <c r="A808" s="29" t="s">
        <v>306</v>
      </c>
      <c r="B808" s="29">
        <v>51</v>
      </c>
      <c r="C808" s="53" t="s">
        <v>27</v>
      </c>
      <c r="D808" s="31">
        <v>3861</v>
      </c>
      <c r="E808" s="32" t="s">
        <v>282</v>
      </c>
      <c r="F808" s="32"/>
      <c r="G808" s="1">
        <v>3715000</v>
      </c>
      <c r="H808" s="59"/>
      <c r="I808" s="1">
        <v>0</v>
      </c>
      <c r="J808" s="59"/>
      <c r="K808" s="1">
        <v>0</v>
      </c>
      <c r="L808" s="33" t="str">
        <f t="shared" si="413"/>
        <v>-</v>
      </c>
      <c r="M808" s="1">
        <v>0</v>
      </c>
      <c r="N808" s="59"/>
      <c r="O808" s="1">
        <v>0</v>
      </c>
      <c r="P808" s="59"/>
      <c r="Q808" s="1">
        <v>0</v>
      </c>
      <c r="R808" s="1">
        <v>0</v>
      </c>
      <c r="S808" s="59"/>
      <c r="T808" s="1"/>
      <c r="U808" s="59"/>
      <c r="V808" s="21"/>
      <c r="W808" s="21"/>
      <c r="X808" s="21"/>
      <c r="Y808" s="132"/>
    </row>
    <row r="809" spans="1:25" ht="94.5">
      <c r="A809" s="281" t="s">
        <v>518</v>
      </c>
      <c r="B809" s="281"/>
      <c r="C809" s="281"/>
      <c r="D809" s="281"/>
      <c r="E809" s="20" t="s">
        <v>357</v>
      </c>
      <c r="F809" s="20" t="s">
        <v>251</v>
      </c>
      <c r="G809" s="21">
        <f>G810+G812+G814</f>
        <v>78072050</v>
      </c>
      <c r="H809" s="21">
        <f t="shared" ref="H809:U809" si="424">H810+H812+H814</f>
        <v>78072050</v>
      </c>
      <c r="I809" s="21">
        <f t="shared" si="424"/>
        <v>22000000</v>
      </c>
      <c r="J809" s="21">
        <f t="shared" si="424"/>
        <v>22000000</v>
      </c>
      <c r="K809" s="21">
        <f t="shared" si="424"/>
        <v>22000000</v>
      </c>
      <c r="L809" s="22">
        <f t="shared" si="413"/>
        <v>100</v>
      </c>
      <c r="M809" s="21">
        <f t="shared" si="424"/>
        <v>293900000</v>
      </c>
      <c r="N809" s="21">
        <f t="shared" si="424"/>
        <v>53000000</v>
      </c>
      <c r="O809" s="21">
        <f t="shared" si="424"/>
        <v>0</v>
      </c>
      <c r="P809" s="21">
        <f t="shared" si="424"/>
        <v>0</v>
      </c>
      <c r="Q809" s="21">
        <f t="shared" si="424"/>
        <v>496400000</v>
      </c>
      <c r="R809" s="21">
        <f t="shared" si="424"/>
        <v>0</v>
      </c>
      <c r="S809" s="21">
        <f t="shared" si="424"/>
        <v>0</v>
      </c>
      <c r="T809" s="21">
        <f t="shared" si="424"/>
        <v>0</v>
      </c>
      <c r="U809" s="21">
        <f t="shared" si="424"/>
        <v>0</v>
      </c>
    </row>
    <row r="810" spans="1:25" s="23" customFormat="1" ht="15.75" hidden="1">
      <c r="A810" s="25" t="s">
        <v>307</v>
      </c>
      <c r="B810" s="25">
        <v>11</v>
      </c>
      <c r="C810" s="52" t="s">
        <v>27</v>
      </c>
      <c r="D810" s="27">
        <v>386</v>
      </c>
      <c r="E810" s="20"/>
      <c r="F810" s="20"/>
      <c r="G810" s="21">
        <f>SUM(G811)</f>
        <v>78072050</v>
      </c>
      <c r="H810" s="21">
        <f t="shared" ref="H810:U810" si="425">SUM(H811)</f>
        <v>78072050</v>
      </c>
      <c r="I810" s="21">
        <f t="shared" si="425"/>
        <v>22000000</v>
      </c>
      <c r="J810" s="21">
        <f t="shared" si="425"/>
        <v>22000000</v>
      </c>
      <c r="K810" s="21">
        <f t="shared" si="425"/>
        <v>22000000</v>
      </c>
      <c r="L810" s="22">
        <f t="shared" si="413"/>
        <v>100</v>
      </c>
      <c r="M810" s="21">
        <f t="shared" si="425"/>
        <v>10500000</v>
      </c>
      <c r="N810" s="21">
        <f t="shared" si="425"/>
        <v>10500000</v>
      </c>
      <c r="O810" s="21">
        <f t="shared" si="425"/>
        <v>0</v>
      </c>
      <c r="P810" s="21">
        <f t="shared" si="425"/>
        <v>0</v>
      </c>
      <c r="Q810" s="21">
        <f t="shared" si="425"/>
        <v>3500000</v>
      </c>
      <c r="R810" s="21">
        <f t="shared" si="425"/>
        <v>0</v>
      </c>
      <c r="S810" s="21">
        <f t="shared" si="425"/>
        <v>0</v>
      </c>
      <c r="T810" s="21">
        <f t="shared" si="425"/>
        <v>0</v>
      </c>
      <c r="U810" s="21">
        <f t="shared" si="425"/>
        <v>0</v>
      </c>
      <c r="V810" s="57"/>
      <c r="W810" s="57"/>
      <c r="X810" s="57"/>
      <c r="Y810" s="12"/>
    </row>
    <row r="811" spans="1:25" ht="45" hidden="1">
      <c r="A811" s="29" t="s">
        <v>307</v>
      </c>
      <c r="B811" s="29">
        <v>11</v>
      </c>
      <c r="C811" s="53" t="s">
        <v>27</v>
      </c>
      <c r="D811" s="31">
        <v>3861</v>
      </c>
      <c r="E811" s="32" t="s">
        <v>282</v>
      </c>
      <c r="F811" s="32"/>
      <c r="G811" s="1">
        <v>78072050</v>
      </c>
      <c r="H811" s="1">
        <v>78072050</v>
      </c>
      <c r="I811" s="1">
        <v>22000000</v>
      </c>
      <c r="J811" s="1">
        <v>22000000</v>
      </c>
      <c r="K811" s="1">
        <v>22000000</v>
      </c>
      <c r="L811" s="33">
        <f t="shared" si="413"/>
        <v>100</v>
      </c>
      <c r="M811" s="1">
        <v>10500000</v>
      </c>
      <c r="N811" s="1">
        <v>10500000</v>
      </c>
      <c r="O811" s="1"/>
      <c r="P811" s="1">
        <f>O811</f>
        <v>0</v>
      </c>
      <c r="Q811" s="1">
        <v>3500000</v>
      </c>
      <c r="R811" s="1"/>
      <c r="S811" s="1">
        <f>R811</f>
        <v>0</v>
      </c>
      <c r="T811" s="1"/>
      <c r="U811" s="1">
        <f>T811</f>
        <v>0</v>
      </c>
    </row>
    <row r="812" spans="1:25" s="23" customFormat="1" ht="15.75" hidden="1">
      <c r="A812" s="25" t="s">
        <v>307</v>
      </c>
      <c r="B812" s="25">
        <v>12</v>
      </c>
      <c r="C812" s="52" t="s">
        <v>27</v>
      </c>
      <c r="D812" s="27">
        <v>386</v>
      </c>
      <c r="E812" s="20"/>
      <c r="F812" s="20"/>
      <c r="G812" s="21">
        <f>SUM(G813)</f>
        <v>0</v>
      </c>
      <c r="H812" s="21">
        <f t="shared" ref="H812:U812" si="426">SUM(H813)</f>
        <v>0</v>
      </c>
      <c r="I812" s="21">
        <f t="shared" si="426"/>
        <v>0</v>
      </c>
      <c r="J812" s="21">
        <f t="shared" si="426"/>
        <v>0</v>
      </c>
      <c r="K812" s="21">
        <f t="shared" si="426"/>
        <v>0</v>
      </c>
      <c r="L812" s="22" t="str">
        <f t="shared" si="413"/>
        <v>-</v>
      </c>
      <c r="M812" s="21">
        <f t="shared" si="426"/>
        <v>42500000</v>
      </c>
      <c r="N812" s="21">
        <f t="shared" si="426"/>
        <v>42500000</v>
      </c>
      <c r="O812" s="21">
        <f t="shared" si="426"/>
        <v>0</v>
      </c>
      <c r="P812" s="21">
        <f t="shared" si="426"/>
        <v>0</v>
      </c>
      <c r="Q812" s="21">
        <f t="shared" si="426"/>
        <v>73900000</v>
      </c>
      <c r="R812" s="21">
        <f t="shared" si="426"/>
        <v>0</v>
      </c>
      <c r="S812" s="21">
        <f t="shared" si="426"/>
        <v>0</v>
      </c>
      <c r="T812" s="21">
        <f t="shared" si="426"/>
        <v>0</v>
      </c>
      <c r="U812" s="21">
        <f t="shared" si="426"/>
        <v>0</v>
      </c>
      <c r="V812" s="57"/>
      <c r="W812" s="57"/>
      <c r="X812" s="57"/>
      <c r="Y812" s="12"/>
    </row>
    <row r="813" spans="1:25" ht="45" hidden="1">
      <c r="A813" s="29" t="s">
        <v>307</v>
      </c>
      <c r="B813" s="29">
        <v>12</v>
      </c>
      <c r="C813" s="53" t="s">
        <v>27</v>
      </c>
      <c r="D813" s="31">
        <v>3861</v>
      </c>
      <c r="E813" s="32" t="s">
        <v>282</v>
      </c>
      <c r="F813" s="32"/>
      <c r="G813" s="1"/>
      <c r="H813" s="1"/>
      <c r="I813" s="1"/>
      <c r="J813" s="1"/>
      <c r="K813" s="1"/>
      <c r="L813" s="33" t="str">
        <f t="shared" si="413"/>
        <v>-</v>
      </c>
      <c r="M813" s="1">
        <v>42500000</v>
      </c>
      <c r="N813" s="1">
        <v>42500000</v>
      </c>
      <c r="O813" s="1"/>
      <c r="P813" s="1">
        <f>O813</f>
        <v>0</v>
      </c>
      <c r="Q813" s="1">
        <v>73900000</v>
      </c>
      <c r="R813" s="1"/>
      <c r="S813" s="1">
        <f>R813</f>
        <v>0</v>
      </c>
      <c r="T813" s="1"/>
      <c r="U813" s="1">
        <f>T813</f>
        <v>0</v>
      </c>
    </row>
    <row r="814" spans="1:25" s="23" customFormat="1" ht="15.75" hidden="1">
      <c r="A814" s="25" t="s">
        <v>307</v>
      </c>
      <c r="B814" s="25">
        <v>51</v>
      </c>
      <c r="C814" s="52" t="s">
        <v>27</v>
      </c>
      <c r="D814" s="27">
        <v>386</v>
      </c>
      <c r="E814" s="20"/>
      <c r="F814" s="20"/>
      <c r="G814" s="21">
        <f>SUM(G815)</f>
        <v>0</v>
      </c>
      <c r="H814" s="21">
        <f t="shared" ref="H814:U814" si="427">SUM(H815)</f>
        <v>0</v>
      </c>
      <c r="I814" s="21">
        <f t="shared" si="427"/>
        <v>0</v>
      </c>
      <c r="J814" s="21">
        <f t="shared" si="427"/>
        <v>0</v>
      </c>
      <c r="K814" s="21">
        <f t="shared" si="427"/>
        <v>0</v>
      </c>
      <c r="L814" s="22" t="str">
        <f t="shared" si="413"/>
        <v>-</v>
      </c>
      <c r="M814" s="21">
        <f t="shared" si="427"/>
        <v>240900000</v>
      </c>
      <c r="N814" s="21">
        <f t="shared" si="427"/>
        <v>0</v>
      </c>
      <c r="O814" s="21">
        <f t="shared" si="427"/>
        <v>0</v>
      </c>
      <c r="P814" s="21">
        <f t="shared" si="427"/>
        <v>0</v>
      </c>
      <c r="Q814" s="21">
        <f t="shared" si="427"/>
        <v>419000000</v>
      </c>
      <c r="R814" s="21">
        <f t="shared" si="427"/>
        <v>0</v>
      </c>
      <c r="S814" s="21">
        <f t="shared" si="427"/>
        <v>0</v>
      </c>
      <c r="T814" s="21">
        <f t="shared" si="427"/>
        <v>0</v>
      </c>
      <c r="U814" s="21">
        <f t="shared" si="427"/>
        <v>0</v>
      </c>
      <c r="V814" s="57"/>
      <c r="W814" s="57"/>
      <c r="X814" s="57"/>
      <c r="Y814" s="12"/>
    </row>
    <row r="815" spans="1:25" ht="45" hidden="1">
      <c r="A815" s="29" t="s">
        <v>307</v>
      </c>
      <c r="B815" s="29">
        <v>51</v>
      </c>
      <c r="C815" s="53" t="s">
        <v>27</v>
      </c>
      <c r="D815" s="31">
        <v>3861</v>
      </c>
      <c r="E815" s="32" t="s">
        <v>282</v>
      </c>
      <c r="F815" s="32"/>
      <c r="G815" s="1"/>
      <c r="H815" s="59"/>
      <c r="I815" s="1"/>
      <c r="J815" s="59"/>
      <c r="K815" s="1"/>
      <c r="L815" s="33" t="str">
        <f t="shared" si="413"/>
        <v>-</v>
      </c>
      <c r="M815" s="1">
        <v>240900000</v>
      </c>
      <c r="N815" s="59"/>
      <c r="O815" s="1"/>
      <c r="P815" s="59"/>
      <c r="Q815" s="1">
        <v>419000000</v>
      </c>
      <c r="R815" s="1"/>
      <c r="S815" s="59"/>
      <c r="T815" s="1"/>
      <c r="U815" s="59"/>
    </row>
    <row r="816" spans="1:25" ht="78.75">
      <c r="A816" s="281" t="s">
        <v>519</v>
      </c>
      <c r="B816" s="281"/>
      <c r="C816" s="281"/>
      <c r="D816" s="281"/>
      <c r="E816" s="20" t="s">
        <v>325</v>
      </c>
      <c r="F816" s="20" t="s">
        <v>253</v>
      </c>
      <c r="G816" s="21">
        <f>G817+G819+G821</f>
        <v>4840000</v>
      </c>
      <c r="H816" s="21">
        <f t="shared" ref="H816:U816" si="428">H817+H819+H821</f>
        <v>4840000</v>
      </c>
      <c r="I816" s="21">
        <f t="shared" si="428"/>
        <v>9840000</v>
      </c>
      <c r="J816" s="21">
        <f t="shared" si="428"/>
        <v>9840000</v>
      </c>
      <c r="K816" s="21">
        <f t="shared" si="428"/>
        <v>1409000</v>
      </c>
      <c r="L816" s="22">
        <f t="shared" si="413"/>
        <v>14.31910569105691</v>
      </c>
      <c r="M816" s="21">
        <f t="shared" si="428"/>
        <v>0</v>
      </c>
      <c r="N816" s="21">
        <f t="shared" si="428"/>
        <v>0</v>
      </c>
      <c r="O816" s="21">
        <f t="shared" si="428"/>
        <v>0</v>
      </c>
      <c r="P816" s="21">
        <f t="shared" si="428"/>
        <v>0</v>
      </c>
      <c r="Q816" s="21">
        <f t="shared" si="428"/>
        <v>0</v>
      </c>
      <c r="R816" s="21">
        <f t="shared" si="428"/>
        <v>0</v>
      </c>
      <c r="S816" s="21">
        <f t="shared" si="428"/>
        <v>0</v>
      </c>
      <c r="T816" s="21">
        <f t="shared" si="428"/>
        <v>0</v>
      </c>
      <c r="U816" s="21">
        <f t="shared" si="428"/>
        <v>0</v>
      </c>
    </row>
    <row r="817" spans="1:25" s="23" customFormat="1" ht="15.75" hidden="1">
      <c r="A817" s="25" t="s">
        <v>341</v>
      </c>
      <c r="B817" s="25">
        <v>11</v>
      </c>
      <c r="C817" s="52" t="s">
        <v>28</v>
      </c>
      <c r="D817" s="27">
        <v>323</v>
      </c>
      <c r="E817" s="20"/>
      <c r="F817" s="20"/>
      <c r="G817" s="21">
        <f>SUM(G818)</f>
        <v>1840000</v>
      </c>
      <c r="H817" s="21">
        <f t="shared" ref="H817:U817" si="429">SUM(H818)</f>
        <v>1840000</v>
      </c>
      <c r="I817" s="21">
        <f t="shared" si="429"/>
        <v>3840000</v>
      </c>
      <c r="J817" s="21">
        <f t="shared" si="429"/>
        <v>3840000</v>
      </c>
      <c r="K817" s="21">
        <f t="shared" si="429"/>
        <v>59000</v>
      </c>
      <c r="L817" s="22">
        <f t="shared" si="413"/>
        <v>1.5364583333333333</v>
      </c>
      <c r="M817" s="21">
        <f t="shared" si="429"/>
        <v>0</v>
      </c>
      <c r="N817" s="21">
        <f t="shared" si="429"/>
        <v>0</v>
      </c>
      <c r="O817" s="21">
        <f t="shared" si="429"/>
        <v>0</v>
      </c>
      <c r="P817" s="21">
        <f t="shared" si="429"/>
        <v>0</v>
      </c>
      <c r="Q817" s="21">
        <f t="shared" si="429"/>
        <v>0</v>
      </c>
      <c r="R817" s="21">
        <f t="shared" si="429"/>
        <v>0</v>
      </c>
      <c r="S817" s="21">
        <f t="shared" si="429"/>
        <v>0</v>
      </c>
      <c r="T817" s="21">
        <f t="shared" si="429"/>
        <v>0</v>
      </c>
      <c r="U817" s="21">
        <f t="shared" si="429"/>
        <v>0</v>
      </c>
      <c r="V817" s="57"/>
      <c r="W817" s="57"/>
      <c r="X817" s="57"/>
      <c r="Y817" s="12"/>
    </row>
    <row r="818" spans="1:25" hidden="1">
      <c r="A818" s="29" t="s">
        <v>341</v>
      </c>
      <c r="B818" s="29">
        <v>11</v>
      </c>
      <c r="C818" s="53" t="s">
        <v>28</v>
      </c>
      <c r="D818" s="31">
        <v>3237</v>
      </c>
      <c r="E818" s="32" t="s">
        <v>36</v>
      </c>
      <c r="F818" s="32"/>
      <c r="G818" s="1">
        <v>1840000</v>
      </c>
      <c r="H818" s="1">
        <v>1840000</v>
      </c>
      <c r="I818" s="1">
        <v>3840000</v>
      </c>
      <c r="J818" s="1">
        <v>3840000</v>
      </c>
      <c r="K818" s="1">
        <v>59000</v>
      </c>
      <c r="L818" s="33">
        <f t="shared" si="413"/>
        <v>1.5364583333333333</v>
      </c>
      <c r="M818" s="1">
        <v>0</v>
      </c>
      <c r="N818" s="1">
        <v>0</v>
      </c>
      <c r="O818" s="1"/>
      <c r="P818" s="1">
        <f>O818</f>
        <v>0</v>
      </c>
      <c r="Q818" s="1">
        <v>0</v>
      </c>
      <c r="R818" s="1"/>
      <c r="S818" s="1">
        <f>R818</f>
        <v>0</v>
      </c>
      <c r="T818" s="1"/>
      <c r="U818" s="1">
        <f>T818</f>
        <v>0</v>
      </c>
    </row>
    <row r="819" spans="1:25" s="23" customFormat="1" ht="15.75" hidden="1">
      <c r="A819" s="25" t="s">
        <v>341</v>
      </c>
      <c r="B819" s="25">
        <v>11</v>
      </c>
      <c r="C819" s="52" t="s">
        <v>28</v>
      </c>
      <c r="D819" s="27">
        <v>382</v>
      </c>
      <c r="E819" s="20"/>
      <c r="F819" s="20"/>
      <c r="G819" s="21">
        <f>SUM(G820)</f>
        <v>2000000</v>
      </c>
      <c r="H819" s="21">
        <f t="shared" ref="H819:U819" si="430">SUM(H820)</f>
        <v>2000000</v>
      </c>
      <c r="I819" s="21">
        <f t="shared" si="430"/>
        <v>4000000</v>
      </c>
      <c r="J819" s="21">
        <f t="shared" si="430"/>
        <v>4000000</v>
      </c>
      <c r="K819" s="21">
        <f t="shared" si="430"/>
        <v>1350000</v>
      </c>
      <c r="L819" s="22">
        <f t="shared" si="413"/>
        <v>33.75</v>
      </c>
      <c r="M819" s="21">
        <f t="shared" si="430"/>
        <v>0</v>
      </c>
      <c r="N819" s="21">
        <f t="shared" si="430"/>
        <v>0</v>
      </c>
      <c r="O819" s="21">
        <f t="shared" si="430"/>
        <v>0</v>
      </c>
      <c r="P819" s="21">
        <f t="shared" si="430"/>
        <v>0</v>
      </c>
      <c r="Q819" s="21">
        <f t="shared" si="430"/>
        <v>0</v>
      </c>
      <c r="R819" s="21">
        <f t="shared" si="430"/>
        <v>0</v>
      </c>
      <c r="S819" s="21">
        <f t="shared" si="430"/>
        <v>0</v>
      </c>
      <c r="T819" s="21">
        <f t="shared" si="430"/>
        <v>0</v>
      </c>
      <c r="U819" s="21">
        <f t="shared" si="430"/>
        <v>0</v>
      </c>
      <c r="V819" s="57"/>
      <c r="W819" s="57"/>
      <c r="X819" s="57"/>
      <c r="Y819" s="12"/>
    </row>
    <row r="820" spans="1:25" s="36" customFormat="1" ht="15.75" hidden="1">
      <c r="A820" s="29" t="s">
        <v>341</v>
      </c>
      <c r="B820" s="29">
        <v>11</v>
      </c>
      <c r="C820" s="53" t="s">
        <v>28</v>
      </c>
      <c r="D820" s="31">
        <v>3821</v>
      </c>
      <c r="E820" s="32" t="s">
        <v>38</v>
      </c>
      <c r="F820" s="32"/>
      <c r="G820" s="1">
        <v>2000000</v>
      </c>
      <c r="H820" s="1">
        <v>2000000</v>
      </c>
      <c r="I820" s="1">
        <v>4000000</v>
      </c>
      <c r="J820" s="1">
        <v>4000000</v>
      </c>
      <c r="K820" s="1">
        <v>1350000</v>
      </c>
      <c r="L820" s="33">
        <f t="shared" si="413"/>
        <v>33.75</v>
      </c>
      <c r="M820" s="1">
        <v>0</v>
      </c>
      <c r="N820" s="1">
        <v>0</v>
      </c>
      <c r="O820" s="1"/>
      <c r="P820" s="1">
        <f>O820</f>
        <v>0</v>
      </c>
      <c r="Q820" s="1">
        <v>0</v>
      </c>
      <c r="R820" s="1"/>
      <c r="S820" s="1">
        <f>R820</f>
        <v>0</v>
      </c>
      <c r="T820" s="1"/>
      <c r="U820" s="1">
        <f>T820</f>
        <v>0</v>
      </c>
      <c r="V820" s="21"/>
      <c r="W820" s="21"/>
      <c r="X820" s="21"/>
      <c r="Y820" s="132"/>
    </row>
    <row r="821" spans="1:25" s="36" customFormat="1" ht="15.75" hidden="1">
      <c r="A821" s="25" t="s">
        <v>341</v>
      </c>
      <c r="B821" s="25">
        <v>11</v>
      </c>
      <c r="C821" s="52" t="s">
        <v>28</v>
      </c>
      <c r="D821" s="27">
        <v>386</v>
      </c>
      <c r="E821" s="20"/>
      <c r="F821" s="20"/>
      <c r="G821" s="21">
        <f>SUM(G822)</f>
        <v>1000000</v>
      </c>
      <c r="H821" s="21">
        <f t="shared" ref="H821:U821" si="431">SUM(H822)</f>
        <v>1000000</v>
      </c>
      <c r="I821" s="21">
        <f t="shared" si="431"/>
        <v>2000000</v>
      </c>
      <c r="J821" s="21">
        <f t="shared" si="431"/>
        <v>2000000</v>
      </c>
      <c r="K821" s="21">
        <f t="shared" si="431"/>
        <v>0</v>
      </c>
      <c r="L821" s="22">
        <f t="shared" si="413"/>
        <v>0</v>
      </c>
      <c r="M821" s="21">
        <f t="shared" si="431"/>
        <v>0</v>
      </c>
      <c r="N821" s="21">
        <f t="shared" si="431"/>
        <v>0</v>
      </c>
      <c r="O821" s="21">
        <f t="shared" si="431"/>
        <v>0</v>
      </c>
      <c r="P821" s="21">
        <f t="shared" si="431"/>
        <v>0</v>
      </c>
      <c r="Q821" s="21">
        <f t="shared" si="431"/>
        <v>0</v>
      </c>
      <c r="R821" s="21">
        <f t="shared" si="431"/>
        <v>0</v>
      </c>
      <c r="S821" s="21">
        <f t="shared" si="431"/>
        <v>0</v>
      </c>
      <c r="T821" s="21">
        <f t="shared" si="431"/>
        <v>0</v>
      </c>
      <c r="U821" s="21">
        <f t="shared" si="431"/>
        <v>0</v>
      </c>
      <c r="V821" s="21"/>
      <c r="W821" s="21"/>
      <c r="X821" s="21"/>
      <c r="Y821" s="132"/>
    </row>
    <row r="822" spans="1:25" s="35" customFormat="1" ht="45" hidden="1">
      <c r="A822" s="29" t="s">
        <v>341</v>
      </c>
      <c r="B822" s="29">
        <v>11</v>
      </c>
      <c r="C822" s="53" t="s">
        <v>28</v>
      </c>
      <c r="D822" s="31">
        <v>3861</v>
      </c>
      <c r="E822" s="32" t="s">
        <v>282</v>
      </c>
      <c r="F822" s="32"/>
      <c r="G822" s="1">
        <v>1000000</v>
      </c>
      <c r="H822" s="1">
        <v>1000000</v>
      </c>
      <c r="I822" s="1">
        <v>2000000</v>
      </c>
      <c r="J822" s="1">
        <v>2000000</v>
      </c>
      <c r="K822" s="1">
        <v>0</v>
      </c>
      <c r="L822" s="33">
        <f t="shared" si="413"/>
        <v>0</v>
      </c>
      <c r="M822" s="1">
        <v>0</v>
      </c>
      <c r="N822" s="1">
        <v>0</v>
      </c>
      <c r="O822" s="1"/>
      <c r="P822" s="1">
        <f>O822</f>
        <v>0</v>
      </c>
      <c r="Q822" s="1">
        <v>0</v>
      </c>
      <c r="R822" s="1"/>
      <c r="S822" s="1">
        <f>R822</f>
        <v>0</v>
      </c>
      <c r="T822" s="1"/>
      <c r="U822" s="1">
        <f>T822</f>
        <v>0</v>
      </c>
      <c r="V822" s="1"/>
      <c r="W822" s="1"/>
      <c r="X822" s="1"/>
      <c r="Y822" s="74"/>
    </row>
    <row r="823" spans="1:25" s="35" customFormat="1" ht="78.75" customHeight="1">
      <c r="A823" s="281" t="s">
        <v>520</v>
      </c>
      <c r="B823" s="281"/>
      <c r="C823" s="281"/>
      <c r="D823" s="281"/>
      <c r="E823" s="20" t="s">
        <v>337</v>
      </c>
      <c r="F823" s="51" t="s">
        <v>546</v>
      </c>
      <c r="G823" s="21">
        <f>G824+G826</f>
        <v>1560000</v>
      </c>
      <c r="H823" s="21">
        <f t="shared" ref="H823:U823" si="432">H824+H826</f>
        <v>160000</v>
      </c>
      <c r="I823" s="21">
        <f t="shared" si="432"/>
        <v>1560000</v>
      </c>
      <c r="J823" s="21">
        <f t="shared" si="432"/>
        <v>160000</v>
      </c>
      <c r="K823" s="21">
        <f t="shared" si="432"/>
        <v>812711.24</v>
      </c>
      <c r="L823" s="22">
        <f t="shared" si="413"/>
        <v>52.096874358974354</v>
      </c>
      <c r="M823" s="21">
        <f t="shared" si="432"/>
        <v>0</v>
      </c>
      <c r="N823" s="21">
        <f t="shared" si="432"/>
        <v>0</v>
      </c>
      <c r="O823" s="21">
        <f t="shared" si="432"/>
        <v>0</v>
      </c>
      <c r="P823" s="21">
        <f t="shared" si="432"/>
        <v>0</v>
      </c>
      <c r="Q823" s="21">
        <f t="shared" si="432"/>
        <v>0</v>
      </c>
      <c r="R823" s="21">
        <f t="shared" si="432"/>
        <v>0</v>
      </c>
      <c r="S823" s="21">
        <f t="shared" si="432"/>
        <v>0</v>
      </c>
      <c r="T823" s="21">
        <f t="shared" si="432"/>
        <v>0</v>
      </c>
      <c r="U823" s="21">
        <f t="shared" si="432"/>
        <v>0</v>
      </c>
      <c r="V823" s="1"/>
      <c r="W823" s="1"/>
      <c r="X823" s="1"/>
      <c r="Y823" s="74"/>
    </row>
    <row r="824" spans="1:25" s="36" customFormat="1" ht="15.75" hidden="1">
      <c r="A824" s="25" t="s">
        <v>366</v>
      </c>
      <c r="B824" s="25">
        <v>12</v>
      </c>
      <c r="C824" s="52" t="s">
        <v>24</v>
      </c>
      <c r="D824" s="27">
        <v>412</v>
      </c>
      <c r="E824" s="20"/>
      <c r="F824" s="20"/>
      <c r="G824" s="21">
        <f>SUM(G825)</f>
        <v>160000</v>
      </c>
      <c r="H824" s="21">
        <f t="shared" ref="H824:U824" si="433">SUM(H825)</f>
        <v>160000</v>
      </c>
      <c r="I824" s="21">
        <f t="shared" si="433"/>
        <v>160000</v>
      </c>
      <c r="J824" s="21">
        <f t="shared" si="433"/>
        <v>160000</v>
      </c>
      <c r="K824" s="21">
        <f t="shared" si="433"/>
        <v>81231.58</v>
      </c>
      <c r="L824" s="22">
        <f t="shared" si="413"/>
        <v>50.769737499999998</v>
      </c>
      <c r="M824" s="21">
        <f t="shared" si="433"/>
        <v>0</v>
      </c>
      <c r="N824" s="21">
        <f t="shared" si="433"/>
        <v>0</v>
      </c>
      <c r="O824" s="21">
        <f t="shared" si="433"/>
        <v>0</v>
      </c>
      <c r="P824" s="21">
        <f t="shared" si="433"/>
        <v>0</v>
      </c>
      <c r="Q824" s="21">
        <f t="shared" si="433"/>
        <v>0</v>
      </c>
      <c r="R824" s="21">
        <f t="shared" si="433"/>
        <v>0</v>
      </c>
      <c r="S824" s="21">
        <f t="shared" si="433"/>
        <v>0</v>
      </c>
      <c r="T824" s="21">
        <f t="shared" si="433"/>
        <v>0</v>
      </c>
      <c r="U824" s="21">
        <f t="shared" si="433"/>
        <v>0</v>
      </c>
      <c r="V824" s="21"/>
      <c r="W824" s="21"/>
      <c r="X824" s="21"/>
      <c r="Y824" s="132"/>
    </row>
    <row r="825" spans="1:25" s="35" customFormat="1" hidden="1">
      <c r="A825" s="29" t="s">
        <v>366</v>
      </c>
      <c r="B825" s="29">
        <v>12</v>
      </c>
      <c r="C825" s="53" t="s">
        <v>24</v>
      </c>
      <c r="D825" s="31">
        <v>4126</v>
      </c>
      <c r="E825" s="32" t="s">
        <v>4</v>
      </c>
      <c r="F825" s="32"/>
      <c r="G825" s="1">
        <v>160000</v>
      </c>
      <c r="H825" s="1">
        <v>160000</v>
      </c>
      <c r="I825" s="1">
        <v>160000</v>
      </c>
      <c r="J825" s="1">
        <v>160000</v>
      </c>
      <c r="K825" s="1">
        <v>81231.58</v>
      </c>
      <c r="L825" s="33">
        <f t="shared" si="413"/>
        <v>50.769737499999998</v>
      </c>
      <c r="M825" s="1">
        <v>0</v>
      </c>
      <c r="N825" s="1">
        <v>0</v>
      </c>
      <c r="O825" s="1"/>
      <c r="P825" s="1">
        <f>O825</f>
        <v>0</v>
      </c>
      <c r="Q825" s="1">
        <v>0</v>
      </c>
      <c r="R825" s="1"/>
      <c r="S825" s="1">
        <f>R825</f>
        <v>0</v>
      </c>
      <c r="T825" s="1"/>
      <c r="U825" s="1">
        <f>T825</f>
        <v>0</v>
      </c>
      <c r="V825" s="1"/>
      <c r="W825" s="1"/>
      <c r="X825" s="1"/>
      <c r="Y825" s="74"/>
    </row>
    <row r="826" spans="1:25" s="36" customFormat="1" ht="15.75" hidden="1">
      <c r="A826" s="25" t="s">
        <v>366</v>
      </c>
      <c r="B826" s="25">
        <v>51</v>
      </c>
      <c r="C826" s="52" t="s">
        <v>24</v>
      </c>
      <c r="D826" s="27">
        <v>412</v>
      </c>
      <c r="E826" s="20"/>
      <c r="F826" s="20"/>
      <c r="G826" s="21">
        <f>SUM(G827)</f>
        <v>1400000</v>
      </c>
      <c r="H826" s="21">
        <f t="shared" ref="H826:U826" si="434">SUM(H827)</f>
        <v>0</v>
      </c>
      <c r="I826" s="21">
        <f t="shared" si="434"/>
        <v>1400000</v>
      </c>
      <c r="J826" s="21">
        <f t="shared" si="434"/>
        <v>0</v>
      </c>
      <c r="K826" s="21">
        <f t="shared" si="434"/>
        <v>731479.66</v>
      </c>
      <c r="L826" s="22">
        <f t="shared" si="413"/>
        <v>52.248547142857149</v>
      </c>
      <c r="M826" s="21">
        <f t="shared" si="434"/>
        <v>0</v>
      </c>
      <c r="N826" s="21">
        <f t="shared" si="434"/>
        <v>0</v>
      </c>
      <c r="O826" s="21">
        <f t="shared" si="434"/>
        <v>0</v>
      </c>
      <c r="P826" s="21">
        <f t="shared" si="434"/>
        <v>0</v>
      </c>
      <c r="Q826" s="21">
        <f t="shared" si="434"/>
        <v>0</v>
      </c>
      <c r="R826" s="21">
        <f t="shared" si="434"/>
        <v>0</v>
      </c>
      <c r="S826" s="21">
        <f t="shared" si="434"/>
        <v>0</v>
      </c>
      <c r="T826" s="21">
        <f t="shared" si="434"/>
        <v>0</v>
      </c>
      <c r="U826" s="21">
        <f t="shared" si="434"/>
        <v>0</v>
      </c>
      <c r="V826" s="21"/>
      <c r="W826" s="21"/>
      <c r="X826" s="21"/>
      <c r="Y826" s="132"/>
    </row>
    <row r="827" spans="1:25" s="36" customFormat="1" ht="15.75" hidden="1">
      <c r="A827" s="29" t="s">
        <v>366</v>
      </c>
      <c r="B827" s="29">
        <v>51</v>
      </c>
      <c r="C827" s="53" t="s">
        <v>24</v>
      </c>
      <c r="D827" s="31">
        <v>4126</v>
      </c>
      <c r="E827" s="32" t="s">
        <v>4</v>
      </c>
      <c r="F827" s="32"/>
      <c r="G827" s="1">
        <v>1400000</v>
      </c>
      <c r="H827" s="59"/>
      <c r="I827" s="1">
        <v>1400000</v>
      </c>
      <c r="J827" s="59"/>
      <c r="K827" s="1">
        <v>731479.66</v>
      </c>
      <c r="L827" s="33">
        <f t="shared" si="413"/>
        <v>52.248547142857149</v>
      </c>
      <c r="M827" s="1">
        <v>0</v>
      </c>
      <c r="N827" s="59"/>
      <c r="O827" s="1"/>
      <c r="P827" s="59"/>
      <c r="Q827" s="1">
        <v>0</v>
      </c>
      <c r="R827" s="1"/>
      <c r="S827" s="59"/>
      <c r="T827" s="1"/>
      <c r="U827" s="59"/>
      <c r="V827" s="21"/>
      <c r="W827" s="21"/>
      <c r="X827" s="21"/>
      <c r="Y827" s="132"/>
    </row>
    <row r="828" spans="1:25" s="36" customFormat="1" ht="78.2" customHeight="1">
      <c r="A828" s="281" t="s">
        <v>521</v>
      </c>
      <c r="B828" s="281"/>
      <c r="C828" s="281"/>
      <c r="D828" s="281"/>
      <c r="E828" s="20" t="s">
        <v>390</v>
      </c>
      <c r="F828" s="20" t="s">
        <v>253</v>
      </c>
      <c r="G828" s="21">
        <f>G829+G831</f>
        <v>0</v>
      </c>
      <c r="H828" s="21">
        <f>H829+H831</f>
        <v>0</v>
      </c>
      <c r="I828" s="21">
        <f>I829+I831+I833</f>
        <v>0</v>
      </c>
      <c r="J828" s="21">
        <f t="shared" ref="J828:U828" si="435">J829+J831+J833</f>
        <v>0</v>
      </c>
      <c r="K828" s="21">
        <f t="shared" si="435"/>
        <v>379520.69</v>
      </c>
      <c r="L828" s="22" t="str">
        <f t="shared" si="413"/>
        <v>-</v>
      </c>
      <c r="M828" s="21">
        <f t="shared" si="435"/>
        <v>0</v>
      </c>
      <c r="N828" s="21">
        <f t="shared" si="435"/>
        <v>0</v>
      </c>
      <c r="O828" s="21">
        <f t="shared" si="435"/>
        <v>0</v>
      </c>
      <c r="P828" s="21">
        <f t="shared" si="435"/>
        <v>0</v>
      </c>
      <c r="Q828" s="21">
        <f t="shared" si="435"/>
        <v>0</v>
      </c>
      <c r="R828" s="21">
        <f t="shared" si="435"/>
        <v>0</v>
      </c>
      <c r="S828" s="21">
        <f t="shared" si="435"/>
        <v>0</v>
      </c>
      <c r="T828" s="21">
        <f t="shared" si="435"/>
        <v>0</v>
      </c>
      <c r="U828" s="21">
        <f t="shared" si="435"/>
        <v>0</v>
      </c>
      <c r="V828" s="21"/>
      <c r="W828" s="21"/>
      <c r="X828" s="21"/>
      <c r="Y828" s="132"/>
    </row>
    <row r="829" spans="1:25" s="36" customFormat="1" ht="15.75" hidden="1">
      <c r="A829" s="25" t="s">
        <v>389</v>
      </c>
      <c r="B829" s="25">
        <v>14</v>
      </c>
      <c r="C829" s="52" t="s">
        <v>28</v>
      </c>
      <c r="D829" s="27">
        <v>386</v>
      </c>
      <c r="E829" s="20"/>
      <c r="F829" s="20"/>
      <c r="G829" s="21">
        <f>SUM(G830)</f>
        <v>0</v>
      </c>
      <c r="H829" s="21">
        <f t="shared" ref="H829:U829" si="436">SUM(H830)</f>
        <v>0</v>
      </c>
      <c r="I829" s="21">
        <f t="shared" si="436"/>
        <v>0</v>
      </c>
      <c r="J829" s="21">
        <f t="shared" si="436"/>
        <v>0</v>
      </c>
      <c r="K829" s="21">
        <f t="shared" si="436"/>
        <v>56928.12</v>
      </c>
      <c r="L829" s="22" t="str">
        <f t="shared" si="413"/>
        <v>-</v>
      </c>
      <c r="M829" s="21">
        <f t="shared" si="436"/>
        <v>0</v>
      </c>
      <c r="N829" s="21">
        <f t="shared" si="436"/>
        <v>0</v>
      </c>
      <c r="O829" s="21">
        <f t="shared" si="436"/>
        <v>0</v>
      </c>
      <c r="P829" s="21">
        <f t="shared" si="436"/>
        <v>0</v>
      </c>
      <c r="Q829" s="21">
        <f t="shared" si="436"/>
        <v>0</v>
      </c>
      <c r="R829" s="21">
        <f t="shared" si="436"/>
        <v>0</v>
      </c>
      <c r="S829" s="21">
        <f t="shared" si="436"/>
        <v>0</v>
      </c>
      <c r="T829" s="21">
        <f t="shared" si="436"/>
        <v>0</v>
      </c>
      <c r="U829" s="21">
        <f t="shared" si="436"/>
        <v>0</v>
      </c>
      <c r="V829" s="21"/>
      <c r="W829" s="21"/>
      <c r="X829" s="21"/>
      <c r="Y829" s="132"/>
    </row>
    <row r="830" spans="1:25" s="36" customFormat="1" ht="45" hidden="1">
      <c r="A830" s="29" t="s">
        <v>389</v>
      </c>
      <c r="B830" s="29">
        <v>14</v>
      </c>
      <c r="C830" s="53" t="s">
        <v>28</v>
      </c>
      <c r="D830" s="31">
        <v>3861</v>
      </c>
      <c r="E830" s="32" t="s">
        <v>282</v>
      </c>
      <c r="F830" s="32"/>
      <c r="G830" s="1">
        <v>0</v>
      </c>
      <c r="H830" s="59"/>
      <c r="I830" s="1">
        <v>0</v>
      </c>
      <c r="J830" s="59"/>
      <c r="K830" s="1">
        <v>56928.12</v>
      </c>
      <c r="L830" s="33" t="str">
        <f t="shared" si="413"/>
        <v>-</v>
      </c>
      <c r="M830" s="1">
        <v>0</v>
      </c>
      <c r="N830" s="59"/>
      <c r="O830" s="1"/>
      <c r="P830" s="59"/>
      <c r="Q830" s="1">
        <v>0</v>
      </c>
      <c r="R830" s="1"/>
      <c r="S830" s="59"/>
      <c r="T830" s="1"/>
      <c r="U830" s="59"/>
      <c r="V830" s="21"/>
      <c r="W830" s="21"/>
      <c r="X830" s="21"/>
      <c r="Y830" s="132"/>
    </row>
    <row r="831" spans="1:25" s="36" customFormat="1" ht="15.75" hidden="1">
      <c r="A831" s="25" t="s">
        <v>389</v>
      </c>
      <c r="B831" s="25">
        <v>51</v>
      </c>
      <c r="C831" s="52" t="s">
        <v>28</v>
      </c>
      <c r="D831" s="27">
        <v>386</v>
      </c>
      <c r="E831" s="20"/>
      <c r="F831" s="20"/>
      <c r="G831" s="21">
        <f>SUM(G832)</f>
        <v>0</v>
      </c>
      <c r="H831" s="21">
        <f t="shared" ref="H831:U831" si="437">SUM(H832)</f>
        <v>0</v>
      </c>
      <c r="I831" s="21">
        <f t="shared" si="437"/>
        <v>0</v>
      </c>
      <c r="J831" s="21">
        <f t="shared" si="437"/>
        <v>0</v>
      </c>
      <c r="K831" s="21">
        <f t="shared" si="437"/>
        <v>322592.57</v>
      </c>
      <c r="L831" s="22" t="str">
        <f t="shared" si="413"/>
        <v>-</v>
      </c>
      <c r="M831" s="21">
        <f t="shared" si="437"/>
        <v>0</v>
      </c>
      <c r="N831" s="21">
        <f t="shared" si="437"/>
        <v>0</v>
      </c>
      <c r="O831" s="21">
        <f t="shared" si="437"/>
        <v>0</v>
      </c>
      <c r="P831" s="21">
        <f t="shared" si="437"/>
        <v>0</v>
      </c>
      <c r="Q831" s="21">
        <f t="shared" si="437"/>
        <v>0</v>
      </c>
      <c r="R831" s="21">
        <f t="shared" si="437"/>
        <v>0</v>
      </c>
      <c r="S831" s="21">
        <f t="shared" si="437"/>
        <v>0</v>
      </c>
      <c r="T831" s="21">
        <f t="shared" si="437"/>
        <v>0</v>
      </c>
      <c r="U831" s="21">
        <f t="shared" si="437"/>
        <v>0</v>
      </c>
      <c r="V831" s="21"/>
      <c r="W831" s="21"/>
      <c r="X831" s="21"/>
      <c r="Y831" s="132"/>
    </row>
    <row r="832" spans="1:25" s="36" customFormat="1" ht="45" hidden="1">
      <c r="A832" s="29" t="s">
        <v>389</v>
      </c>
      <c r="B832" s="29">
        <v>51</v>
      </c>
      <c r="C832" s="53" t="s">
        <v>28</v>
      </c>
      <c r="D832" s="31">
        <v>3861</v>
      </c>
      <c r="E832" s="32" t="s">
        <v>282</v>
      </c>
      <c r="F832" s="32"/>
      <c r="G832" s="1">
        <v>0</v>
      </c>
      <c r="H832" s="59"/>
      <c r="I832" s="1">
        <v>0</v>
      </c>
      <c r="J832" s="59"/>
      <c r="K832" s="1">
        <v>322592.57</v>
      </c>
      <c r="L832" s="33" t="str">
        <f t="shared" si="413"/>
        <v>-</v>
      </c>
      <c r="M832" s="1">
        <v>0</v>
      </c>
      <c r="N832" s="59"/>
      <c r="O832" s="1"/>
      <c r="P832" s="59"/>
      <c r="Q832" s="1">
        <v>0</v>
      </c>
      <c r="R832" s="1"/>
      <c r="S832" s="59"/>
      <c r="T832" s="1"/>
      <c r="U832" s="59"/>
      <c r="V832" s="21"/>
      <c r="W832" s="21"/>
      <c r="X832" s="21"/>
      <c r="Y832" s="132"/>
    </row>
    <row r="833" spans="1:25" s="36" customFormat="1" ht="15.75" hidden="1">
      <c r="A833" s="25" t="s">
        <v>389</v>
      </c>
      <c r="B833" s="25">
        <v>563</v>
      </c>
      <c r="C833" s="52" t="s">
        <v>28</v>
      </c>
      <c r="D833" s="27">
        <v>386</v>
      </c>
      <c r="E833" s="20"/>
      <c r="F833" s="20"/>
      <c r="G833" s="21"/>
      <c r="H833" s="21"/>
      <c r="I833" s="21">
        <f>I834</f>
        <v>0</v>
      </c>
      <c r="J833" s="21">
        <f t="shared" ref="J833:U833" si="438">J834</f>
        <v>0</v>
      </c>
      <c r="K833" s="21">
        <f t="shared" si="438"/>
        <v>0</v>
      </c>
      <c r="L833" s="22" t="str">
        <f t="shared" si="413"/>
        <v>-</v>
      </c>
      <c r="M833" s="21">
        <f t="shared" si="438"/>
        <v>0</v>
      </c>
      <c r="N833" s="21">
        <f t="shared" si="438"/>
        <v>0</v>
      </c>
      <c r="O833" s="21">
        <f t="shared" si="438"/>
        <v>0</v>
      </c>
      <c r="P833" s="21">
        <f t="shared" si="438"/>
        <v>0</v>
      </c>
      <c r="Q833" s="21">
        <f t="shared" si="438"/>
        <v>0</v>
      </c>
      <c r="R833" s="21">
        <f t="shared" si="438"/>
        <v>0</v>
      </c>
      <c r="S833" s="21">
        <f t="shared" si="438"/>
        <v>0</v>
      </c>
      <c r="T833" s="21">
        <f t="shared" si="438"/>
        <v>0</v>
      </c>
      <c r="U833" s="21">
        <f t="shared" si="438"/>
        <v>0</v>
      </c>
      <c r="V833" s="21"/>
      <c r="W833" s="21"/>
      <c r="X833" s="21"/>
      <c r="Y833" s="132"/>
    </row>
    <row r="834" spans="1:25" s="36" customFormat="1" ht="45" hidden="1">
      <c r="A834" s="29" t="s">
        <v>389</v>
      </c>
      <c r="B834" s="29">
        <v>563</v>
      </c>
      <c r="C834" s="53" t="s">
        <v>28</v>
      </c>
      <c r="D834" s="31">
        <v>3861</v>
      </c>
      <c r="E834" s="32" t="s">
        <v>282</v>
      </c>
      <c r="F834" s="32"/>
      <c r="G834" s="1"/>
      <c r="H834" s="1"/>
      <c r="I834" s="1"/>
      <c r="J834" s="59"/>
      <c r="K834" s="1"/>
      <c r="L834" s="33" t="str">
        <f t="shared" si="413"/>
        <v>-</v>
      </c>
      <c r="M834" s="1"/>
      <c r="N834" s="1"/>
      <c r="O834" s="1"/>
      <c r="P834" s="59"/>
      <c r="Q834" s="1"/>
      <c r="R834" s="1"/>
      <c r="S834" s="59"/>
      <c r="T834" s="1"/>
      <c r="U834" s="59"/>
      <c r="V834" s="21"/>
      <c r="W834" s="21"/>
      <c r="X834" s="21"/>
      <c r="Y834" s="132"/>
    </row>
    <row r="835" spans="1:25" s="36" customFormat="1" ht="78.75">
      <c r="A835" s="281" t="s">
        <v>522</v>
      </c>
      <c r="B835" s="281"/>
      <c r="C835" s="281"/>
      <c r="D835" s="281"/>
      <c r="E835" s="20" t="s">
        <v>444</v>
      </c>
      <c r="F835" s="20" t="s">
        <v>253</v>
      </c>
      <c r="G835" s="21"/>
      <c r="H835" s="21"/>
      <c r="I835" s="21">
        <f>I836+I838</f>
        <v>0</v>
      </c>
      <c r="J835" s="21">
        <f>J836+J838</f>
        <v>0</v>
      </c>
      <c r="K835" s="21">
        <f>K836+K838</f>
        <v>372804.92</v>
      </c>
      <c r="L835" s="22" t="str">
        <f t="shared" si="413"/>
        <v>-</v>
      </c>
      <c r="M835" s="21"/>
      <c r="N835" s="21"/>
      <c r="O835" s="21">
        <f>O836+O838</f>
        <v>0</v>
      </c>
      <c r="P835" s="21">
        <f t="shared" ref="P835:U835" si="439">P836+P838</f>
        <v>0</v>
      </c>
      <c r="Q835" s="21">
        <f t="shared" si="439"/>
        <v>0</v>
      </c>
      <c r="R835" s="21">
        <f t="shared" si="439"/>
        <v>0</v>
      </c>
      <c r="S835" s="21">
        <f t="shared" si="439"/>
        <v>0</v>
      </c>
      <c r="T835" s="21">
        <f t="shared" si="439"/>
        <v>0</v>
      </c>
      <c r="U835" s="21">
        <f t="shared" si="439"/>
        <v>0</v>
      </c>
      <c r="V835" s="21"/>
      <c r="W835" s="21"/>
      <c r="X835" s="21"/>
      <c r="Y835" s="132"/>
    </row>
    <row r="836" spans="1:25" s="36" customFormat="1" ht="15.75" hidden="1">
      <c r="A836" s="25" t="s">
        <v>436</v>
      </c>
      <c r="B836" s="25">
        <v>12</v>
      </c>
      <c r="C836" s="52" t="s">
        <v>28</v>
      </c>
      <c r="D836" s="27">
        <v>412</v>
      </c>
      <c r="E836" s="20"/>
      <c r="F836" s="20"/>
      <c r="G836" s="21"/>
      <c r="H836" s="21"/>
      <c r="I836" s="21">
        <f>I837</f>
        <v>0</v>
      </c>
      <c r="J836" s="21">
        <f>J837</f>
        <v>0</v>
      </c>
      <c r="K836" s="21">
        <f>K837</f>
        <v>0</v>
      </c>
      <c r="L836" s="22" t="str">
        <f t="shared" si="413"/>
        <v>-</v>
      </c>
      <c r="M836" s="21"/>
      <c r="N836" s="21"/>
      <c r="O836" s="21">
        <f>O837</f>
        <v>0</v>
      </c>
      <c r="P836" s="21">
        <f t="shared" ref="P836:U836" si="440">P837</f>
        <v>0</v>
      </c>
      <c r="Q836" s="21">
        <f t="shared" si="440"/>
        <v>0</v>
      </c>
      <c r="R836" s="21">
        <f t="shared" si="440"/>
        <v>0</v>
      </c>
      <c r="S836" s="21">
        <f t="shared" si="440"/>
        <v>0</v>
      </c>
      <c r="T836" s="21">
        <f t="shared" si="440"/>
        <v>0</v>
      </c>
      <c r="U836" s="21">
        <f t="shared" si="440"/>
        <v>0</v>
      </c>
      <c r="V836" s="21"/>
      <c r="W836" s="21"/>
      <c r="X836" s="21"/>
      <c r="Y836" s="132"/>
    </row>
    <row r="837" spans="1:25" s="36" customFormat="1" ht="15.75" hidden="1">
      <c r="A837" s="29" t="s">
        <v>436</v>
      </c>
      <c r="B837" s="29">
        <v>12</v>
      </c>
      <c r="C837" s="53" t="s">
        <v>28</v>
      </c>
      <c r="D837" s="31">
        <v>4126</v>
      </c>
      <c r="E837" s="32" t="s">
        <v>4</v>
      </c>
      <c r="F837" s="32"/>
      <c r="G837" s="1"/>
      <c r="H837" s="1"/>
      <c r="I837" s="1">
        <v>0</v>
      </c>
      <c r="J837" s="1">
        <f>I837</f>
        <v>0</v>
      </c>
      <c r="K837" s="1">
        <v>0</v>
      </c>
      <c r="L837" s="33" t="str">
        <f t="shared" si="413"/>
        <v>-</v>
      </c>
      <c r="M837" s="1"/>
      <c r="N837" s="1"/>
      <c r="O837" s="1"/>
      <c r="P837" s="1">
        <f>O837</f>
        <v>0</v>
      </c>
      <c r="Q837" s="1"/>
      <c r="R837" s="1"/>
      <c r="S837" s="1">
        <f>R837</f>
        <v>0</v>
      </c>
      <c r="T837" s="1"/>
      <c r="U837" s="1">
        <f>T837</f>
        <v>0</v>
      </c>
      <c r="V837" s="21"/>
      <c r="W837" s="21"/>
      <c r="X837" s="21"/>
      <c r="Y837" s="132"/>
    </row>
    <row r="838" spans="1:25" s="36" customFormat="1" ht="15.75" hidden="1">
      <c r="A838" s="25" t="s">
        <v>436</v>
      </c>
      <c r="B838" s="25">
        <v>563</v>
      </c>
      <c r="C838" s="52" t="s">
        <v>28</v>
      </c>
      <c r="D838" s="27">
        <v>412</v>
      </c>
      <c r="E838" s="20"/>
      <c r="F838" s="20"/>
      <c r="G838" s="21"/>
      <c r="H838" s="21"/>
      <c r="I838" s="21">
        <f>I839</f>
        <v>0</v>
      </c>
      <c r="J838" s="21">
        <f>J839</f>
        <v>0</v>
      </c>
      <c r="K838" s="21">
        <f>K839</f>
        <v>372804.92</v>
      </c>
      <c r="L838" s="22" t="str">
        <f t="shared" si="413"/>
        <v>-</v>
      </c>
      <c r="M838" s="21"/>
      <c r="N838" s="21"/>
      <c r="O838" s="21">
        <f>O839</f>
        <v>0</v>
      </c>
      <c r="P838" s="21">
        <f t="shared" ref="P838:U838" si="441">P839</f>
        <v>0</v>
      </c>
      <c r="Q838" s="21">
        <f t="shared" si="441"/>
        <v>0</v>
      </c>
      <c r="R838" s="21">
        <f t="shared" si="441"/>
        <v>0</v>
      </c>
      <c r="S838" s="21">
        <f t="shared" si="441"/>
        <v>0</v>
      </c>
      <c r="T838" s="21">
        <f t="shared" si="441"/>
        <v>0</v>
      </c>
      <c r="U838" s="21">
        <f t="shared" si="441"/>
        <v>0</v>
      </c>
      <c r="V838" s="21"/>
      <c r="W838" s="21"/>
      <c r="X838" s="21"/>
      <c r="Y838" s="132"/>
    </row>
    <row r="839" spans="1:25" s="36" customFormat="1" ht="15.75" hidden="1">
      <c r="A839" s="29" t="s">
        <v>436</v>
      </c>
      <c r="B839" s="29">
        <v>563</v>
      </c>
      <c r="C839" s="53" t="s">
        <v>28</v>
      </c>
      <c r="D839" s="31">
        <v>4126</v>
      </c>
      <c r="E839" s="32" t="s">
        <v>4</v>
      </c>
      <c r="F839" s="32"/>
      <c r="G839" s="1"/>
      <c r="H839" s="1"/>
      <c r="I839" s="1">
        <v>0</v>
      </c>
      <c r="J839" s="59"/>
      <c r="K839" s="1">
        <v>372804.92</v>
      </c>
      <c r="L839" s="22" t="str">
        <f t="shared" si="413"/>
        <v>-</v>
      </c>
      <c r="M839" s="1"/>
      <c r="N839" s="1"/>
      <c r="O839" s="1"/>
      <c r="P839" s="59"/>
      <c r="Q839" s="1"/>
      <c r="R839" s="1"/>
      <c r="S839" s="59"/>
      <c r="T839" s="1"/>
      <c r="U839" s="59"/>
      <c r="V839" s="21"/>
      <c r="W839" s="21"/>
      <c r="X839" s="21"/>
      <c r="Y839" s="132"/>
    </row>
    <row r="840" spans="1:25" s="36" customFormat="1" ht="15.75" hidden="1">
      <c r="A840" s="297" t="s">
        <v>415</v>
      </c>
      <c r="B840" s="297"/>
      <c r="C840" s="297"/>
      <c r="D840" s="297"/>
      <c r="E840" s="40" t="s">
        <v>434</v>
      </c>
      <c r="F840" s="20"/>
      <c r="G840" s="21">
        <f>G841+G843+G845+G847+G849+G851</f>
        <v>0</v>
      </c>
      <c r="H840" s="21">
        <f t="shared" ref="H840:U840" si="442">H841+H843+H845+H847+H849+H851</f>
        <v>0</v>
      </c>
      <c r="I840" s="21">
        <f t="shared" si="442"/>
        <v>0</v>
      </c>
      <c r="J840" s="21">
        <f t="shared" si="442"/>
        <v>0</v>
      </c>
      <c r="K840" s="21">
        <f t="shared" si="442"/>
        <v>0</v>
      </c>
      <c r="L840" s="22" t="str">
        <f t="shared" si="413"/>
        <v>-</v>
      </c>
      <c r="M840" s="21">
        <f t="shared" si="442"/>
        <v>0</v>
      </c>
      <c r="N840" s="21">
        <f t="shared" si="442"/>
        <v>0</v>
      </c>
      <c r="O840" s="21">
        <f t="shared" si="442"/>
        <v>0</v>
      </c>
      <c r="P840" s="21">
        <f t="shared" si="442"/>
        <v>0</v>
      </c>
      <c r="Q840" s="21">
        <f t="shared" si="442"/>
        <v>0</v>
      </c>
      <c r="R840" s="21">
        <f t="shared" si="442"/>
        <v>0</v>
      </c>
      <c r="S840" s="21">
        <f t="shared" si="442"/>
        <v>0</v>
      </c>
      <c r="T840" s="21">
        <f t="shared" si="442"/>
        <v>0</v>
      </c>
      <c r="U840" s="21">
        <f t="shared" si="442"/>
        <v>0</v>
      </c>
      <c r="V840" s="21"/>
      <c r="W840" s="21"/>
      <c r="X840" s="21"/>
      <c r="Y840" s="132"/>
    </row>
    <row r="841" spans="1:25" s="36" customFormat="1" ht="15.75" hidden="1">
      <c r="A841" s="25"/>
      <c r="B841" s="25">
        <v>12</v>
      </c>
      <c r="C841" s="25"/>
      <c r="D841" s="27">
        <v>323</v>
      </c>
      <c r="E841" s="20"/>
      <c r="F841" s="20"/>
      <c r="G841" s="21">
        <f>SUM(G842)</f>
        <v>0</v>
      </c>
      <c r="H841" s="21">
        <f t="shared" ref="H841:U841" si="443">SUM(H842)</f>
        <v>0</v>
      </c>
      <c r="I841" s="21">
        <f t="shared" si="443"/>
        <v>0</v>
      </c>
      <c r="J841" s="21">
        <f t="shared" si="443"/>
        <v>0</v>
      </c>
      <c r="K841" s="21">
        <f t="shared" si="443"/>
        <v>0</v>
      </c>
      <c r="L841" s="22" t="str">
        <f t="shared" si="413"/>
        <v>-</v>
      </c>
      <c r="M841" s="21">
        <f t="shared" si="443"/>
        <v>0</v>
      </c>
      <c r="N841" s="21">
        <f t="shared" si="443"/>
        <v>0</v>
      </c>
      <c r="O841" s="21">
        <f t="shared" si="443"/>
        <v>0</v>
      </c>
      <c r="P841" s="21">
        <f t="shared" si="443"/>
        <v>0</v>
      </c>
      <c r="Q841" s="21">
        <f t="shared" si="443"/>
        <v>0</v>
      </c>
      <c r="R841" s="21">
        <f t="shared" si="443"/>
        <v>0</v>
      </c>
      <c r="S841" s="21">
        <f t="shared" si="443"/>
        <v>0</v>
      </c>
      <c r="T841" s="21">
        <f t="shared" si="443"/>
        <v>0</v>
      </c>
      <c r="U841" s="21">
        <f t="shared" si="443"/>
        <v>0</v>
      </c>
      <c r="V841" s="21"/>
      <c r="W841" s="21"/>
      <c r="X841" s="21"/>
      <c r="Y841" s="132"/>
    </row>
    <row r="842" spans="1:25" s="83" customFormat="1" hidden="1">
      <c r="A842" s="44"/>
      <c r="B842" s="44">
        <v>12</v>
      </c>
      <c r="C842" s="44"/>
      <c r="D842" s="46">
        <v>3237</v>
      </c>
      <c r="E842" s="38"/>
      <c r="F842" s="64"/>
      <c r="G842" s="65"/>
      <c r="H842" s="65"/>
      <c r="I842" s="65"/>
      <c r="J842" s="65"/>
      <c r="K842" s="65"/>
      <c r="L842" s="66" t="str">
        <f t="shared" si="413"/>
        <v>-</v>
      </c>
      <c r="M842" s="65"/>
      <c r="N842" s="65"/>
      <c r="O842" s="1"/>
      <c r="P842" s="1">
        <f>O842</f>
        <v>0</v>
      </c>
      <c r="Q842" s="1"/>
      <c r="R842" s="1"/>
      <c r="S842" s="1">
        <f>R842</f>
        <v>0</v>
      </c>
      <c r="T842" s="1"/>
      <c r="U842" s="1">
        <f>T842</f>
        <v>0</v>
      </c>
      <c r="V842" s="65"/>
      <c r="W842" s="65"/>
      <c r="X842" s="65"/>
      <c r="Y842" s="139"/>
    </row>
    <row r="843" spans="1:25" s="36" customFormat="1" ht="15.75" hidden="1">
      <c r="A843" s="25"/>
      <c r="B843" s="25">
        <v>12</v>
      </c>
      <c r="C843" s="52"/>
      <c r="D843" s="27">
        <v>422</v>
      </c>
      <c r="E843" s="20"/>
      <c r="F843" s="20"/>
      <c r="G843" s="21">
        <f>SUM(G844)</f>
        <v>0</v>
      </c>
      <c r="H843" s="21">
        <f t="shared" ref="H843:U843" si="444">SUM(H844)</f>
        <v>0</v>
      </c>
      <c r="I843" s="21">
        <f t="shared" si="444"/>
        <v>0</v>
      </c>
      <c r="J843" s="21">
        <f t="shared" si="444"/>
        <v>0</v>
      </c>
      <c r="K843" s="21">
        <f t="shared" si="444"/>
        <v>0</v>
      </c>
      <c r="L843" s="22" t="str">
        <f t="shared" si="413"/>
        <v>-</v>
      </c>
      <c r="M843" s="21">
        <f t="shared" si="444"/>
        <v>0</v>
      </c>
      <c r="N843" s="21">
        <f t="shared" si="444"/>
        <v>0</v>
      </c>
      <c r="O843" s="21">
        <f t="shared" si="444"/>
        <v>0</v>
      </c>
      <c r="P843" s="21">
        <f t="shared" si="444"/>
        <v>0</v>
      </c>
      <c r="Q843" s="21">
        <f t="shared" si="444"/>
        <v>0</v>
      </c>
      <c r="R843" s="21">
        <f t="shared" si="444"/>
        <v>0</v>
      </c>
      <c r="S843" s="21">
        <f t="shared" si="444"/>
        <v>0</v>
      </c>
      <c r="T843" s="21">
        <f t="shared" si="444"/>
        <v>0</v>
      </c>
      <c r="U843" s="21">
        <f t="shared" si="444"/>
        <v>0</v>
      </c>
      <c r="V843" s="21"/>
      <c r="W843" s="21"/>
      <c r="X843" s="21"/>
      <c r="Y843" s="132"/>
    </row>
    <row r="844" spans="1:25" s="36" customFormat="1" ht="15.75" hidden="1">
      <c r="A844" s="44"/>
      <c r="B844" s="44">
        <v>12</v>
      </c>
      <c r="C844" s="63"/>
      <c r="D844" s="46" t="s">
        <v>432</v>
      </c>
      <c r="E844" s="38"/>
      <c r="F844" s="32"/>
      <c r="G844" s="1"/>
      <c r="H844" s="1"/>
      <c r="I844" s="1"/>
      <c r="J844" s="1"/>
      <c r="K844" s="1"/>
      <c r="L844" s="33" t="str">
        <f t="shared" si="413"/>
        <v>-</v>
      </c>
      <c r="M844" s="1"/>
      <c r="N844" s="1"/>
      <c r="O844" s="1"/>
      <c r="P844" s="1">
        <f>O844</f>
        <v>0</v>
      </c>
      <c r="Q844" s="1"/>
      <c r="R844" s="1">
        <v>0</v>
      </c>
      <c r="S844" s="1">
        <f>R844</f>
        <v>0</v>
      </c>
      <c r="T844" s="1">
        <v>0</v>
      </c>
      <c r="U844" s="1">
        <f>T844</f>
        <v>0</v>
      </c>
      <c r="V844" s="21"/>
      <c r="W844" s="21"/>
      <c r="X844" s="21"/>
      <c r="Y844" s="132"/>
    </row>
    <row r="845" spans="1:25" s="36" customFormat="1" ht="15.75" hidden="1">
      <c r="A845" s="25"/>
      <c r="B845" s="25">
        <v>12</v>
      </c>
      <c r="C845" s="52"/>
      <c r="D845" s="27">
        <v>423</v>
      </c>
      <c r="E845" s="20"/>
      <c r="F845" s="20"/>
      <c r="G845" s="21">
        <f>SUM(G846)</f>
        <v>0</v>
      </c>
      <c r="H845" s="21">
        <f t="shared" ref="H845:U845" si="445">SUM(H846)</f>
        <v>0</v>
      </c>
      <c r="I845" s="21">
        <f t="shared" si="445"/>
        <v>0</v>
      </c>
      <c r="J845" s="21">
        <f t="shared" si="445"/>
        <v>0</v>
      </c>
      <c r="K845" s="21">
        <f t="shared" si="445"/>
        <v>0</v>
      </c>
      <c r="L845" s="22" t="str">
        <f t="shared" si="413"/>
        <v>-</v>
      </c>
      <c r="M845" s="21">
        <f t="shared" si="445"/>
        <v>0</v>
      </c>
      <c r="N845" s="21">
        <f t="shared" si="445"/>
        <v>0</v>
      </c>
      <c r="O845" s="21">
        <f t="shared" si="445"/>
        <v>0</v>
      </c>
      <c r="P845" s="21">
        <f t="shared" si="445"/>
        <v>0</v>
      </c>
      <c r="Q845" s="21">
        <f t="shared" si="445"/>
        <v>0</v>
      </c>
      <c r="R845" s="21">
        <f t="shared" si="445"/>
        <v>0</v>
      </c>
      <c r="S845" s="21">
        <f t="shared" si="445"/>
        <v>0</v>
      </c>
      <c r="T845" s="21">
        <f t="shared" si="445"/>
        <v>0</v>
      </c>
      <c r="U845" s="21">
        <f t="shared" si="445"/>
        <v>0</v>
      </c>
      <c r="V845" s="21"/>
      <c r="W845" s="21"/>
      <c r="X845" s="21"/>
      <c r="Y845" s="132"/>
    </row>
    <row r="846" spans="1:25" s="36" customFormat="1" ht="15.75" hidden="1">
      <c r="A846" s="44"/>
      <c r="B846" s="44">
        <v>12</v>
      </c>
      <c r="C846" s="63"/>
      <c r="D846" s="46" t="s">
        <v>433</v>
      </c>
      <c r="E846" s="38"/>
      <c r="F846" s="32"/>
      <c r="G846" s="1"/>
      <c r="H846" s="1"/>
      <c r="I846" s="1"/>
      <c r="J846" s="1"/>
      <c r="K846" s="1"/>
      <c r="L846" s="33" t="str">
        <f t="shared" si="413"/>
        <v>-</v>
      </c>
      <c r="M846" s="1"/>
      <c r="N846" s="1"/>
      <c r="O846" s="1"/>
      <c r="P846" s="1">
        <f>O846</f>
        <v>0</v>
      </c>
      <c r="Q846" s="1"/>
      <c r="R846" s="1">
        <v>0</v>
      </c>
      <c r="S846" s="1">
        <f>R846</f>
        <v>0</v>
      </c>
      <c r="T846" s="1">
        <v>0</v>
      </c>
      <c r="U846" s="1">
        <f>T846</f>
        <v>0</v>
      </c>
      <c r="V846" s="21"/>
      <c r="W846" s="21"/>
      <c r="X846" s="21"/>
      <c r="Y846" s="132"/>
    </row>
    <row r="847" spans="1:25" s="36" customFormat="1" ht="15.75" hidden="1">
      <c r="A847" s="142"/>
      <c r="B847" s="25">
        <v>51</v>
      </c>
      <c r="C847" s="52"/>
      <c r="D847" s="27">
        <v>323</v>
      </c>
      <c r="E847" s="40"/>
      <c r="F847" s="20"/>
      <c r="G847" s="21">
        <f>SUM(G848)</f>
        <v>0</v>
      </c>
      <c r="H847" s="21">
        <f t="shared" ref="H847:U847" si="446">SUM(H848)</f>
        <v>0</v>
      </c>
      <c r="I847" s="21">
        <f t="shared" si="446"/>
        <v>0</v>
      </c>
      <c r="J847" s="21">
        <f t="shared" si="446"/>
        <v>0</v>
      </c>
      <c r="K847" s="21">
        <f t="shared" si="446"/>
        <v>0</v>
      </c>
      <c r="L847" s="22" t="str">
        <f t="shared" si="413"/>
        <v>-</v>
      </c>
      <c r="M847" s="21">
        <f t="shared" si="446"/>
        <v>0</v>
      </c>
      <c r="N847" s="21">
        <f t="shared" si="446"/>
        <v>0</v>
      </c>
      <c r="O847" s="21">
        <f t="shared" si="446"/>
        <v>0</v>
      </c>
      <c r="P847" s="21">
        <f t="shared" si="446"/>
        <v>0</v>
      </c>
      <c r="Q847" s="21">
        <f t="shared" si="446"/>
        <v>0</v>
      </c>
      <c r="R847" s="21">
        <f t="shared" si="446"/>
        <v>0</v>
      </c>
      <c r="S847" s="21">
        <f t="shared" si="446"/>
        <v>0</v>
      </c>
      <c r="T847" s="21">
        <f t="shared" si="446"/>
        <v>0</v>
      </c>
      <c r="U847" s="21">
        <f t="shared" si="446"/>
        <v>0</v>
      </c>
      <c r="V847" s="21"/>
      <c r="W847" s="21"/>
      <c r="X847" s="21"/>
      <c r="Y847" s="132"/>
    </row>
    <row r="848" spans="1:25" s="36" customFormat="1" ht="15.75" hidden="1">
      <c r="A848" s="29"/>
      <c r="B848" s="29">
        <v>51</v>
      </c>
      <c r="C848" s="53"/>
      <c r="D848" s="31">
        <v>3237</v>
      </c>
      <c r="E848" s="32"/>
      <c r="F848" s="32"/>
      <c r="G848" s="1"/>
      <c r="H848" s="1"/>
      <c r="I848" s="1"/>
      <c r="J848" s="59"/>
      <c r="K848" s="1"/>
      <c r="L848" s="33" t="str">
        <f t="shared" si="413"/>
        <v>-</v>
      </c>
      <c r="M848" s="1"/>
      <c r="N848" s="1"/>
      <c r="O848" s="1"/>
      <c r="P848" s="59"/>
      <c r="Q848" s="1"/>
      <c r="R848" s="1"/>
      <c r="S848" s="59"/>
      <c r="T848" s="1"/>
      <c r="U848" s="59"/>
      <c r="V848" s="21"/>
      <c r="W848" s="21"/>
      <c r="X848" s="21"/>
      <c r="Y848" s="132"/>
    </row>
    <row r="849" spans="1:25" s="36" customFormat="1" ht="15.75" hidden="1">
      <c r="A849" s="25"/>
      <c r="B849" s="25">
        <v>51</v>
      </c>
      <c r="C849" s="52"/>
      <c r="D849" s="27">
        <v>422</v>
      </c>
      <c r="E849" s="20"/>
      <c r="F849" s="20"/>
      <c r="G849" s="21">
        <f>SUM(G850)</f>
        <v>0</v>
      </c>
      <c r="H849" s="21">
        <f t="shared" ref="H849:U849" si="447">SUM(H850)</f>
        <v>0</v>
      </c>
      <c r="I849" s="21">
        <f t="shared" si="447"/>
        <v>0</v>
      </c>
      <c r="J849" s="21">
        <f t="shared" si="447"/>
        <v>0</v>
      </c>
      <c r="K849" s="21">
        <f t="shared" si="447"/>
        <v>0</v>
      </c>
      <c r="L849" s="22" t="str">
        <f t="shared" si="413"/>
        <v>-</v>
      </c>
      <c r="M849" s="21">
        <f t="shared" si="447"/>
        <v>0</v>
      </c>
      <c r="N849" s="21">
        <f t="shared" si="447"/>
        <v>0</v>
      </c>
      <c r="O849" s="21">
        <f t="shared" si="447"/>
        <v>0</v>
      </c>
      <c r="P849" s="21">
        <f t="shared" si="447"/>
        <v>0</v>
      </c>
      <c r="Q849" s="21">
        <f t="shared" si="447"/>
        <v>0</v>
      </c>
      <c r="R849" s="21">
        <f t="shared" si="447"/>
        <v>0</v>
      </c>
      <c r="S849" s="21">
        <f t="shared" si="447"/>
        <v>0</v>
      </c>
      <c r="T849" s="21">
        <f t="shared" si="447"/>
        <v>0</v>
      </c>
      <c r="U849" s="21">
        <f t="shared" si="447"/>
        <v>0</v>
      </c>
      <c r="V849" s="21"/>
      <c r="W849" s="21"/>
      <c r="X849" s="21"/>
      <c r="Y849" s="132"/>
    </row>
    <row r="850" spans="1:25" s="36" customFormat="1" ht="15.75" hidden="1">
      <c r="A850" s="44"/>
      <c r="B850" s="44">
        <v>51</v>
      </c>
      <c r="C850" s="63"/>
      <c r="D850" s="46" t="s">
        <v>432</v>
      </c>
      <c r="E850" s="38"/>
      <c r="F850" s="32"/>
      <c r="G850" s="1"/>
      <c r="H850" s="1"/>
      <c r="I850" s="1"/>
      <c r="J850" s="59"/>
      <c r="K850" s="1"/>
      <c r="L850" s="33" t="str">
        <f t="shared" si="413"/>
        <v>-</v>
      </c>
      <c r="M850" s="1"/>
      <c r="N850" s="1"/>
      <c r="O850" s="1"/>
      <c r="P850" s="59"/>
      <c r="Q850" s="1"/>
      <c r="R850" s="1">
        <v>0</v>
      </c>
      <c r="S850" s="59"/>
      <c r="T850" s="1">
        <v>0</v>
      </c>
      <c r="U850" s="59"/>
      <c r="V850" s="21"/>
      <c r="W850" s="21"/>
      <c r="X850" s="21"/>
      <c r="Y850" s="132"/>
    </row>
    <row r="851" spans="1:25" s="36" customFormat="1" ht="15.75" hidden="1">
      <c r="A851" s="25"/>
      <c r="B851" s="25">
        <v>51</v>
      </c>
      <c r="C851" s="52"/>
      <c r="D851" s="27">
        <v>423</v>
      </c>
      <c r="E851" s="20"/>
      <c r="F851" s="20"/>
      <c r="G851" s="21">
        <f>SUM(G852)</f>
        <v>0</v>
      </c>
      <c r="H851" s="21">
        <f t="shared" ref="H851:U851" si="448">SUM(H852)</f>
        <v>0</v>
      </c>
      <c r="I851" s="21">
        <f t="shared" si="448"/>
        <v>0</v>
      </c>
      <c r="J851" s="21">
        <f t="shared" si="448"/>
        <v>0</v>
      </c>
      <c r="K851" s="21">
        <f t="shared" si="448"/>
        <v>0</v>
      </c>
      <c r="L851" s="22" t="str">
        <f t="shared" si="413"/>
        <v>-</v>
      </c>
      <c r="M851" s="21">
        <f t="shared" si="448"/>
        <v>0</v>
      </c>
      <c r="N851" s="21">
        <f t="shared" si="448"/>
        <v>0</v>
      </c>
      <c r="O851" s="21">
        <f t="shared" si="448"/>
        <v>0</v>
      </c>
      <c r="P851" s="21">
        <f t="shared" si="448"/>
        <v>0</v>
      </c>
      <c r="Q851" s="21">
        <f t="shared" si="448"/>
        <v>0</v>
      </c>
      <c r="R851" s="21">
        <f t="shared" si="448"/>
        <v>0</v>
      </c>
      <c r="S851" s="21">
        <f t="shared" si="448"/>
        <v>0</v>
      </c>
      <c r="T851" s="21">
        <f t="shared" si="448"/>
        <v>0</v>
      </c>
      <c r="U851" s="21">
        <f t="shared" si="448"/>
        <v>0</v>
      </c>
      <c r="V851" s="21"/>
      <c r="W851" s="21"/>
      <c r="X851" s="21"/>
      <c r="Y851" s="132"/>
    </row>
    <row r="852" spans="1:25" s="36" customFormat="1" ht="15.75" hidden="1">
      <c r="A852" s="44"/>
      <c r="B852" s="44">
        <v>51</v>
      </c>
      <c r="C852" s="63"/>
      <c r="D852" s="46" t="s">
        <v>433</v>
      </c>
      <c r="E852" s="38"/>
      <c r="F852" s="32"/>
      <c r="G852" s="1"/>
      <c r="H852" s="1"/>
      <c r="I852" s="1"/>
      <c r="J852" s="59"/>
      <c r="K852" s="1"/>
      <c r="L852" s="33" t="str">
        <f t="shared" si="413"/>
        <v>-</v>
      </c>
      <c r="M852" s="1"/>
      <c r="N852" s="1"/>
      <c r="O852" s="1"/>
      <c r="P852" s="59"/>
      <c r="Q852" s="1"/>
      <c r="R852" s="1">
        <v>0</v>
      </c>
      <c r="S852" s="59"/>
      <c r="T852" s="1">
        <v>0</v>
      </c>
      <c r="U852" s="59"/>
      <c r="V852" s="21"/>
      <c r="W852" s="21"/>
      <c r="X852" s="21"/>
      <c r="Y852" s="132"/>
    </row>
    <row r="853" spans="1:25" s="35" customFormat="1" ht="110.25">
      <c r="A853" s="281" t="s">
        <v>523</v>
      </c>
      <c r="B853" s="281"/>
      <c r="C853" s="281"/>
      <c r="D853" s="281"/>
      <c r="E853" s="20" t="s">
        <v>47</v>
      </c>
      <c r="F853" s="51" t="s">
        <v>546</v>
      </c>
      <c r="G853" s="21">
        <f>SUM(G854)</f>
        <v>1387872000</v>
      </c>
      <c r="H853" s="21">
        <f t="shared" ref="H853:U854" si="449">SUM(H854)</f>
        <v>1387872000</v>
      </c>
      <c r="I853" s="21">
        <f t="shared" si="449"/>
        <v>1387872000</v>
      </c>
      <c r="J853" s="21">
        <f t="shared" si="449"/>
        <v>1387872000</v>
      </c>
      <c r="K853" s="21">
        <f t="shared" si="449"/>
        <v>1122050852.01</v>
      </c>
      <c r="L853" s="22">
        <f t="shared" si="413"/>
        <v>80.846854177474583</v>
      </c>
      <c r="M853" s="21">
        <f t="shared" si="449"/>
        <v>1400000000</v>
      </c>
      <c r="N853" s="21">
        <f t="shared" si="449"/>
        <v>1400000000</v>
      </c>
      <c r="O853" s="21">
        <f t="shared" si="449"/>
        <v>466666667</v>
      </c>
      <c r="P853" s="21">
        <f t="shared" si="449"/>
        <v>466666667</v>
      </c>
      <c r="Q853" s="21">
        <f t="shared" si="449"/>
        <v>1400000000</v>
      </c>
      <c r="R853" s="21">
        <f t="shared" si="449"/>
        <v>466666667</v>
      </c>
      <c r="S853" s="21">
        <f t="shared" si="449"/>
        <v>466666667</v>
      </c>
      <c r="T853" s="21">
        <f t="shared" si="449"/>
        <v>466666667</v>
      </c>
      <c r="U853" s="21">
        <f t="shared" si="449"/>
        <v>466666667</v>
      </c>
      <c r="V853" s="1"/>
      <c r="W853" s="1"/>
      <c r="X853" s="1"/>
      <c r="Y853" s="74"/>
    </row>
    <row r="854" spans="1:25" s="36" customFormat="1" ht="15.75" hidden="1">
      <c r="A854" s="24" t="s">
        <v>52</v>
      </c>
      <c r="B854" s="25">
        <v>11</v>
      </c>
      <c r="C854" s="52" t="s">
        <v>24</v>
      </c>
      <c r="D854" s="42">
        <v>386</v>
      </c>
      <c r="E854" s="20"/>
      <c r="F854" s="20"/>
      <c r="G854" s="21">
        <f>SUM(G855)</f>
        <v>1387872000</v>
      </c>
      <c r="H854" s="21">
        <f t="shared" si="449"/>
        <v>1387872000</v>
      </c>
      <c r="I854" s="21">
        <f t="shared" si="449"/>
        <v>1387872000</v>
      </c>
      <c r="J854" s="21">
        <f t="shared" si="449"/>
        <v>1387872000</v>
      </c>
      <c r="K854" s="21">
        <f t="shared" si="449"/>
        <v>1122050852.01</v>
      </c>
      <c r="L854" s="22">
        <f t="shared" si="413"/>
        <v>80.846854177474583</v>
      </c>
      <c r="M854" s="21">
        <f t="shared" si="449"/>
        <v>1400000000</v>
      </c>
      <c r="N854" s="21">
        <f t="shared" si="449"/>
        <v>1400000000</v>
      </c>
      <c r="O854" s="21">
        <f t="shared" si="449"/>
        <v>466666667</v>
      </c>
      <c r="P854" s="21">
        <f t="shared" si="449"/>
        <v>466666667</v>
      </c>
      <c r="Q854" s="21">
        <f t="shared" si="449"/>
        <v>1400000000</v>
      </c>
      <c r="R854" s="21">
        <f t="shared" si="449"/>
        <v>466666667</v>
      </c>
      <c r="S854" s="21">
        <f t="shared" si="449"/>
        <v>466666667</v>
      </c>
      <c r="T854" s="21">
        <f t="shared" si="449"/>
        <v>466666667</v>
      </c>
      <c r="U854" s="21">
        <f t="shared" si="449"/>
        <v>466666667</v>
      </c>
      <c r="V854" s="21"/>
      <c r="W854" s="21"/>
      <c r="X854" s="21"/>
      <c r="Y854" s="132"/>
    </row>
    <row r="855" spans="1:25" s="35" customFormat="1" ht="45" hidden="1">
      <c r="A855" s="28" t="s">
        <v>52</v>
      </c>
      <c r="B855" s="29">
        <v>11</v>
      </c>
      <c r="C855" s="53" t="s">
        <v>24</v>
      </c>
      <c r="D855" s="56">
        <v>3861</v>
      </c>
      <c r="E855" s="32" t="s">
        <v>282</v>
      </c>
      <c r="F855" s="32"/>
      <c r="G855" s="1">
        <v>1387872000</v>
      </c>
      <c r="H855" s="1">
        <v>1387872000</v>
      </c>
      <c r="I855" s="1">
        <v>1387872000</v>
      </c>
      <c r="J855" s="1">
        <v>1387872000</v>
      </c>
      <c r="K855" s="1">
        <v>1122050852.01</v>
      </c>
      <c r="L855" s="33">
        <f t="shared" si="413"/>
        <v>80.846854177474583</v>
      </c>
      <c r="M855" s="1">
        <v>1400000000</v>
      </c>
      <c r="N855" s="1">
        <v>1400000000</v>
      </c>
      <c r="O855" s="1">
        <v>466666667</v>
      </c>
      <c r="P855" s="1">
        <f>O855</f>
        <v>466666667</v>
      </c>
      <c r="Q855" s="1">
        <v>1400000000</v>
      </c>
      <c r="R855" s="1">
        <v>466666667</v>
      </c>
      <c r="S855" s="1">
        <f>R855</f>
        <v>466666667</v>
      </c>
      <c r="T855" s="1">
        <v>466666667</v>
      </c>
      <c r="U855" s="1">
        <f>T855</f>
        <v>466666667</v>
      </c>
      <c r="V855" s="1"/>
      <c r="W855" s="1"/>
      <c r="X855" s="1"/>
      <c r="Y855" s="74"/>
    </row>
    <row r="856" spans="1:25" s="35" customFormat="1" ht="110.25">
      <c r="A856" s="281" t="s">
        <v>524</v>
      </c>
      <c r="B856" s="281"/>
      <c r="C856" s="281"/>
      <c r="D856" s="281"/>
      <c r="E856" s="20" t="s">
        <v>46</v>
      </c>
      <c r="F856" s="51" t="s">
        <v>546</v>
      </c>
      <c r="G856" s="21">
        <f>SUM(G857)</f>
        <v>1387872000</v>
      </c>
      <c r="H856" s="21">
        <f t="shared" ref="H856:U857" si="450">SUM(H857)</f>
        <v>1387872000</v>
      </c>
      <c r="I856" s="21">
        <f t="shared" si="450"/>
        <v>1387872000</v>
      </c>
      <c r="J856" s="21">
        <f t="shared" si="450"/>
        <v>1387872000</v>
      </c>
      <c r="K856" s="21">
        <f t="shared" si="450"/>
        <v>1122051353.23</v>
      </c>
      <c r="L856" s="22">
        <f t="shared" si="413"/>
        <v>80.846890291756011</v>
      </c>
      <c r="M856" s="21">
        <f t="shared" si="450"/>
        <v>1400000000</v>
      </c>
      <c r="N856" s="21">
        <f t="shared" si="450"/>
        <v>1400000000</v>
      </c>
      <c r="O856" s="21">
        <f t="shared" si="450"/>
        <v>1866666666</v>
      </c>
      <c r="P856" s="21">
        <f t="shared" si="450"/>
        <v>1866666666</v>
      </c>
      <c r="Q856" s="21">
        <f t="shared" si="450"/>
        <v>1400000000</v>
      </c>
      <c r="R856" s="21">
        <f t="shared" si="450"/>
        <v>1866666666</v>
      </c>
      <c r="S856" s="21">
        <f t="shared" si="450"/>
        <v>1866666666</v>
      </c>
      <c r="T856" s="21">
        <f t="shared" si="450"/>
        <v>1866666666</v>
      </c>
      <c r="U856" s="21">
        <f t="shared" si="450"/>
        <v>1866666666</v>
      </c>
      <c r="V856" s="1"/>
      <c r="W856" s="1"/>
      <c r="X856" s="1"/>
      <c r="Y856" s="74"/>
    </row>
    <row r="857" spans="1:25" s="36" customFormat="1" ht="15.75" hidden="1">
      <c r="A857" s="24" t="s">
        <v>53</v>
      </c>
      <c r="B857" s="25">
        <v>11</v>
      </c>
      <c r="C857" s="52" t="s">
        <v>24</v>
      </c>
      <c r="D857" s="42">
        <v>363</v>
      </c>
      <c r="E857" s="20"/>
      <c r="F857" s="20"/>
      <c r="G857" s="21">
        <f>SUM(G858)</f>
        <v>1387872000</v>
      </c>
      <c r="H857" s="21">
        <f t="shared" si="450"/>
        <v>1387872000</v>
      </c>
      <c r="I857" s="21">
        <f t="shared" si="450"/>
        <v>1387872000</v>
      </c>
      <c r="J857" s="21">
        <f t="shared" si="450"/>
        <v>1387872000</v>
      </c>
      <c r="K857" s="21">
        <f t="shared" si="450"/>
        <v>1122051353.23</v>
      </c>
      <c r="L857" s="22">
        <f t="shared" si="413"/>
        <v>80.846890291756011</v>
      </c>
      <c r="M857" s="21">
        <f t="shared" si="450"/>
        <v>1400000000</v>
      </c>
      <c r="N857" s="21">
        <f t="shared" si="450"/>
        <v>1400000000</v>
      </c>
      <c r="O857" s="21">
        <f t="shared" si="450"/>
        <v>1866666666</v>
      </c>
      <c r="P857" s="21">
        <f t="shared" si="450"/>
        <v>1866666666</v>
      </c>
      <c r="Q857" s="21">
        <f t="shared" si="450"/>
        <v>1400000000</v>
      </c>
      <c r="R857" s="21">
        <f t="shared" si="450"/>
        <v>1866666666</v>
      </c>
      <c r="S857" s="21">
        <f t="shared" si="450"/>
        <v>1866666666</v>
      </c>
      <c r="T857" s="21">
        <f t="shared" si="450"/>
        <v>1866666666</v>
      </c>
      <c r="U857" s="21">
        <f t="shared" si="450"/>
        <v>1866666666</v>
      </c>
      <c r="V857" s="21"/>
      <c r="W857" s="21"/>
      <c r="X857" s="21"/>
      <c r="Y857" s="132"/>
    </row>
    <row r="858" spans="1:25" s="35" customFormat="1" hidden="1">
      <c r="A858" s="28" t="s">
        <v>53</v>
      </c>
      <c r="B858" s="29">
        <v>11</v>
      </c>
      <c r="C858" s="53" t="s">
        <v>24</v>
      </c>
      <c r="D858" s="56">
        <v>3632</v>
      </c>
      <c r="E858" s="32" t="s">
        <v>244</v>
      </c>
      <c r="F858" s="32"/>
      <c r="G858" s="1">
        <v>1387872000</v>
      </c>
      <c r="H858" s="1">
        <v>1387872000</v>
      </c>
      <c r="I858" s="1">
        <v>1387872000</v>
      </c>
      <c r="J858" s="1">
        <v>1387872000</v>
      </c>
      <c r="K858" s="1">
        <v>1122051353.23</v>
      </c>
      <c r="L858" s="33">
        <f t="shared" si="413"/>
        <v>80.846890291756011</v>
      </c>
      <c r="M858" s="1">
        <v>1400000000</v>
      </c>
      <c r="N858" s="1">
        <v>1400000000</v>
      </c>
      <c r="O858" s="1">
        <v>1866666666</v>
      </c>
      <c r="P858" s="1">
        <f>O858</f>
        <v>1866666666</v>
      </c>
      <c r="Q858" s="1">
        <v>1400000000</v>
      </c>
      <c r="R858" s="1">
        <v>1866666666</v>
      </c>
      <c r="S858" s="1">
        <f>R858</f>
        <v>1866666666</v>
      </c>
      <c r="T858" s="1">
        <v>1866666666</v>
      </c>
      <c r="U858" s="1">
        <f>T858</f>
        <v>1866666666</v>
      </c>
      <c r="V858" s="1"/>
      <c r="W858" s="1"/>
      <c r="X858" s="1"/>
      <c r="Y858" s="74"/>
    </row>
    <row r="859" spans="1:25" s="36" customFormat="1" ht="110.25">
      <c r="A859" s="294" t="s">
        <v>412</v>
      </c>
      <c r="B859" s="295"/>
      <c r="C859" s="295"/>
      <c r="D859" s="296"/>
      <c r="E859" s="51" t="s">
        <v>564</v>
      </c>
      <c r="F859" s="51" t="s">
        <v>546</v>
      </c>
      <c r="G859" s="21"/>
      <c r="H859" s="21"/>
      <c r="I859" s="21">
        <f>I860</f>
        <v>0</v>
      </c>
      <c r="J859" s="21">
        <f t="shared" ref="J859:U860" si="451">J860</f>
        <v>0</v>
      </c>
      <c r="K859" s="21">
        <f t="shared" si="451"/>
        <v>0</v>
      </c>
      <c r="L859" s="22" t="str">
        <f t="shared" si="413"/>
        <v>-</v>
      </c>
      <c r="M859" s="21">
        <f t="shared" si="451"/>
        <v>0</v>
      </c>
      <c r="N859" s="21">
        <f t="shared" si="451"/>
        <v>0</v>
      </c>
      <c r="O859" s="21">
        <f t="shared" si="451"/>
        <v>466666667</v>
      </c>
      <c r="P859" s="21">
        <f t="shared" si="451"/>
        <v>466666667</v>
      </c>
      <c r="Q859" s="21">
        <f t="shared" si="451"/>
        <v>0</v>
      </c>
      <c r="R859" s="21">
        <f t="shared" si="451"/>
        <v>4666667</v>
      </c>
      <c r="S859" s="21">
        <f t="shared" si="451"/>
        <v>4666667</v>
      </c>
      <c r="T859" s="21">
        <f t="shared" si="451"/>
        <v>4666667</v>
      </c>
      <c r="U859" s="21">
        <f t="shared" si="451"/>
        <v>4666667</v>
      </c>
      <c r="V859" s="21"/>
      <c r="W859" s="21"/>
      <c r="X859" s="21"/>
      <c r="Y859" s="132"/>
    </row>
    <row r="860" spans="1:25" s="36" customFormat="1" ht="15.75" hidden="1">
      <c r="A860" s="24"/>
      <c r="B860" s="25">
        <v>11</v>
      </c>
      <c r="C860" s="52" t="s">
        <v>27</v>
      </c>
      <c r="D860" s="42">
        <v>386</v>
      </c>
      <c r="E860" s="20"/>
      <c r="F860" s="20"/>
      <c r="G860" s="21"/>
      <c r="H860" s="21"/>
      <c r="I860" s="21">
        <f>I861</f>
        <v>0</v>
      </c>
      <c r="J860" s="21">
        <f t="shared" si="451"/>
        <v>0</v>
      </c>
      <c r="K860" s="21">
        <f t="shared" si="451"/>
        <v>0</v>
      </c>
      <c r="L860" s="22" t="str">
        <f t="shared" si="413"/>
        <v>-</v>
      </c>
      <c r="M860" s="21">
        <f t="shared" si="451"/>
        <v>0</v>
      </c>
      <c r="N860" s="21">
        <f t="shared" si="451"/>
        <v>0</v>
      </c>
      <c r="O860" s="21">
        <f t="shared" si="451"/>
        <v>466666667</v>
      </c>
      <c r="P860" s="21">
        <f t="shared" si="451"/>
        <v>466666667</v>
      </c>
      <c r="Q860" s="21">
        <f t="shared" si="451"/>
        <v>0</v>
      </c>
      <c r="R860" s="21">
        <f t="shared" si="451"/>
        <v>4666667</v>
      </c>
      <c r="S860" s="21">
        <f t="shared" si="451"/>
        <v>4666667</v>
      </c>
      <c r="T860" s="21">
        <f t="shared" si="451"/>
        <v>4666667</v>
      </c>
      <c r="U860" s="21">
        <f t="shared" si="451"/>
        <v>4666667</v>
      </c>
      <c r="V860" s="21"/>
      <c r="W860" s="21"/>
      <c r="X860" s="21"/>
      <c r="Y860" s="132"/>
    </row>
    <row r="861" spans="1:25" s="35" customFormat="1" ht="45" hidden="1">
      <c r="A861" s="28"/>
      <c r="B861" s="29">
        <v>11</v>
      </c>
      <c r="C861" s="53" t="s">
        <v>27</v>
      </c>
      <c r="D861" s="56">
        <v>3861</v>
      </c>
      <c r="E861" s="32" t="s">
        <v>282</v>
      </c>
      <c r="F861" s="32"/>
      <c r="G861" s="1"/>
      <c r="H861" s="1"/>
      <c r="I861" s="1"/>
      <c r="J861" s="1"/>
      <c r="K861" s="1"/>
      <c r="L861" s="22" t="str">
        <f t="shared" si="413"/>
        <v>-</v>
      </c>
      <c r="M861" s="1"/>
      <c r="N861" s="1"/>
      <c r="O861" s="1">
        <v>466666667</v>
      </c>
      <c r="P861" s="1">
        <f>O861</f>
        <v>466666667</v>
      </c>
      <c r="Q861" s="1"/>
      <c r="R861" s="1">
        <v>4666667</v>
      </c>
      <c r="S861" s="1">
        <f>R861</f>
        <v>4666667</v>
      </c>
      <c r="T861" s="1">
        <v>4666667</v>
      </c>
      <c r="U861" s="1">
        <f>T861</f>
        <v>4666667</v>
      </c>
      <c r="V861" s="1"/>
      <c r="W861" s="1"/>
      <c r="X861" s="1"/>
      <c r="Y861" s="74"/>
    </row>
    <row r="862" spans="1:25" s="35" customFormat="1" ht="110.25">
      <c r="A862" s="281" t="s">
        <v>525</v>
      </c>
      <c r="B862" s="281"/>
      <c r="C862" s="281"/>
      <c r="D862" s="281"/>
      <c r="E862" s="20" t="s">
        <v>308</v>
      </c>
      <c r="F862" s="51" t="s">
        <v>546</v>
      </c>
      <c r="G862" s="21">
        <f>SUM(G863)</f>
        <v>3500000</v>
      </c>
      <c r="H862" s="21">
        <f t="shared" ref="H862:U863" si="452">SUM(H863)</f>
        <v>3500000</v>
      </c>
      <c r="I862" s="21">
        <f t="shared" si="452"/>
        <v>4782566</v>
      </c>
      <c r="J862" s="21">
        <f t="shared" si="452"/>
        <v>4782566</v>
      </c>
      <c r="K862" s="21">
        <f t="shared" si="452"/>
        <v>4782566</v>
      </c>
      <c r="L862" s="22">
        <f t="shared" si="413"/>
        <v>100</v>
      </c>
      <c r="M862" s="21">
        <f t="shared" si="452"/>
        <v>37000000</v>
      </c>
      <c r="N862" s="21">
        <f t="shared" si="452"/>
        <v>37000000</v>
      </c>
      <c r="O862" s="21">
        <f t="shared" si="452"/>
        <v>114098720</v>
      </c>
      <c r="P862" s="21">
        <f t="shared" si="452"/>
        <v>114098720</v>
      </c>
      <c r="Q862" s="21">
        <f t="shared" si="452"/>
        <v>38400000</v>
      </c>
      <c r="R862" s="21">
        <f t="shared" si="452"/>
        <v>186851150</v>
      </c>
      <c r="S862" s="21">
        <f t="shared" si="452"/>
        <v>186851150</v>
      </c>
      <c r="T862" s="21">
        <f t="shared" si="452"/>
        <v>168200000</v>
      </c>
      <c r="U862" s="21">
        <f t="shared" si="452"/>
        <v>168200000</v>
      </c>
      <c r="V862" s="1"/>
      <c r="W862" s="1"/>
      <c r="X862" s="1"/>
      <c r="Y862" s="74"/>
    </row>
    <row r="863" spans="1:25" s="36" customFormat="1" ht="15.75" hidden="1">
      <c r="A863" s="24" t="s">
        <v>80</v>
      </c>
      <c r="B863" s="25">
        <v>11</v>
      </c>
      <c r="C863" s="52" t="s">
        <v>24</v>
      </c>
      <c r="D863" s="42">
        <v>352</v>
      </c>
      <c r="E863" s="20"/>
      <c r="F863" s="20"/>
      <c r="G863" s="21">
        <f>SUM(G864)</f>
        <v>3500000</v>
      </c>
      <c r="H863" s="21">
        <f t="shared" si="452"/>
        <v>3500000</v>
      </c>
      <c r="I863" s="21">
        <f t="shared" si="452"/>
        <v>4782566</v>
      </c>
      <c r="J863" s="21">
        <f t="shared" si="452"/>
        <v>4782566</v>
      </c>
      <c r="K863" s="21">
        <f t="shared" si="452"/>
        <v>4782566</v>
      </c>
      <c r="L863" s="22">
        <f t="shared" si="413"/>
        <v>100</v>
      </c>
      <c r="M863" s="21">
        <f t="shared" si="452"/>
        <v>37000000</v>
      </c>
      <c r="N863" s="21">
        <f t="shared" si="452"/>
        <v>37000000</v>
      </c>
      <c r="O863" s="21">
        <f t="shared" si="452"/>
        <v>114098720</v>
      </c>
      <c r="P863" s="21">
        <f t="shared" si="452"/>
        <v>114098720</v>
      </c>
      <c r="Q863" s="21">
        <f t="shared" si="452"/>
        <v>38400000</v>
      </c>
      <c r="R863" s="21">
        <f t="shared" si="452"/>
        <v>186851150</v>
      </c>
      <c r="S863" s="21">
        <f t="shared" si="452"/>
        <v>186851150</v>
      </c>
      <c r="T863" s="21">
        <f t="shared" si="452"/>
        <v>168200000</v>
      </c>
      <c r="U863" s="21">
        <f t="shared" si="452"/>
        <v>168200000</v>
      </c>
      <c r="V863" s="21"/>
      <c r="W863" s="21"/>
      <c r="X863" s="21"/>
      <c r="Y863" s="132"/>
    </row>
    <row r="864" spans="1:25" s="35" customFormat="1" ht="30" hidden="1">
      <c r="A864" s="28" t="s">
        <v>80</v>
      </c>
      <c r="B864" s="29">
        <v>11</v>
      </c>
      <c r="C864" s="53" t="s">
        <v>24</v>
      </c>
      <c r="D864" s="56">
        <v>3522</v>
      </c>
      <c r="E864" s="32" t="s">
        <v>139</v>
      </c>
      <c r="F864" s="32"/>
      <c r="G864" s="1">
        <v>3500000</v>
      </c>
      <c r="H864" s="1">
        <v>3500000</v>
      </c>
      <c r="I864" s="1">
        <v>4782566</v>
      </c>
      <c r="J864" s="1">
        <v>4782566</v>
      </c>
      <c r="K864" s="1">
        <v>4782566</v>
      </c>
      <c r="L864" s="33">
        <f t="shared" si="413"/>
        <v>100</v>
      </c>
      <c r="M864" s="1">
        <v>37000000</v>
      </c>
      <c r="N864" s="1">
        <v>37000000</v>
      </c>
      <c r="O864" s="1">
        <v>114098720</v>
      </c>
      <c r="P864" s="1">
        <f>O864</f>
        <v>114098720</v>
      </c>
      <c r="Q864" s="1">
        <v>38400000</v>
      </c>
      <c r="R864" s="1">
        <v>186851150</v>
      </c>
      <c r="S864" s="1">
        <f>R864</f>
        <v>186851150</v>
      </c>
      <c r="T864" s="1">
        <v>168200000</v>
      </c>
      <c r="U864" s="1">
        <f>T864</f>
        <v>168200000</v>
      </c>
      <c r="V864" s="1"/>
      <c r="W864" s="1"/>
      <c r="X864" s="1"/>
      <c r="Y864" s="74"/>
    </row>
    <row r="865" spans="1:25" s="35" customFormat="1" ht="110.25">
      <c r="A865" s="281" t="s">
        <v>565</v>
      </c>
      <c r="B865" s="281"/>
      <c r="C865" s="281"/>
      <c r="D865" s="281"/>
      <c r="E865" s="20" t="s">
        <v>364</v>
      </c>
      <c r="F865" s="51" t="s">
        <v>546</v>
      </c>
      <c r="G865" s="21">
        <f>SUM(G866)</f>
        <v>106396500</v>
      </c>
      <c r="H865" s="21">
        <f t="shared" ref="H865:U866" si="453">SUM(H866)</f>
        <v>106396500</v>
      </c>
      <c r="I865" s="21">
        <f t="shared" si="453"/>
        <v>141563308</v>
      </c>
      <c r="J865" s="21">
        <f t="shared" si="453"/>
        <v>141563308</v>
      </c>
      <c r="K865" s="21">
        <f t="shared" si="453"/>
        <v>141563308</v>
      </c>
      <c r="L865" s="22">
        <f t="shared" si="413"/>
        <v>100</v>
      </c>
      <c r="M865" s="21">
        <f t="shared" si="453"/>
        <v>0</v>
      </c>
      <c r="N865" s="21">
        <f t="shared" si="453"/>
        <v>0</v>
      </c>
      <c r="O865" s="21">
        <f t="shared" si="453"/>
        <v>0</v>
      </c>
      <c r="P865" s="21">
        <f t="shared" si="453"/>
        <v>0</v>
      </c>
      <c r="Q865" s="21">
        <f t="shared" si="453"/>
        <v>0</v>
      </c>
      <c r="R865" s="21">
        <f t="shared" si="453"/>
        <v>0</v>
      </c>
      <c r="S865" s="21">
        <f t="shared" si="453"/>
        <v>0</v>
      </c>
      <c r="T865" s="21">
        <f t="shared" si="453"/>
        <v>0</v>
      </c>
      <c r="U865" s="21">
        <f t="shared" si="453"/>
        <v>0</v>
      </c>
      <c r="V865" s="1"/>
      <c r="W865" s="1"/>
      <c r="X865" s="1"/>
      <c r="Y865" s="74"/>
    </row>
    <row r="866" spans="1:25" s="36" customFormat="1" ht="15.75" hidden="1">
      <c r="A866" s="24" t="s">
        <v>369</v>
      </c>
      <c r="B866" s="25">
        <v>11</v>
      </c>
      <c r="C866" s="52" t="s">
        <v>24</v>
      </c>
      <c r="D866" s="42">
        <v>352</v>
      </c>
      <c r="E866" s="20"/>
      <c r="F866" s="20"/>
      <c r="G866" s="21">
        <f>SUM(G867)</f>
        <v>106396500</v>
      </c>
      <c r="H866" s="21">
        <f t="shared" si="453"/>
        <v>106396500</v>
      </c>
      <c r="I866" s="21">
        <f t="shared" si="453"/>
        <v>141563308</v>
      </c>
      <c r="J866" s="21">
        <f t="shared" si="453"/>
        <v>141563308</v>
      </c>
      <c r="K866" s="21">
        <f t="shared" si="453"/>
        <v>141563308</v>
      </c>
      <c r="L866" s="22">
        <f t="shared" si="413"/>
        <v>100</v>
      </c>
      <c r="M866" s="21">
        <f t="shared" si="453"/>
        <v>0</v>
      </c>
      <c r="N866" s="21">
        <f t="shared" si="453"/>
        <v>0</v>
      </c>
      <c r="O866" s="21">
        <f t="shared" si="453"/>
        <v>0</v>
      </c>
      <c r="P866" s="21">
        <f t="shared" si="453"/>
        <v>0</v>
      </c>
      <c r="Q866" s="21">
        <f t="shared" si="453"/>
        <v>0</v>
      </c>
      <c r="R866" s="21">
        <f t="shared" si="453"/>
        <v>0</v>
      </c>
      <c r="S866" s="21">
        <f t="shared" si="453"/>
        <v>0</v>
      </c>
      <c r="T866" s="21">
        <f t="shared" si="453"/>
        <v>0</v>
      </c>
      <c r="U866" s="21">
        <f t="shared" si="453"/>
        <v>0</v>
      </c>
      <c r="V866" s="21"/>
      <c r="W866" s="21"/>
      <c r="X866" s="21"/>
      <c r="Y866" s="132"/>
    </row>
    <row r="867" spans="1:25" s="35" customFormat="1" ht="30" hidden="1">
      <c r="A867" s="28" t="s">
        <v>369</v>
      </c>
      <c r="B867" s="29">
        <v>11</v>
      </c>
      <c r="C867" s="53" t="s">
        <v>24</v>
      </c>
      <c r="D867" s="56">
        <v>3522</v>
      </c>
      <c r="E867" s="32" t="s">
        <v>139</v>
      </c>
      <c r="F867" s="32"/>
      <c r="G867" s="1">
        <v>106396500</v>
      </c>
      <c r="H867" s="1">
        <v>106396500</v>
      </c>
      <c r="I867" s="1">
        <v>141563308</v>
      </c>
      <c r="J867" s="1">
        <v>141563308</v>
      </c>
      <c r="K867" s="1">
        <v>141563308</v>
      </c>
      <c r="L867" s="33">
        <f t="shared" ref="L867:L930" si="454">IF(I867=0, "-", K867/I867*100)</f>
        <v>100</v>
      </c>
      <c r="M867" s="1">
        <v>0</v>
      </c>
      <c r="N867" s="1">
        <v>0</v>
      </c>
      <c r="O867" s="1"/>
      <c r="P867" s="1">
        <f>O867</f>
        <v>0</v>
      </c>
      <c r="Q867" s="1">
        <v>0</v>
      </c>
      <c r="R867" s="1"/>
      <c r="S867" s="1">
        <f>R867</f>
        <v>0</v>
      </c>
      <c r="T867" s="1"/>
      <c r="U867" s="1">
        <f>T867</f>
        <v>0</v>
      </c>
      <c r="V867" s="1"/>
      <c r="W867" s="1"/>
      <c r="X867" s="1"/>
      <c r="Y867" s="74"/>
    </row>
    <row r="868" spans="1:25" s="35" customFormat="1" ht="110.25">
      <c r="A868" s="281" t="s">
        <v>526</v>
      </c>
      <c r="B868" s="281"/>
      <c r="C868" s="281"/>
      <c r="D868" s="281"/>
      <c r="E868" s="20" t="s">
        <v>11</v>
      </c>
      <c r="F868" s="51" t="s">
        <v>546</v>
      </c>
      <c r="G868" s="21">
        <f>G869+G871</f>
        <v>54000000</v>
      </c>
      <c r="H868" s="21">
        <f t="shared" ref="H868:U868" si="455">H869+H871</f>
        <v>54000000</v>
      </c>
      <c r="I868" s="21">
        <f t="shared" si="455"/>
        <v>79000000</v>
      </c>
      <c r="J868" s="21">
        <f t="shared" si="455"/>
        <v>79000000</v>
      </c>
      <c r="K868" s="21">
        <f t="shared" si="455"/>
        <v>79000000</v>
      </c>
      <c r="L868" s="22">
        <f t="shared" si="454"/>
        <v>100</v>
      </c>
      <c r="M868" s="21">
        <f t="shared" si="455"/>
        <v>58000000</v>
      </c>
      <c r="N868" s="21">
        <f t="shared" si="455"/>
        <v>58000000</v>
      </c>
      <c r="O868" s="21">
        <f t="shared" si="455"/>
        <v>95669306</v>
      </c>
      <c r="P868" s="21">
        <f t="shared" si="455"/>
        <v>58148276</v>
      </c>
      <c r="Q868" s="21">
        <f t="shared" si="455"/>
        <v>63000000</v>
      </c>
      <c r="R868" s="21">
        <f t="shared" si="455"/>
        <v>89563364</v>
      </c>
      <c r="S868" s="21">
        <f t="shared" si="455"/>
        <v>62136194</v>
      </c>
      <c r="T868" s="21">
        <f t="shared" si="455"/>
        <v>95778878</v>
      </c>
      <c r="U868" s="21">
        <f t="shared" si="455"/>
        <v>66471450</v>
      </c>
      <c r="V868" s="1"/>
      <c r="W868" s="1"/>
      <c r="X868" s="1"/>
      <c r="Y868" s="74"/>
    </row>
    <row r="869" spans="1:25" s="36" customFormat="1" ht="15.75" hidden="1">
      <c r="A869" s="24" t="s">
        <v>174</v>
      </c>
      <c r="B869" s="25">
        <v>11</v>
      </c>
      <c r="C869" s="52" t="s">
        <v>24</v>
      </c>
      <c r="D869" s="27">
        <v>352</v>
      </c>
      <c r="E869" s="20"/>
      <c r="F869" s="20"/>
      <c r="G869" s="21">
        <f>SUM(G870)</f>
        <v>54000000</v>
      </c>
      <c r="H869" s="21">
        <f t="shared" ref="H869:U869" si="456">SUM(H870)</f>
        <v>54000000</v>
      </c>
      <c r="I869" s="21">
        <f t="shared" si="456"/>
        <v>54000000</v>
      </c>
      <c r="J869" s="21">
        <f t="shared" si="456"/>
        <v>54000000</v>
      </c>
      <c r="K869" s="21">
        <f t="shared" si="456"/>
        <v>54000000</v>
      </c>
      <c r="L869" s="22">
        <f t="shared" si="454"/>
        <v>100</v>
      </c>
      <c r="M869" s="21">
        <f t="shared" si="456"/>
        <v>58000000</v>
      </c>
      <c r="N869" s="21">
        <f t="shared" si="456"/>
        <v>58000000</v>
      </c>
      <c r="O869" s="21">
        <f t="shared" si="456"/>
        <v>58148276</v>
      </c>
      <c r="P869" s="21">
        <f t="shared" si="456"/>
        <v>58148276</v>
      </c>
      <c r="Q869" s="21">
        <f t="shared" si="456"/>
        <v>63000000</v>
      </c>
      <c r="R869" s="21">
        <f t="shared" si="456"/>
        <v>62136194</v>
      </c>
      <c r="S869" s="21">
        <f t="shared" si="456"/>
        <v>62136194</v>
      </c>
      <c r="T869" s="21">
        <f t="shared" si="456"/>
        <v>66471450</v>
      </c>
      <c r="U869" s="21">
        <f t="shared" si="456"/>
        <v>66471450</v>
      </c>
      <c r="V869" s="21"/>
      <c r="W869" s="21"/>
      <c r="X869" s="21"/>
      <c r="Y869" s="132"/>
    </row>
    <row r="870" spans="1:25" s="35" customFormat="1" ht="30" hidden="1">
      <c r="A870" s="28" t="s">
        <v>174</v>
      </c>
      <c r="B870" s="29">
        <v>11</v>
      </c>
      <c r="C870" s="53" t="s">
        <v>24</v>
      </c>
      <c r="D870" s="56">
        <v>3522</v>
      </c>
      <c r="E870" s="32" t="s">
        <v>139</v>
      </c>
      <c r="F870" s="32"/>
      <c r="G870" s="1">
        <v>54000000</v>
      </c>
      <c r="H870" s="1">
        <v>54000000</v>
      </c>
      <c r="I870" s="1">
        <v>54000000</v>
      </c>
      <c r="J870" s="1">
        <v>54000000</v>
      </c>
      <c r="K870" s="1">
        <v>54000000</v>
      </c>
      <c r="L870" s="33">
        <f t="shared" si="454"/>
        <v>100</v>
      </c>
      <c r="M870" s="1">
        <v>58000000</v>
      </c>
      <c r="N870" s="1">
        <v>58000000</v>
      </c>
      <c r="O870" s="1">
        <v>58148276</v>
      </c>
      <c r="P870" s="1">
        <f>O870</f>
        <v>58148276</v>
      </c>
      <c r="Q870" s="1">
        <v>63000000</v>
      </c>
      <c r="R870" s="1">
        <v>62136194</v>
      </c>
      <c r="S870" s="1">
        <f>R870</f>
        <v>62136194</v>
      </c>
      <c r="T870" s="1">
        <v>66471450</v>
      </c>
      <c r="U870" s="1">
        <f>T870</f>
        <v>66471450</v>
      </c>
      <c r="V870" s="1"/>
      <c r="W870" s="1"/>
      <c r="X870" s="1"/>
      <c r="Y870" s="74"/>
    </row>
    <row r="871" spans="1:25" s="36" customFormat="1" ht="15.75" hidden="1">
      <c r="A871" s="24" t="s">
        <v>174</v>
      </c>
      <c r="B871" s="25">
        <v>11</v>
      </c>
      <c r="C871" s="52" t="s">
        <v>24</v>
      </c>
      <c r="D871" s="42">
        <v>516</v>
      </c>
      <c r="E871" s="20"/>
      <c r="F871" s="20"/>
      <c r="G871" s="21">
        <f>SUM(G872)</f>
        <v>0</v>
      </c>
      <c r="H871" s="21">
        <f t="shared" ref="H871:U871" si="457">SUM(H872)</f>
        <v>0</v>
      </c>
      <c r="I871" s="21">
        <f t="shared" si="457"/>
        <v>25000000</v>
      </c>
      <c r="J871" s="21">
        <f t="shared" si="457"/>
        <v>25000000</v>
      </c>
      <c r="K871" s="21">
        <f t="shared" si="457"/>
        <v>25000000</v>
      </c>
      <c r="L871" s="22">
        <f t="shared" si="454"/>
        <v>100</v>
      </c>
      <c r="M871" s="21">
        <f t="shared" si="457"/>
        <v>0</v>
      </c>
      <c r="N871" s="21">
        <f t="shared" si="457"/>
        <v>0</v>
      </c>
      <c r="O871" s="21">
        <f t="shared" si="457"/>
        <v>37521030</v>
      </c>
      <c r="P871" s="21">
        <f t="shared" si="457"/>
        <v>0</v>
      </c>
      <c r="Q871" s="21">
        <f t="shared" si="457"/>
        <v>0</v>
      </c>
      <c r="R871" s="21">
        <f t="shared" si="457"/>
        <v>27427170</v>
      </c>
      <c r="S871" s="21">
        <f t="shared" si="457"/>
        <v>0</v>
      </c>
      <c r="T871" s="21">
        <f t="shared" si="457"/>
        <v>29307428</v>
      </c>
      <c r="U871" s="21">
        <f t="shared" si="457"/>
        <v>0</v>
      </c>
      <c r="V871" s="21"/>
      <c r="W871" s="21"/>
      <c r="X871" s="21"/>
      <c r="Y871" s="132"/>
    </row>
    <row r="872" spans="1:25" s="35" customFormat="1" ht="30" hidden="1">
      <c r="A872" s="28" t="s">
        <v>174</v>
      </c>
      <c r="B872" s="29">
        <v>11</v>
      </c>
      <c r="C872" s="53" t="s">
        <v>24</v>
      </c>
      <c r="D872" s="56">
        <v>5163</v>
      </c>
      <c r="E872" s="32" t="s">
        <v>393</v>
      </c>
      <c r="F872" s="32"/>
      <c r="G872" s="1">
        <v>0</v>
      </c>
      <c r="H872" s="1">
        <v>0</v>
      </c>
      <c r="I872" s="1">
        <v>25000000</v>
      </c>
      <c r="J872" s="1">
        <v>25000000</v>
      </c>
      <c r="K872" s="1">
        <v>25000000</v>
      </c>
      <c r="L872" s="33">
        <f t="shared" si="454"/>
        <v>100</v>
      </c>
      <c r="M872" s="1">
        <v>0</v>
      </c>
      <c r="N872" s="1">
        <v>0</v>
      </c>
      <c r="O872" s="1">
        <v>37521030</v>
      </c>
      <c r="P872" s="37"/>
      <c r="Q872" s="1">
        <v>0</v>
      </c>
      <c r="R872" s="1">
        <v>27427170</v>
      </c>
      <c r="S872" s="37"/>
      <c r="T872" s="1">
        <v>29307428</v>
      </c>
      <c r="U872" s="37"/>
      <c r="V872" s="1"/>
      <c r="W872" s="1"/>
      <c r="X872" s="1"/>
      <c r="Y872" s="74"/>
    </row>
    <row r="873" spans="1:25" s="35" customFormat="1" ht="110.25">
      <c r="A873" s="281" t="s">
        <v>527</v>
      </c>
      <c r="B873" s="281"/>
      <c r="C873" s="281"/>
      <c r="D873" s="281"/>
      <c r="E873" s="20" t="s">
        <v>95</v>
      </c>
      <c r="F873" s="51" t="s">
        <v>546</v>
      </c>
      <c r="G873" s="21">
        <f>SUM(G874)</f>
        <v>550000</v>
      </c>
      <c r="H873" s="21">
        <f t="shared" ref="H873:U874" si="458">SUM(H874)</f>
        <v>550000</v>
      </c>
      <c r="I873" s="21">
        <f t="shared" si="458"/>
        <v>550000</v>
      </c>
      <c r="J873" s="21">
        <f t="shared" si="458"/>
        <v>550000</v>
      </c>
      <c r="K873" s="21">
        <f t="shared" si="458"/>
        <v>374816</v>
      </c>
      <c r="L873" s="22">
        <f t="shared" si="454"/>
        <v>68.148363636363641</v>
      </c>
      <c r="M873" s="21">
        <f t="shared" si="458"/>
        <v>630000</v>
      </c>
      <c r="N873" s="21">
        <f t="shared" si="458"/>
        <v>630000</v>
      </c>
      <c r="O873" s="21">
        <f t="shared" si="458"/>
        <v>630000</v>
      </c>
      <c r="P873" s="21">
        <f t="shared" si="458"/>
        <v>630000</v>
      </c>
      <c r="Q873" s="21">
        <f t="shared" si="458"/>
        <v>650000</v>
      </c>
      <c r="R873" s="21">
        <f t="shared" si="458"/>
        <v>650000</v>
      </c>
      <c r="S873" s="21">
        <f t="shared" si="458"/>
        <v>650000</v>
      </c>
      <c r="T873" s="21">
        <f t="shared" si="458"/>
        <v>670000</v>
      </c>
      <c r="U873" s="21">
        <f t="shared" si="458"/>
        <v>670000</v>
      </c>
      <c r="V873" s="1"/>
      <c r="W873" s="1"/>
      <c r="X873" s="1"/>
      <c r="Y873" s="74"/>
    </row>
    <row r="874" spans="1:25" s="36" customFormat="1" ht="15.75" hidden="1">
      <c r="A874" s="24" t="s">
        <v>106</v>
      </c>
      <c r="B874" s="25">
        <v>11</v>
      </c>
      <c r="C874" s="52" t="s">
        <v>24</v>
      </c>
      <c r="D874" s="42">
        <v>352</v>
      </c>
      <c r="E874" s="20"/>
      <c r="F874" s="20"/>
      <c r="G874" s="21">
        <f>SUM(G875)</f>
        <v>550000</v>
      </c>
      <c r="H874" s="21">
        <f t="shared" si="458"/>
        <v>550000</v>
      </c>
      <c r="I874" s="21">
        <f t="shared" si="458"/>
        <v>550000</v>
      </c>
      <c r="J874" s="21">
        <f t="shared" si="458"/>
        <v>550000</v>
      </c>
      <c r="K874" s="21">
        <f t="shared" si="458"/>
        <v>374816</v>
      </c>
      <c r="L874" s="22">
        <f t="shared" si="454"/>
        <v>68.148363636363641</v>
      </c>
      <c r="M874" s="21">
        <f t="shared" si="458"/>
        <v>630000</v>
      </c>
      <c r="N874" s="21">
        <f t="shared" si="458"/>
        <v>630000</v>
      </c>
      <c r="O874" s="21">
        <f t="shared" si="458"/>
        <v>630000</v>
      </c>
      <c r="P874" s="21">
        <f t="shared" si="458"/>
        <v>630000</v>
      </c>
      <c r="Q874" s="21">
        <f t="shared" si="458"/>
        <v>650000</v>
      </c>
      <c r="R874" s="21">
        <f t="shared" si="458"/>
        <v>650000</v>
      </c>
      <c r="S874" s="21">
        <f t="shared" si="458"/>
        <v>650000</v>
      </c>
      <c r="T874" s="21">
        <f t="shared" si="458"/>
        <v>670000</v>
      </c>
      <c r="U874" s="21">
        <f t="shared" si="458"/>
        <v>670000</v>
      </c>
      <c r="V874" s="21"/>
      <c r="W874" s="21"/>
      <c r="X874" s="21"/>
      <c r="Y874" s="132"/>
    </row>
    <row r="875" spans="1:25" s="35" customFormat="1" ht="30" hidden="1">
      <c r="A875" s="28" t="s">
        <v>106</v>
      </c>
      <c r="B875" s="29">
        <v>11</v>
      </c>
      <c r="C875" s="53" t="s">
        <v>24</v>
      </c>
      <c r="D875" s="56">
        <v>3522</v>
      </c>
      <c r="E875" s="32" t="s">
        <v>139</v>
      </c>
      <c r="F875" s="32"/>
      <c r="G875" s="1">
        <v>550000</v>
      </c>
      <c r="H875" s="1">
        <v>550000</v>
      </c>
      <c r="I875" s="1">
        <v>550000</v>
      </c>
      <c r="J875" s="1">
        <v>550000</v>
      </c>
      <c r="K875" s="1">
        <v>374816</v>
      </c>
      <c r="L875" s="33">
        <f t="shared" si="454"/>
        <v>68.148363636363641</v>
      </c>
      <c r="M875" s="1">
        <v>630000</v>
      </c>
      <c r="N875" s="1">
        <v>630000</v>
      </c>
      <c r="O875" s="1">
        <v>630000</v>
      </c>
      <c r="P875" s="1">
        <f>O875</f>
        <v>630000</v>
      </c>
      <c r="Q875" s="1">
        <v>650000</v>
      </c>
      <c r="R875" s="1">
        <v>650000</v>
      </c>
      <c r="S875" s="1">
        <f>R875</f>
        <v>650000</v>
      </c>
      <c r="T875" s="1">
        <v>670000</v>
      </c>
      <c r="U875" s="1">
        <f>T875</f>
        <v>670000</v>
      </c>
      <c r="V875" s="1"/>
      <c r="W875" s="1"/>
      <c r="X875" s="1"/>
      <c r="Y875" s="74"/>
    </row>
    <row r="876" spans="1:25" s="35" customFormat="1" ht="110.25">
      <c r="A876" s="281" t="s">
        <v>528</v>
      </c>
      <c r="B876" s="281"/>
      <c r="C876" s="281"/>
      <c r="D876" s="281"/>
      <c r="E876" s="20" t="s">
        <v>316</v>
      </c>
      <c r="F876" s="51" t="s">
        <v>546</v>
      </c>
      <c r="G876" s="21">
        <f>SUM(G877)</f>
        <v>25323000</v>
      </c>
      <c r="H876" s="21">
        <f t="shared" ref="H876:U877" si="459">SUM(H877)</f>
        <v>25323000</v>
      </c>
      <c r="I876" s="21">
        <f t="shared" si="459"/>
        <v>132050315</v>
      </c>
      <c r="J876" s="21">
        <f t="shared" si="459"/>
        <v>132050315</v>
      </c>
      <c r="K876" s="21">
        <f t="shared" si="459"/>
        <v>132050315</v>
      </c>
      <c r="L876" s="22">
        <f t="shared" si="454"/>
        <v>100</v>
      </c>
      <c r="M876" s="21">
        <f t="shared" si="459"/>
        <v>36650000</v>
      </c>
      <c r="N876" s="21">
        <f t="shared" si="459"/>
        <v>36650000</v>
      </c>
      <c r="O876" s="21">
        <f t="shared" si="459"/>
        <v>210000000</v>
      </c>
      <c r="P876" s="21">
        <f t="shared" si="459"/>
        <v>210000000</v>
      </c>
      <c r="Q876" s="21">
        <f t="shared" si="459"/>
        <v>34551400</v>
      </c>
      <c r="R876" s="21">
        <f t="shared" si="459"/>
        <v>210000000</v>
      </c>
      <c r="S876" s="21">
        <f t="shared" si="459"/>
        <v>210000000</v>
      </c>
      <c r="T876" s="21">
        <f t="shared" si="459"/>
        <v>240000000</v>
      </c>
      <c r="U876" s="21">
        <f t="shared" si="459"/>
        <v>240000000</v>
      </c>
      <c r="V876" s="1"/>
      <c r="W876" s="1"/>
      <c r="X876" s="1"/>
      <c r="Y876" s="74"/>
    </row>
    <row r="877" spans="1:25" s="36" customFormat="1" ht="15.75" hidden="1">
      <c r="A877" s="24" t="s">
        <v>108</v>
      </c>
      <c r="B877" s="25">
        <v>11</v>
      </c>
      <c r="C877" s="52" t="s">
        <v>24</v>
      </c>
      <c r="D877" s="27">
        <v>352</v>
      </c>
      <c r="E877" s="20"/>
      <c r="F877" s="20"/>
      <c r="G877" s="21">
        <f>SUM(G878)</f>
        <v>25323000</v>
      </c>
      <c r="H877" s="21">
        <f t="shared" si="459"/>
        <v>25323000</v>
      </c>
      <c r="I877" s="21">
        <f t="shared" si="459"/>
        <v>132050315</v>
      </c>
      <c r="J877" s="21">
        <f t="shared" si="459"/>
        <v>132050315</v>
      </c>
      <c r="K877" s="21">
        <f t="shared" si="459"/>
        <v>132050315</v>
      </c>
      <c r="L877" s="22">
        <f t="shared" si="454"/>
        <v>100</v>
      </c>
      <c r="M877" s="21">
        <f t="shared" si="459"/>
        <v>36650000</v>
      </c>
      <c r="N877" s="21">
        <f t="shared" si="459"/>
        <v>36650000</v>
      </c>
      <c r="O877" s="21">
        <f t="shared" si="459"/>
        <v>210000000</v>
      </c>
      <c r="P877" s="21">
        <f t="shared" si="459"/>
        <v>210000000</v>
      </c>
      <c r="Q877" s="21">
        <f t="shared" si="459"/>
        <v>34551400</v>
      </c>
      <c r="R877" s="21">
        <f t="shared" si="459"/>
        <v>210000000</v>
      </c>
      <c r="S877" s="21">
        <f t="shared" si="459"/>
        <v>210000000</v>
      </c>
      <c r="T877" s="21">
        <f t="shared" si="459"/>
        <v>240000000</v>
      </c>
      <c r="U877" s="21">
        <f t="shared" si="459"/>
        <v>240000000</v>
      </c>
      <c r="V877" s="21"/>
      <c r="W877" s="21"/>
      <c r="X877" s="21"/>
      <c r="Y877" s="132"/>
    </row>
    <row r="878" spans="1:25" s="35" customFormat="1" ht="30" hidden="1">
      <c r="A878" s="28" t="s">
        <v>108</v>
      </c>
      <c r="B878" s="29">
        <v>11</v>
      </c>
      <c r="C878" s="53" t="s">
        <v>24</v>
      </c>
      <c r="D878" s="31">
        <v>3522</v>
      </c>
      <c r="E878" s="32" t="s">
        <v>139</v>
      </c>
      <c r="F878" s="40"/>
      <c r="G878" s="1">
        <v>25323000</v>
      </c>
      <c r="H878" s="1">
        <v>25323000</v>
      </c>
      <c r="I878" s="1">
        <v>132050315</v>
      </c>
      <c r="J878" s="1">
        <v>132050315</v>
      </c>
      <c r="K878" s="1">
        <v>132050315</v>
      </c>
      <c r="L878" s="33">
        <f t="shared" si="454"/>
        <v>100</v>
      </c>
      <c r="M878" s="1">
        <v>36650000</v>
      </c>
      <c r="N878" s="1">
        <v>36650000</v>
      </c>
      <c r="O878" s="1">
        <v>210000000</v>
      </c>
      <c r="P878" s="1">
        <f>O878</f>
        <v>210000000</v>
      </c>
      <c r="Q878" s="1">
        <v>34551400</v>
      </c>
      <c r="R878" s="1">
        <v>210000000</v>
      </c>
      <c r="S878" s="1">
        <f>R878</f>
        <v>210000000</v>
      </c>
      <c r="T878" s="1">
        <v>240000000</v>
      </c>
      <c r="U878" s="1">
        <f>T878</f>
        <v>240000000</v>
      </c>
      <c r="V878" s="1"/>
      <c r="W878" s="1"/>
      <c r="X878" s="1"/>
      <c r="Y878" s="74"/>
    </row>
    <row r="879" spans="1:25" s="35" customFormat="1" ht="110.25">
      <c r="A879" s="281" t="s">
        <v>566</v>
      </c>
      <c r="B879" s="281"/>
      <c r="C879" s="281"/>
      <c r="D879" s="281"/>
      <c r="E879" s="20" t="s">
        <v>365</v>
      </c>
      <c r="F879" s="51" t="s">
        <v>546</v>
      </c>
      <c r="G879" s="21">
        <f>SUM(G880)</f>
        <v>57964863</v>
      </c>
      <c r="H879" s="21">
        <f t="shared" ref="H879:U880" si="460">SUM(H880)</f>
        <v>57964863</v>
      </c>
      <c r="I879" s="21">
        <f t="shared" si="460"/>
        <v>57964863</v>
      </c>
      <c r="J879" s="21">
        <f t="shared" si="460"/>
        <v>57964863</v>
      </c>
      <c r="K879" s="21">
        <f t="shared" si="460"/>
        <v>57964863</v>
      </c>
      <c r="L879" s="22">
        <f t="shared" si="454"/>
        <v>100</v>
      </c>
      <c r="M879" s="21">
        <f t="shared" si="460"/>
        <v>0</v>
      </c>
      <c r="N879" s="21">
        <f t="shared" si="460"/>
        <v>0</v>
      </c>
      <c r="O879" s="21">
        <f t="shared" si="460"/>
        <v>0</v>
      </c>
      <c r="P879" s="21">
        <f t="shared" si="460"/>
        <v>0</v>
      </c>
      <c r="Q879" s="21">
        <f t="shared" si="460"/>
        <v>0</v>
      </c>
      <c r="R879" s="21">
        <f t="shared" si="460"/>
        <v>0</v>
      </c>
      <c r="S879" s="21">
        <f t="shared" si="460"/>
        <v>0</v>
      </c>
      <c r="T879" s="21">
        <f t="shared" si="460"/>
        <v>0</v>
      </c>
      <c r="U879" s="21">
        <f t="shared" si="460"/>
        <v>0</v>
      </c>
      <c r="V879" s="1"/>
      <c r="W879" s="1"/>
      <c r="X879" s="1"/>
      <c r="Y879" s="74"/>
    </row>
    <row r="880" spans="1:25" s="36" customFormat="1" ht="15.75" hidden="1">
      <c r="A880" s="24" t="s">
        <v>368</v>
      </c>
      <c r="B880" s="25">
        <v>11</v>
      </c>
      <c r="C880" s="52" t="s">
        <v>24</v>
      </c>
      <c r="D880" s="27">
        <v>352</v>
      </c>
      <c r="E880" s="20"/>
      <c r="F880" s="20"/>
      <c r="G880" s="21">
        <f>SUM(G881)</f>
        <v>57964863</v>
      </c>
      <c r="H880" s="21">
        <f t="shared" si="460"/>
        <v>57964863</v>
      </c>
      <c r="I880" s="21">
        <f t="shared" si="460"/>
        <v>57964863</v>
      </c>
      <c r="J880" s="21">
        <f t="shared" si="460"/>
        <v>57964863</v>
      </c>
      <c r="K880" s="21">
        <f t="shared" si="460"/>
        <v>57964863</v>
      </c>
      <c r="L880" s="22">
        <f t="shared" si="454"/>
        <v>100</v>
      </c>
      <c r="M880" s="21">
        <f t="shared" si="460"/>
        <v>0</v>
      </c>
      <c r="N880" s="21">
        <f t="shared" si="460"/>
        <v>0</v>
      </c>
      <c r="O880" s="21">
        <f t="shared" si="460"/>
        <v>0</v>
      </c>
      <c r="P880" s="21">
        <f t="shared" si="460"/>
        <v>0</v>
      </c>
      <c r="Q880" s="21">
        <f t="shared" si="460"/>
        <v>0</v>
      </c>
      <c r="R880" s="21">
        <f t="shared" si="460"/>
        <v>0</v>
      </c>
      <c r="S880" s="21">
        <f t="shared" si="460"/>
        <v>0</v>
      </c>
      <c r="T880" s="21">
        <f t="shared" si="460"/>
        <v>0</v>
      </c>
      <c r="U880" s="21">
        <f t="shared" si="460"/>
        <v>0</v>
      </c>
      <c r="V880" s="21"/>
      <c r="W880" s="21"/>
      <c r="X880" s="21"/>
      <c r="Y880" s="132"/>
    </row>
    <row r="881" spans="1:25" s="35" customFormat="1" ht="30" hidden="1">
      <c r="A881" s="28" t="s">
        <v>368</v>
      </c>
      <c r="B881" s="29">
        <v>11</v>
      </c>
      <c r="C881" s="53" t="s">
        <v>24</v>
      </c>
      <c r="D881" s="31">
        <v>3522</v>
      </c>
      <c r="E881" s="32" t="s">
        <v>139</v>
      </c>
      <c r="F881" s="40"/>
      <c r="G881" s="1">
        <v>57964863</v>
      </c>
      <c r="H881" s="1">
        <v>57964863</v>
      </c>
      <c r="I881" s="1">
        <v>57964863</v>
      </c>
      <c r="J881" s="1">
        <v>57964863</v>
      </c>
      <c r="K881" s="1">
        <v>57964863</v>
      </c>
      <c r="L881" s="33">
        <f t="shared" si="454"/>
        <v>100</v>
      </c>
      <c r="M881" s="1">
        <v>0</v>
      </c>
      <c r="N881" s="1">
        <v>0</v>
      </c>
      <c r="O881" s="1"/>
      <c r="P881" s="1">
        <f>O881</f>
        <v>0</v>
      </c>
      <c r="Q881" s="1">
        <v>0</v>
      </c>
      <c r="R881" s="1"/>
      <c r="S881" s="1">
        <f>R881</f>
        <v>0</v>
      </c>
      <c r="T881" s="1"/>
      <c r="U881" s="1">
        <f>T881</f>
        <v>0</v>
      </c>
      <c r="V881" s="1"/>
      <c r="W881" s="1"/>
      <c r="X881" s="1"/>
      <c r="Y881" s="74"/>
    </row>
    <row r="882" spans="1:25" s="35" customFormat="1" ht="15.75">
      <c r="A882" s="293" t="s">
        <v>78</v>
      </c>
      <c r="B882" s="293"/>
      <c r="C882" s="293"/>
      <c r="D882" s="293"/>
      <c r="E882" s="293"/>
      <c r="F882" s="293"/>
      <c r="G882" s="16">
        <f>G883+G925+G928+G935</f>
        <v>357799100</v>
      </c>
      <c r="H882" s="16">
        <f t="shared" ref="H882:U882" si="461">H883+H925+H928+H935</f>
        <v>357799100</v>
      </c>
      <c r="I882" s="16">
        <f t="shared" si="461"/>
        <v>357799100</v>
      </c>
      <c r="J882" s="16">
        <f t="shared" si="461"/>
        <v>357799100</v>
      </c>
      <c r="K882" s="16">
        <f t="shared" si="461"/>
        <v>258219377.35999998</v>
      </c>
      <c r="L882" s="17">
        <f t="shared" si="454"/>
        <v>72.168816903116863</v>
      </c>
      <c r="M882" s="16">
        <f t="shared" si="461"/>
        <v>387799100</v>
      </c>
      <c r="N882" s="16">
        <f t="shared" si="461"/>
        <v>387799100</v>
      </c>
      <c r="O882" s="16">
        <f t="shared" si="461"/>
        <v>356100000</v>
      </c>
      <c r="P882" s="16">
        <f t="shared" si="461"/>
        <v>356100000</v>
      </c>
      <c r="Q882" s="16">
        <f t="shared" si="461"/>
        <v>387799100</v>
      </c>
      <c r="R882" s="16">
        <f t="shared" si="461"/>
        <v>356100000</v>
      </c>
      <c r="S882" s="16">
        <f t="shared" si="461"/>
        <v>356100000</v>
      </c>
      <c r="T882" s="16">
        <f t="shared" si="461"/>
        <v>356100000</v>
      </c>
      <c r="U882" s="16">
        <f t="shared" si="461"/>
        <v>356100000</v>
      </c>
      <c r="V882" s="1"/>
      <c r="W882" s="1"/>
      <c r="X882" s="1"/>
      <c r="Y882" s="74"/>
    </row>
    <row r="883" spans="1:25" s="35" customFormat="1" ht="141.75">
      <c r="A883" s="281" t="s">
        <v>529</v>
      </c>
      <c r="B883" s="281"/>
      <c r="C883" s="281"/>
      <c r="D883" s="281"/>
      <c r="E883" s="20" t="s">
        <v>265</v>
      </c>
      <c r="F883" s="51" t="s">
        <v>447</v>
      </c>
      <c r="G883" s="21">
        <f>G884+G886+G888+G891+G896+G901+G909+G911+G918+G921+G923</f>
        <v>2726400</v>
      </c>
      <c r="H883" s="21">
        <f t="shared" ref="H883:U883" si="462">H884+H886+H888+H891+H896+H901+H909+H911+H918+H921+H923</f>
        <v>2726400</v>
      </c>
      <c r="I883" s="21">
        <f t="shared" si="462"/>
        <v>2726400</v>
      </c>
      <c r="J883" s="21">
        <f t="shared" si="462"/>
        <v>2726400</v>
      </c>
      <c r="K883" s="21">
        <f t="shared" si="462"/>
        <v>1833554.41</v>
      </c>
      <c r="L883" s="22">
        <f t="shared" si="454"/>
        <v>67.251848958333326</v>
      </c>
      <c r="M883" s="21">
        <f t="shared" si="462"/>
        <v>2736400</v>
      </c>
      <c r="N883" s="21">
        <f t="shared" si="462"/>
        <v>2736400</v>
      </c>
      <c r="O883" s="21">
        <f t="shared" si="462"/>
        <v>2682600</v>
      </c>
      <c r="P883" s="21">
        <f t="shared" si="462"/>
        <v>2682600</v>
      </c>
      <c r="Q883" s="21">
        <f t="shared" si="462"/>
        <v>2736400</v>
      </c>
      <c r="R883" s="21">
        <f t="shared" si="462"/>
        <v>2667600</v>
      </c>
      <c r="S883" s="21">
        <f t="shared" si="462"/>
        <v>2667600</v>
      </c>
      <c r="T883" s="21">
        <f t="shared" si="462"/>
        <v>2667600</v>
      </c>
      <c r="U883" s="21">
        <f t="shared" si="462"/>
        <v>2667600</v>
      </c>
      <c r="V883" s="1"/>
      <c r="W883" s="1"/>
      <c r="X883" s="1"/>
      <c r="Y883" s="74"/>
    </row>
    <row r="884" spans="1:25" s="36" customFormat="1" ht="15.75">
      <c r="A884" s="24" t="s">
        <v>77</v>
      </c>
      <c r="B884" s="25">
        <v>11</v>
      </c>
      <c r="C884" s="26" t="s">
        <v>25</v>
      </c>
      <c r="D884" s="27">
        <v>311</v>
      </c>
      <c r="E884" s="20"/>
      <c r="F884" s="20"/>
      <c r="G884" s="21">
        <f>SUM(G885)</f>
        <v>1449000</v>
      </c>
      <c r="H884" s="21">
        <f t="shared" ref="H884:U884" si="463">SUM(H885)</f>
        <v>1449000</v>
      </c>
      <c r="I884" s="21">
        <f t="shared" si="463"/>
        <v>1449000</v>
      </c>
      <c r="J884" s="21">
        <f t="shared" si="463"/>
        <v>1449000</v>
      </c>
      <c r="K884" s="21">
        <f t="shared" si="463"/>
        <v>1034815.59</v>
      </c>
      <c r="L884" s="22">
        <f t="shared" si="454"/>
        <v>71.415844720496892</v>
      </c>
      <c r="M884" s="21">
        <f t="shared" si="463"/>
        <v>1449000</v>
      </c>
      <c r="N884" s="21">
        <f t="shared" si="463"/>
        <v>1449000</v>
      </c>
      <c r="O884" s="21">
        <f t="shared" si="463"/>
        <v>1460000</v>
      </c>
      <c r="P884" s="21">
        <f t="shared" si="463"/>
        <v>1460000</v>
      </c>
      <c r="Q884" s="21">
        <f t="shared" si="463"/>
        <v>1449000</v>
      </c>
      <c r="R884" s="21">
        <f t="shared" si="463"/>
        <v>1460000</v>
      </c>
      <c r="S884" s="21">
        <f t="shared" si="463"/>
        <v>1460000</v>
      </c>
      <c r="T884" s="21">
        <f t="shared" si="463"/>
        <v>1458000</v>
      </c>
      <c r="U884" s="21">
        <f t="shared" si="463"/>
        <v>1458000</v>
      </c>
      <c r="V884" s="21">
        <v>1700000</v>
      </c>
      <c r="W884" s="21"/>
      <c r="X884" s="21"/>
      <c r="Y884" s="132" t="s">
        <v>573</v>
      </c>
    </row>
    <row r="885" spans="1:25" s="35" customFormat="1" ht="15.75" hidden="1">
      <c r="A885" s="28" t="s">
        <v>77</v>
      </c>
      <c r="B885" s="29">
        <v>11</v>
      </c>
      <c r="C885" s="30" t="s">
        <v>25</v>
      </c>
      <c r="D885" s="31">
        <v>3111</v>
      </c>
      <c r="E885" s="32" t="s">
        <v>19</v>
      </c>
      <c r="F885" s="32"/>
      <c r="G885" s="84">
        <v>1449000</v>
      </c>
      <c r="H885" s="84">
        <v>1449000</v>
      </c>
      <c r="I885" s="84">
        <v>1449000</v>
      </c>
      <c r="J885" s="84">
        <v>1449000</v>
      </c>
      <c r="K885" s="84">
        <v>1034815.59</v>
      </c>
      <c r="L885" s="85">
        <f t="shared" si="454"/>
        <v>71.415844720496892</v>
      </c>
      <c r="M885" s="86">
        <v>1449000</v>
      </c>
      <c r="N885" s="86">
        <v>1449000</v>
      </c>
      <c r="O885" s="54">
        <v>1460000</v>
      </c>
      <c r="P885" s="54">
        <f>O885</f>
        <v>1460000</v>
      </c>
      <c r="Q885" s="87">
        <v>1449000</v>
      </c>
      <c r="R885" s="54">
        <v>1460000</v>
      </c>
      <c r="S885" s="54">
        <f>R885</f>
        <v>1460000</v>
      </c>
      <c r="T885" s="54">
        <v>1458000</v>
      </c>
      <c r="U885" s="54">
        <f>T885</f>
        <v>1458000</v>
      </c>
      <c r="V885" s="21">
        <f>O884+O886+O888</f>
        <v>1700000</v>
      </c>
      <c r="W885" s="1"/>
      <c r="X885" s="1"/>
      <c r="Y885" s="36" t="s">
        <v>574</v>
      </c>
    </row>
    <row r="886" spans="1:25" s="36" customFormat="1" ht="15.75" hidden="1">
      <c r="A886" s="24" t="s">
        <v>77</v>
      </c>
      <c r="B886" s="25">
        <v>11</v>
      </c>
      <c r="C886" s="26" t="s">
        <v>25</v>
      </c>
      <c r="D886" s="27">
        <v>312</v>
      </c>
      <c r="E886" s="20"/>
      <c r="F886" s="20"/>
      <c r="G886" s="55">
        <f>SUM(G887)</f>
        <v>6000</v>
      </c>
      <c r="H886" s="55">
        <f t="shared" ref="H886:U886" si="464">SUM(H887)</f>
        <v>6000</v>
      </c>
      <c r="I886" s="55">
        <f t="shared" si="464"/>
        <v>6000</v>
      </c>
      <c r="J886" s="55">
        <f t="shared" si="464"/>
        <v>6000</v>
      </c>
      <c r="K886" s="55">
        <f t="shared" si="464"/>
        <v>3000</v>
      </c>
      <c r="L886" s="22">
        <f t="shared" si="454"/>
        <v>50</v>
      </c>
      <c r="M886" s="55">
        <f t="shared" si="464"/>
        <v>6000</v>
      </c>
      <c r="N886" s="55">
        <f t="shared" si="464"/>
        <v>6000</v>
      </c>
      <c r="O886" s="55">
        <f t="shared" si="464"/>
        <v>12200</v>
      </c>
      <c r="P886" s="55">
        <f t="shared" si="464"/>
        <v>12200</v>
      </c>
      <c r="Q886" s="55">
        <f t="shared" si="464"/>
        <v>6000</v>
      </c>
      <c r="R886" s="55">
        <f t="shared" si="464"/>
        <v>12200</v>
      </c>
      <c r="S886" s="55">
        <f t="shared" si="464"/>
        <v>12200</v>
      </c>
      <c r="T886" s="55">
        <f t="shared" si="464"/>
        <v>16000</v>
      </c>
      <c r="U886" s="55">
        <f t="shared" si="464"/>
        <v>16000</v>
      </c>
      <c r="V886" s="1">
        <f>V884-V885</f>
        <v>0</v>
      </c>
      <c r="W886" s="21"/>
      <c r="X886" s="21"/>
      <c r="Y886" s="74" t="s">
        <v>570</v>
      </c>
    </row>
    <row r="887" spans="1:25" s="35" customFormat="1" hidden="1">
      <c r="A887" s="28" t="s">
        <v>77</v>
      </c>
      <c r="B887" s="29">
        <v>11</v>
      </c>
      <c r="C887" s="30" t="s">
        <v>25</v>
      </c>
      <c r="D887" s="31">
        <v>3121</v>
      </c>
      <c r="E887" s="32" t="s">
        <v>138</v>
      </c>
      <c r="F887" s="32"/>
      <c r="G887" s="84">
        <v>6000</v>
      </c>
      <c r="H887" s="84">
        <v>6000</v>
      </c>
      <c r="I887" s="84">
        <v>6000</v>
      </c>
      <c r="J887" s="84">
        <v>6000</v>
      </c>
      <c r="K887" s="84">
        <v>3000</v>
      </c>
      <c r="L887" s="85">
        <f t="shared" si="454"/>
        <v>50</v>
      </c>
      <c r="M887" s="86">
        <v>6000</v>
      </c>
      <c r="N887" s="86">
        <v>6000</v>
      </c>
      <c r="O887" s="54">
        <v>12200</v>
      </c>
      <c r="P887" s="54">
        <f t="shared" ref="P887:P922" si="465">O887</f>
        <v>12200</v>
      </c>
      <c r="Q887" s="87">
        <v>6000</v>
      </c>
      <c r="R887" s="54">
        <v>12200</v>
      </c>
      <c r="S887" s="54">
        <f t="shared" ref="S887:S922" si="466">R887</f>
        <v>12200</v>
      </c>
      <c r="T887" s="54">
        <v>16000</v>
      </c>
      <c r="U887" s="54">
        <f t="shared" ref="U887:U922" si="467">T887</f>
        <v>16000</v>
      </c>
      <c r="V887" s="1"/>
      <c r="W887" s="1"/>
      <c r="X887" s="1"/>
      <c r="Y887" s="74"/>
    </row>
    <row r="888" spans="1:25" s="36" customFormat="1" ht="15.75" hidden="1">
      <c r="A888" s="24" t="s">
        <v>77</v>
      </c>
      <c r="B888" s="25">
        <v>11</v>
      </c>
      <c r="C888" s="26" t="s">
        <v>25</v>
      </c>
      <c r="D888" s="27">
        <v>313</v>
      </c>
      <c r="E888" s="20"/>
      <c r="F888" s="20"/>
      <c r="G888" s="55">
        <f>SUM(G889:G890)</f>
        <v>225000</v>
      </c>
      <c r="H888" s="55">
        <f t="shared" ref="H888:U888" si="468">SUM(H889:H890)</f>
        <v>225000</v>
      </c>
      <c r="I888" s="55">
        <f t="shared" si="468"/>
        <v>225000</v>
      </c>
      <c r="J888" s="55">
        <f t="shared" si="468"/>
        <v>225000</v>
      </c>
      <c r="K888" s="55">
        <f t="shared" si="468"/>
        <v>157311.82</v>
      </c>
      <c r="L888" s="22">
        <f t="shared" si="454"/>
        <v>69.91636444444444</v>
      </c>
      <c r="M888" s="55">
        <f t="shared" si="468"/>
        <v>225000</v>
      </c>
      <c r="N888" s="55">
        <f t="shared" si="468"/>
        <v>225000</v>
      </c>
      <c r="O888" s="55">
        <f t="shared" si="468"/>
        <v>227800</v>
      </c>
      <c r="P888" s="55">
        <f t="shared" si="468"/>
        <v>227800</v>
      </c>
      <c r="Q888" s="55">
        <f t="shared" si="468"/>
        <v>225000</v>
      </c>
      <c r="R888" s="55">
        <f t="shared" si="468"/>
        <v>227800</v>
      </c>
      <c r="S888" s="55">
        <f t="shared" si="468"/>
        <v>227800</v>
      </c>
      <c r="T888" s="55">
        <f t="shared" si="468"/>
        <v>226000</v>
      </c>
      <c r="U888" s="55">
        <f t="shared" si="468"/>
        <v>226000</v>
      </c>
      <c r="V888" s="21"/>
      <c r="W888" s="21"/>
      <c r="X888" s="21"/>
      <c r="Y888" s="132"/>
    </row>
    <row r="889" spans="1:25" s="35" customFormat="1" hidden="1">
      <c r="A889" s="28" t="s">
        <v>77</v>
      </c>
      <c r="B889" s="29">
        <v>11</v>
      </c>
      <c r="C889" s="30" t="s">
        <v>25</v>
      </c>
      <c r="D889" s="31">
        <v>3132</v>
      </c>
      <c r="E889" s="32" t="s">
        <v>280</v>
      </c>
      <c r="F889" s="32"/>
      <c r="G889" s="84">
        <v>198000</v>
      </c>
      <c r="H889" s="84">
        <v>198000</v>
      </c>
      <c r="I889" s="84">
        <v>198000</v>
      </c>
      <c r="J889" s="84">
        <v>198000</v>
      </c>
      <c r="K889" s="1">
        <v>139717.70000000001</v>
      </c>
      <c r="L889" s="85">
        <f t="shared" si="454"/>
        <v>70.564494949494957</v>
      </c>
      <c r="M889" s="86">
        <v>198000</v>
      </c>
      <c r="N889" s="86">
        <v>198000</v>
      </c>
      <c r="O889" s="54">
        <v>200000</v>
      </c>
      <c r="P889" s="54">
        <f t="shared" si="465"/>
        <v>200000</v>
      </c>
      <c r="Q889" s="87">
        <v>198000</v>
      </c>
      <c r="R889" s="54">
        <v>200000</v>
      </c>
      <c r="S889" s="54">
        <f t="shared" si="466"/>
        <v>200000</v>
      </c>
      <c r="T889" s="54">
        <v>199000</v>
      </c>
      <c r="U889" s="54">
        <f t="shared" si="467"/>
        <v>199000</v>
      </c>
      <c r="V889" s="1"/>
      <c r="W889" s="1"/>
      <c r="X889" s="1"/>
      <c r="Y889" s="74"/>
    </row>
    <row r="890" spans="1:25" s="35" customFormat="1" ht="30" hidden="1">
      <c r="A890" s="28" t="s">
        <v>77</v>
      </c>
      <c r="B890" s="29">
        <v>11</v>
      </c>
      <c r="C890" s="30" t="s">
        <v>25</v>
      </c>
      <c r="D890" s="31">
        <v>3133</v>
      </c>
      <c r="E890" s="32" t="s">
        <v>258</v>
      </c>
      <c r="F890" s="32"/>
      <c r="G890" s="65">
        <v>27000</v>
      </c>
      <c r="H890" s="65">
        <v>27000</v>
      </c>
      <c r="I890" s="65">
        <v>27000</v>
      </c>
      <c r="J890" s="65">
        <v>27000</v>
      </c>
      <c r="K890" s="1">
        <v>17594.12</v>
      </c>
      <c r="L890" s="88">
        <f t="shared" si="454"/>
        <v>65.163407407407405</v>
      </c>
      <c r="M890" s="89">
        <v>27000</v>
      </c>
      <c r="N890" s="89">
        <v>27000</v>
      </c>
      <c r="O890" s="1">
        <v>27800</v>
      </c>
      <c r="P890" s="54">
        <f t="shared" si="465"/>
        <v>27800</v>
      </c>
      <c r="Q890" s="1">
        <v>27000</v>
      </c>
      <c r="R890" s="1">
        <v>27800</v>
      </c>
      <c r="S890" s="54">
        <f t="shared" si="466"/>
        <v>27800</v>
      </c>
      <c r="T890" s="1">
        <v>27000</v>
      </c>
      <c r="U890" s="54">
        <f t="shared" si="467"/>
        <v>27000</v>
      </c>
      <c r="V890" s="1"/>
      <c r="W890" s="1"/>
      <c r="X890" s="1"/>
      <c r="Y890" s="74"/>
    </row>
    <row r="891" spans="1:25" s="36" customFormat="1" ht="15.75" hidden="1">
      <c r="A891" s="24" t="s">
        <v>77</v>
      </c>
      <c r="B891" s="25">
        <v>11</v>
      </c>
      <c r="C891" s="26" t="s">
        <v>25</v>
      </c>
      <c r="D891" s="27">
        <v>321</v>
      </c>
      <c r="E891" s="20"/>
      <c r="F891" s="20"/>
      <c r="G891" s="21">
        <f>SUM(G892:G895)</f>
        <v>123600</v>
      </c>
      <c r="H891" s="21">
        <f t="shared" ref="H891:U891" si="469">SUM(H892:H895)</f>
        <v>123600</v>
      </c>
      <c r="I891" s="21">
        <f t="shared" si="469"/>
        <v>123600</v>
      </c>
      <c r="J891" s="21">
        <f t="shared" si="469"/>
        <v>123600</v>
      </c>
      <c r="K891" s="21">
        <f t="shared" si="469"/>
        <v>38608.51</v>
      </c>
      <c r="L891" s="22">
        <f t="shared" si="454"/>
        <v>31.236658576051781</v>
      </c>
      <c r="M891" s="21">
        <f t="shared" si="469"/>
        <v>123600</v>
      </c>
      <c r="N891" s="21">
        <f t="shared" si="469"/>
        <v>123600</v>
      </c>
      <c r="O891" s="21">
        <f t="shared" si="469"/>
        <v>111600</v>
      </c>
      <c r="P891" s="21">
        <f t="shared" si="469"/>
        <v>111600</v>
      </c>
      <c r="Q891" s="21">
        <f t="shared" si="469"/>
        <v>123600</v>
      </c>
      <c r="R891" s="21">
        <f t="shared" si="469"/>
        <v>121600</v>
      </c>
      <c r="S891" s="21">
        <f t="shared" si="469"/>
        <v>121600</v>
      </c>
      <c r="T891" s="21">
        <f t="shared" si="469"/>
        <v>121600</v>
      </c>
      <c r="U891" s="21">
        <f t="shared" si="469"/>
        <v>121600</v>
      </c>
      <c r="V891" s="21"/>
      <c r="W891" s="21"/>
      <c r="X891" s="21"/>
      <c r="Y891" s="132"/>
    </row>
    <row r="892" spans="1:25" s="35" customFormat="1" hidden="1">
      <c r="A892" s="28" t="s">
        <v>77</v>
      </c>
      <c r="B892" s="29">
        <v>11</v>
      </c>
      <c r="C892" s="30" t="s">
        <v>25</v>
      </c>
      <c r="D892" s="31">
        <v>3211</v>
      </c>
      <c r="E892" s="32" t="s">
        <v>110</v>
      </c>
      <c r="F892" s="32"/>
      <c r="G892" s="90">
        <v>65000</v>
      </c>
      <c r="H892" s="90">
        <v>65000</v>
      </c>
      <c r="I892" s="90">
        <v>65000</v>
      </c>
      <c r="J892" s="90">
        <v>65000</v>
      </c>
      <c r="K892" s="1">
        <v>21097.52</v>
      </c>
      <c r="L892" s="91">
        <f t="shared" si="454"/>
        <v>32.457723076923081</v>
      </c>
      <c r="M892" s="92">
        <v>65000</v>
      </c>
      <c r="N892" s="92">
        <v>65000</v>
      </c>
      <c r="O892" s="93">
        <v>55000</v>
      </c>
      <c r="P892" s="54">
        <f t="shared" si="465"/>
        <v>55000</v>
      </c>
      <c r="Q892" s="94">
        <v>65000</v>
      </c>
      <c r="R892" s="93">
        <v>65000</v>
      </c>
      <c r="S892" s="54">
        <f t="shared" si="466"/>
        <v>65000</v>
      </c>
      <c r="T892" s="93">
        <v>65000</v>
      </c>
      <c r="U892" s="54">
        <f t="shared" si="467"/>
        <v>65000</v>
      </c>
      <c r="V892" s="1"/>
      <c r="W892" s="1"/>
      <c r="X892" s="1"/>
      <c r="Y892" s="74"/>
    </row>
    <row r="893" spans="1:25" s="35" customFormat="1" ht="30" hidden="1">
      <c r="A893" s="28" t="s">
        <v>77</v>
      </c>
      <c r="B893" s="29">
        <v>11</v>
      </c>
      <c r="C893" s="30" t="s">
        <v>25</v>
      </c>
      <c r="D893" s="31">
        <v>3212</v>
      </c>
      <c r="E893" s="32" t="s">
        <v>111</v>
      </c>
      <c r="F893" s="32"/>
      <c r="G893" s="84">
        <v>42000</v>
      </c>
      <c r="H893" s="84">
        <v>42000</v>
      </c>
      <c r="I893" s="84">
        <v>42000</v>
      </c>
      <c r="J893" s="84">
        <v>42000</v>
      </c>
      <c r="K893" s="1">
        <v>15392.99</v>
      </c>
      <c r="L893" s="88">
        <f t="shared" si="454"/>
        <v>36.649976190476188</v>
      </c>
      <c r="M893" s="95">
        <v>42000</v>
      </c>
      <c r="N893" s="95">
        <v>42000</v>
      </c>
      <c r="O893" s="54">
        <v>40000</v>
      </c>
      <c r="P893" s="54">
        <f t="shared" si="465"/>
        <v>40000</v>
      </c>
      <c r="Q893" s="54">
        <v>42000</v>
      </c>
      <c r="R893" s="54">
        <v>40000</v>
      </c>
      <c r="S893" s="54">
        <f t="shared" si="466"/>
        <v>40000</v>
      </c>
      <c r="T893" s="54">
        <v>40000</v>
      </c>
      <c r="U893" s="54">
        <f t="shared" si="467"/>
        <v>40000</v>
      </c>
      <c r="V893" s="1"/>
      <c r="W893" s="1"/>
      <c r="X893" s="1"/>
      <c r="Y893" s="74"/>
    </row>
    <row r="894" spans="1:25" s="35" customFormat="1" hidden="1">
      <c r="A894" s="28" t="s">
        <v>77</v>
      </c>
      <c r="B894" s="29">
        <v>11</v>
      </c>
      <c r="C894" s="30" t="s">
        <v>25</v>
      </c>
      <c r="D894" s="31">
        <v>3213</v>
      </c>
      <c r="E894" s="32" t="s">
        <v>112</v>
      </c>
      <c r="F894" s="32"/>
      <c r="G894" s="84">
        <v>9600</v>
      </c>
      <c r="H894" s="84">
        <v>9600</v>
      </c>
      <c r="I894" s="84">
        <v>9600</v>
      </c>
      <c r="J894" s="84">
        <v>9600</v>
      </c>
      <c r="K894" s="1">
        <v>2100</v>
      </c>
      <c r="L894" s="85">
        <f t="shared" si="454"/>
        <v>21.875</v>
      </c>
      <c r="M894" s="86">
        <v>9600</v>
      </c>
      <c r="N894" s="86">
        <v>9600</v>
      </c>
      <c r="O894" s="54">
        <v>9600</v>
      </c>
      <c r="P894" s="54">
        <f t="shared" si="465"/>
        <v>9600</v>
      </c>
      <c r="Q894" s="87">
        <v>9600</v>
      </c>
      <c r="R894" s="54">
        <v>9600</v>
      </c>
      <c r="S894" s="54">
        <f t="shared" si="466"/>
        <v>9600</v>
      </c>
      <c r="T894" s="54">
        <v>9600</v>
      </c>
      <c r="U894" s="54">
        <f t="shared" si="467"/>
        <v>9600</v>
      </c>
      <c r="V894" s="1"/>
      <c r="W894" s="1"/>
      <c r="X894" s="1"/>
      <c r="Y894" s="74"/>
    </row>
    <row r="895" spans="1:25" s="35" customFormat="1" hidden="1">
      <c r="A895" s="28" t="s">
        <v>77</v>
      </c>
      <c r="B895" s="29">
        <v>11</v>
      </c>
      <c r="C895" s="30" t="s">
        <v>25</v>
      </c>
      <c r="D895" s="31">
        <v>3214</v>
      </c>
      <c r="E895" s="32" t="s">
        <v>234</v>
      </c>
      <c r="F895" s="32"/>
      <c r="G895" s="84">
        <v>7000</v>
      </c>
      <c r="H895" s="84">
        <v>7000</v>
      </c>
      <c r="I895" s="84">
        <v>7000</v>
      </c>
      <c r="J895" s="84">
        <v>7000</v>
      </c>
      <c r="K895" s="1">
        <v>18</v>
      </c>
      <c r="L895" s="85">
        <f t="shared" si="454"/>
        <v>0.25714285714285712</v>
      </c>
      <c r="M895" s="86">
        <v>7000</v>
      </c>
      <c r="N895" s="86">
        <v>7000</v>
      </c>
      <c r="O895" s="54">
        <v>7000</v>
      </c>
      <c r="P895" s="54">
        <f t="shared" si="465"/>
        <v>7000</v>
      </c>
      <c r="Q895" s="87">
        <v>7000</v>
      </c>
      <c r="R895" s="54">
        <v>7000</v>
      </c>
      <c r="S895" s="54">
        <f t="shared" si="466"/>
        <v>7000</v>
      </c>
      <c r="T895" s="54">
        <v>7000</v>
      </c>
      <c r="U895" s="54">
        <f t="shared" si="467"/>
        <v>7000</v>
      </c>
      <c r="V895" s="1"/>
      <c r="W895" s="1"/>
      <c r="X895" s="1"/>
      <c r="Y895" s="74"/>
    </row>
    <row r="896" spans="1:25" s="36" customFormat="1" ht="15.75" hidden="1">
      <c r="A896" s="24" t="s">
        <v>77</v>
      </c>
      <c r="B896" s="25">
        <v>11</v>
      </c>
      <c r="C896" s="26" t="s">
        <v>25</v>
      </c>
      <c r="D896" s="27">
        <v>322</v>
      </c>
      <c r="E896" s="20"/>
      <c r="F896" s="20"/>
      <c r="G896" s="55">
        <f>SUM(G897:G900)</f>
        <v>95500</v>
      </c>
      <c r="H896" s="55">
        <f t="shared" ref="H896:U896" si="470">SUM(H897:H900)</f>
        <v>95500</v>
      </c>
      <c r="I896" s="55">
        <f t="shared" si="470"/>
        <v>95500</v>
      </c>
      <c r="J896" s="55">
        <f t="shared" si="470"/>
        <v>95500</v>
      </c>
      <c r="K896" s="55">
        <f t="shared" si="470"/>
        <v>56082.14</v>
      </c>
      <c r="L896" s="22">
        <f t="shared" si="454"/>
        <v>58.724753926701567</v>
      </c>
      <c r="M896" s="55">
        <f t="shared" si="470"/>
        <v>95500</v>
      </c>
      <c r="N896" s="55">
        <f t="shared" si="470"/>
        <v>95500</v>
      </c>
      <c r="O896" s="55">
        <f t="shared" si="470"/>
        <v>105500</v>
      </c>
      <c r="P896" s="55">
        <f t="shared" si="470"/>
        <v>105500</v>
      </c>
      <c r="Q896" s="55">
        <f t="shared" si="470"/>
        <v>95500</v>
      </c>
      <c r="R896" s="55">
        <f t="shared" si="470"/>
        <v>105500</v>
      </c>
      <c r="S896" s="55">
        <f t="shared" si="470"/>
        <v>105500</v>
      </c>
      <c r="T896" s="55">
        <f t="shared" si="470"/>
        <v>105500</v>
      </c>
      <c r="U896" s="55">
        <f t="shared" si="470"/>
        <v>105500</v>
      </c>
      <c r="V896" s="21"/>
      <c r="W896" s="21"/>
      <c r="X896" s="21"/>
      <c r="Y896" s="132"/>
    </row>
    <row r="897" spans="1:25" s="35" customFormat="1" hidden="1">
      <c r="A897" s="28" t="s">
        <v>77</v>
      </c>
      <c r="B897" s="29">
        <v>11</v>
      </c>
      <c r="C897" s="30" t="s">
        <v>25</v>
      </c>
      <c r="D897" s="31">
        <v>3221</v>
      </c>
      <c r="E897" s="32" t="s">
        <v>146</v>
      </c>
      <c r="F897" s="32"/>
      <c r="G897" s="84">
        <v>35000</v>
      </c>
      <c r="H897" s="84">
        <v>35000</v>
      </c>
      <c r="I897" s="84">
        <v>35000</v>
      </c>
      <c r="J897" s="84">
        <v>35000</v>
      </c>
      <c r="K897" s="54">
        <v>13658.7</v>
      </c>
      <c r="L897" s="85">
        <f t="shared" si="454"/>
        <v>39.024857142857144</v>
      </c>
      <c r="M897" s="86">
        <v>35000</v>
      </c>
      <c r="N897" s="86">
        <v>35000</v>
      </c>
      <c r="O897" s="54">
        <v>40000</v>
      </c>
      <c r="P897" s="54">
        <f t="shared" si="465"/>
        <v>40000</v>
      </c>
      <c r="Q897" s="87">
        <v>35000</v>
      </c>
      <c r="R897" s="54">
        <v>40000</v>
      </c>
      <c r="S897" s="54">
        <f t="shared" si="466"/>
        <v>40000</v>
      </c>
      <c r="T897" s="54">
        <v>40000</v>
      </c>
      <c r="U897" s="54">
        <f t="shared" si="467"/>
        <v>40000</v>
      </c>
      <c r="V897" s="1"/>
      <c r="W897" s="1"/>
      <c r="X897" s="1"/>
      <c r="Y897" s="74"/>
    </row>
    <row r="898" spans="1:25" s="35" customFormat="1" hidden="1">
      <c r="A898" s="28" t="s">
        <v>77</v>
      </c>
      <c r="B898" s="29">
        <v>11</v>
      </c>
      <c r="C898" s="30" t="s">
        <v>25</v>
      </c>
      <c r="D898" s="31">
        <v>3223</v>
      </c>
      <c r="E898" s="32" t="s">
        <v>115</v>
      </c>
      <c r="F898" s="32"/>
      <c r="G898" s="84">
        <v>41500</v>
      </c>
      <c r="H898" s="84">
        <v>41500</v>
      </c>
      <c r="I898" s="84">
        <v>41500</v>
      </c>
      <c r="J898" s="84">
        <v>41500</v>
      </c>
      <c r="K898" s="54">
        <v>28562.94</v>
      </c>
      <c r="L898" s="85">
        <f t="shared" si="454"/>
        <v>68.826361445783121</v>
      </c>
      <c r="M898" s="86">
        <v>41500</v>
      </c>
      <c r="N898" s="86">
        <v>41500</v>
      </c>
      <c r="O898" s="54">
        <v>41500</v>
      </c>
      <c r="P898" s="54">
        <f t="shared" si="465"/>
        <v>41500</v>
      </c>
      <c r="Q898" s="87">
        <v>41500</v>
      </c>
      <c r="R898" s="54">
        <v>41500</v>
      </c>
      <c r="S898" s="54">
        <f t="shared" si="466"/>
        <v>41500</v>
      </c>
      <c r="T898" s="54">
        <v>41500</v>
      </c>
      <c r="U898" s="54">
        <f t="shared" si="467"/>
        <v>41500</v>
      </c>
      <c r="V898" s="1"/>
      <c r="W898" s="1"/>
      <c r="X898" s="1"/>
      <c r="Y898" s="74"/>
    </row>
    <row r="899" spans="1:25" s="35" customFormat="1" hidden="1">
      <c r="A899" s="28" t="s">
        <v>77</v>
      </c>
      <c r="B899" s="29">
        <v>11</v>
      </c>
      <c r="C899" s="30" t="s">
        <v>25</v>
      </c>
      <c r="D899" s="31">
        <v>3224</v>
      </c>
      <c r="E899" s="32" t="s">
        <v>147</v>
      </c>
      <c r="F899" s="32"/>
      <c r="G899" s="84">
        <v>3000</v>
      </c>
      <c r="H899" s="84">
        <v>3000</v>
      </c>
      <c r="I899" s="84">
        <v>3000</v>
      </c>
      <c r="J899" s="84">
        <v>3000</v>
      </c>
      <c r="K899" s="54">
        <v>0</v>
      </c>
      <c r="L899" s="85">
        <f t="shared" si="454"/>
        <v>0</v>
      </c>
      <c r="M899" s="86">
        <v>3000</v>
      </c>
      <c r="N899" s="86">
        <v>3000</v>
      </c>
      <c r="O899" s="54">
        <v>3000</v>
      </c>
      <c r="P899" s="54">
        <f t="shared" si="465"/>
        <v>3000</v>
      </c>
      <c r="Q899" s="87">
        <v>3000</v>
      </c>
      <c r="R899" s="54">
        <v>3000</v>
      </c>
      <c r="S899" s="54">
        <f t="shared" si="466"/>
        <v>3000</v>
      </c>
      <c r="T899" s="54">
        <v>3000</v>
      </c>
      <c r="U899" s="54">
        <f t="shared" si="467"/>
        <v>3000</v>
      </c>
      <c r="V899" s="1"/>
      <c r="W899" s="1"/>
      <c r="X899" s="1"/>
      <c r="Y899" s="74"/>
    </row>
    <row r="900" spans="1:25" s="35" customFormat="1" hidden="1">
      <c r="A900" s="28" t="s">
        <v>77</v>
      </c>
      <c r="B900" s="29">
        <v>11</v>
      </c>
      <c r="C900" s="30" t="s">
        <v>25</v>
      </c>
      <c r="D900" s="31">
        <v>3225</v>
      </c>
      <c r="E900" s="32" t="s">
        <v>151</v>
      </c>
      <c r="F900" s="32"/>
      <c r="G900" s="84">
        <v>16000</v>
      </c>
      <c r="H900" s="84">
        <v>16000</v>
      </c>
      <c r="I900" s="84">
        <v>16000</v>
      </c>
      <c r="J900" s="84">
        <v>16000</v>
      </c>
      <c r="K900" s="54">
        <v>13860.5</v>
      </c>
      <c r="L900" s="85">
        <f t="shared" si="454"/>
        <v>86.628124999999997</v>
      </c>
      <c r="M900" s="86">
        <v>16000</v>
      </c>
      <c r="N900" s="86">
        <v>16000</v>
      </c>
      <c r="O900" s="54">
        <v>21000</v>
      </c>
      <c r="P900" s="54">
        <f t="shared" si="465"/>
        <v>21000</v>
      </c>
      <c r="Q900" s="87">
        <v>16000</v>
      </c>
      <c r="R900" s="54">
        <v>21000</v>
      </c>
      <c r="S900" s="54">
        <f t="shared" si="466"/>
        <v>21000</v>
      </c>
      <c r="T900" s="54">
        <v>21000</v>
      </c>
      <c r="U900" s="54">
        <f t="shared" si="467"/>
        <v>21000</v>
      </c>
      <c r="V900" s="1"/>
      <c r="W900" s="1"/>
      <c r="X900" s="1"/>
      <c r="Y900" s="74"/>
    </row>
    <row r="901" spans="1:25" s="36" customFormat="1" ht="15.75" hidden="1">
      <c r="A901" s="24" t="s">
        <v>77</v>
      </c>
      <c r="B901" s="25">
        <v>11</v>
      </c>
      <c r="C901" s="26" t="s">
        <v>25</v>
      </c>
      <c r="D901" s="27">
        <v>323</v>
      </c>
      <c r="E901" s="20"/>
      <c r="F901" s="20"/>
      <c r="G901" s="55">
        <f>SUM(G902:G908)</f>
        <v>318300</v>
      </c>
      <c r="H901" s="55">
        <f t="shared" ref="H901:U901" si="471">SUM(H902:H908)</f>
        <v>318300</v>
      </c>
      <c r="I901" s="55">
        <f t="shared" si="471"/>
        <v>318300</v>
      </c>
      <c r="J901" s="55">
        <f t="shared" si="471"/>
        <v>318300</v>
      </c>
      <c r="K901" s="55">
        <f t="shared" si="471"/>
        <v>221992.06</v>
      </c>
      <c r="L901" s="22">
        <f t="shared" si="454"/>
        <v>69.743028589381083</v>
      </c>
      <c r="M901" s="55">
        <f t="shared" si="471"/>
        <v>328300</v>
      </c>
      <c r="N901" s="55">
        <f t="shared" si="471"/>
        <v>328300</v>
      </c>
      <c r="O901" s="55">
        <f t="shared" si="471"/>
        <v>328000</v>
      </c>
      <c r="P901" s="55">
        <f t="shared" si="471"/>
        <v>328000</v>
      </c>
      <c r="Q901" s="55">
        <f t="shared" si="471"/>
        <v>328300</v>
      </c>
      <c r="R901" s="55">
        <f t="shared" si="471"/>
        <v>328000</v>
      </c>
      <c r="S901" s="55">
        <f t="shared" si="471"/>
        <v>328000</v>
      </c>
      <c r="T901" s="55">
        <f t="shared" si="471"/>
        <v>328000</v>
      </c>
      <c r="U901" s="55">
        <f t="shared" si="471"/>
        <v>328000</v>
      </c>
      <c r="V901" s="21"/>
      <c r="W901" s="21"/>
      <c r="X901" s="21"/>
      <c r="Y901" s="132"/>
    </row>
    <row r="902" spans="1:25" s="35" customFormat="1" hidden="1">
      <c r="A902" s="28" t="s">
        <v>77</v>
      </c>
      <c r="B902" s="29">
        <v>11</v>
      </c>
      <c r="C902" s="30" t="s">
        <v>25</v>
      </c>
      <c r="D902" s="31">
        <v>3231</v>
      </c>
      <c r="E902" s="32" t="s">
        <v>117</v>
      </c>
      <c r="F902" s="32"/>
      <c r="G902" s="84">
        <v>55000</v>
      </c>
      <c r="H902" s="84">
        <v>55000</v>
      </c>
      <c r="I902" s="84">
        <v>55000</v>
      </c>
      <c r="J902" s="84">
        <v>55000</v>
      </c>
      <c r="K902" s="54">
        <v>29236.74</v>
      </c>
      <c r="L902" s="85">
        <f t="shared" si="454"/>
        <v>53.157709090909087</v>
      </c>
      <c r="M902" s="86">
        <v>55000</v>
      </c>
      <c r="N902" s="86">
        <v>55000</v>
      </c>
      <c r="O902" s="54">
        <v>55000</v>
      </c>
      <c r="P902" s="54">
        <f t="shared" si="465"/>
        <v>55000</v>
      </c>
      <c r="Q902" s="87">
        <v>55000</v>
      </c>
      <c r="R902" s="54">
        <v>55000</v>
      </c>
      <c r="S902" s="54">
        <f t="shared" si="466"/>
        <v>55000</v>
      </c>
      <c r="T902" s="54">
        <v>55000</v>
      </c>
      <c r="U902" s="54">
        <f t="shared" si="467"/>
        <v>55000</v>
      </c>
      <c r="V902" s="1"/>
      <c r="W902" s="1"/>
      <c r="X902" s="1"/>
      <c r="Y902" s="74"/>
    </row>
    <row r="903" spans="1:25" s="35" customFormat="1" hidden="1">
      <c r="A903" s="28" t="s">
        <v>77</v>
      </c>
      <c r="B903" s="29">
        <v>11</v>
      </c>
      <c r="C903" s="30" t="s">
        <v>25</v>
      </c>
      <c r="D903" s="31">
        <v>3232</v>
      </c>
      <c r="E903" s="32" t="s">
        <v>118</v>
      </c>
      <c r="F903" s="32"/>
      <c r="G903" s="84">
        <v>22000</v>
      </c>
      <c r="H903" s="84">
        <v>22000</v>
      </c>
      <c r="I903" s="84">
        <v>22000</v>
      </c>
      <c r="J903" s="84">
        <v>22000</v>
      </c>
      <c r="K903" s="54">
        <v>14466.94</v>
      </c>
      <c r="L903" s="85">
        <f t="shared" si="454"/>
        <v>65.758818181818185</v>
      </c>
      <c r="M903" s="86">
        <v>22000</v>
      </c>
      <c r="N903" s="86">
        <v>22000</v>
      </c>
      <c r="O903" s="54">
        <v>25000</v>
      </c>
      <c r="P903" s="54">
        <f t="shared" si="465"/>
        <v>25000</v>
      </c>
      <c r="Q903" s="87">
        <v>22000</v>
      </c>
      <c r="R903" s="54">
        <v>25000</v>
      </c>
      <c r="S903" s="54">
        <f t="shared" si="466"/>
        <v>25000</v>
      </c>
      <c r="T903" s="54">
        <v>25000</v>
      </c>
      <c r="U903" s="54">
        <f t="shared" si="467"/>
        <v>25000</v>
      </c>
      <c r="V903" s="1"/>
      <c r="W903" s="1"/>
      <c r="X903" s="1"/>
      <c r="Y903" s="74"/>
    </row>
    <row r="904" spans="1:25" s="35" customFormat="1" hidden="1">
      <c r="A904" s="28" t="s">
        <v>77</v>
      </c>
      <c r="B904" s="29">
        <v>11</v>
      </c>
      <c r="C904" s="30" t="s">
        <v>25</v>
      </c>
      <c r="D904" s="31">
        <v>3233</v>
      </c>
      <c r="E904" s="32" t="s">
        <v>119</v>
      </c>
      <c r="F904" s="32"/>
      <c r="G904" s="84">
        <v>55000</v>
      </c>
      <c r="H904" s="84">
        <v>55000</v>
      </c>
      <c r="I904" s="84">
        <v>55000</v>
      </c>
      <c r="J904" s="84">
        <v>55000</v>
      </c>
      <c r="K904" s="54">
        <v>84406.36</v>
      </c>
      <c r="L904" s="85">
        <f t="shared" si="454"/>
        <v>153.4661090909091</v>
      </c>
      <c r="M904" s="86">
        <v>55000</v>
      </c>
      <c r="N904" s="86">
        <v>55000</v>
      </c>
      <c r="O904" s="54">
        <v>55000</v>
      </c>
      <c r="P904" s="54">
        <f t="shared" si="465"/>
        <v>55000</v>
      </c>
      <c r="Q904" s="87">
        <v>55000</v>
      </c>
      <c r="R904" s="54">
        <v>55000</v>
      </c>
      <c r="S904" s="54">
        <f t="shared" si="466"/>
        <v>55000</v>
      </c>
      <c r="T904" s="54">
        <v>55000</v>
      </c>
      <c r="U904" s="54">
        <f t="shared" si="467"/>
        <v>55000</v>
      </c>
      <c r="V904" s="1"/>
      <c r="W904" s="1"/>
      <c r="X904" s="1"/>
      <c r="Y904" s="74"/>
    </row>
    <row r="905" spans="1:25" s="35" customFormat="1" hidden="1">
      <c r="A905" s="28" t="s">
        <v>77</v>
      </c>
      <c r="B905" s="29">
        <v>11</v>
      </c>
      <c r="C905" s="30" t="s">
        <v>25</v>
      </c>
      <c r="D905" s="31">
        <v>3234</v>
      </c>
      <c r="E905" s="32" t="s">
        <v>120</v>
      </c>
      <c r="F905" s="32"/>
      <c r="G905" s="84">
        <v>22000</v>
      </c>
      <c r="H905" s="84">
        <v>22000</v>
      </c>
      <c r="I905" s="84">
        <v>22000</v>
      </c>
      <c r="J905" s="84">
        <v>22000</v>
      </c>
      <c r="K905" s="54">
        <v>0</v>
      </c>
      <c r="L905" s="85">
        <f t="shared" si="454"/>
        <v>0</v>
      </c>
      <c r="M905" s="86">
        <v>32000</v>
      </c>
      <c r="N905" s="86">
        <v>32000</v>
      </c>
      <c r="O905" s="54">
        <v>27000</v>
      </c>
      <c r="P905" s="54">
        <f t="shared" si="465"/>
        <v>27000</v>
      </c>
      <c r="Q905" s="87">
        <v>32000</v>
      </c>
      <c r="R905" s="54">
        <v>27000</v>
      </c>
      <c r="S905" s="54">
        <f t="shared" si="466"/>
        <v>27000</v>
      </c>
      <c r="T905" s="54">
        <v>27000</v>
      </c>
      <c r="U905" s="54">
        <f t="shared" si="467"/>
        <v>27000</v>
      </c>
      <c r="V905" s="1"/>
      <c r="W905" s="1"/>
      <c r="X905" s="1"/>
      <c r="Y905" s="74"/>
    </row>
    <row r="906" spans="1:25" s="35" customFormat="1" hidden="1">
      <c r="A906" s="28" t="s">
        <v>77</v>
      </c>
      <c r="B906" s="29">
        <v>11</v>
      </c>
      <c r="C906" s="30" t="s">
        <v>25</v>
      </c>
      <c r="D906" s="31">
        <v>3237</v>
      </c>
      <c r="E906" s="32" t="s">
        <v>36</v>
      </c>
      <c r="F906" s="32"/>
      <c r="G906" s="84">
        <v>95000</v>
      </c>
      <c r="H906" s="84">
        <v>95000</v>
      </c>
      <c r="I906" s="84">
        <v>95000</v>
      </c>
      <c r="J906" s="84">
        <v>95000</v>
      </c>
      <c r="K906" s="54">
        <v>40680.75</v>
      </c>
      <c r="L906" s="85">
        <f t="shared" si="454"/>
        <v>42.821842105263158</v>
      </c>
      <c r="M906" s="86">
        <v>95000</v>
      </c>
      <c r="N906" s="86">
        <v>95000</v>
      </c>
      <c r="O906" s="54">
        <v>95000</v>
      </c>
      <c r="P906" s="54">
        <f t="shared" si="465"/>
        <v>95000</v>
      </c>
      <c r="Q906" s="87">
        <v>95000</v>
      </c>
      <c r="R906" s="54">
        <v>95000</v>
      </c>
      <c r="S906" s="54">
        <f t="shared" si="466"/>
        <v>95000</v>
      </c>
      <c r="T906" s="54">
        <v>95000</v>
      </c>
      <c r="U906" s="54">
        <f t="shared" si="467"/>
        <v>95000</v>
      </c>
      <c r="V906" s="1"/>
      <c r="W906" s="1"/>
      <c r="X906" s="1"/>
      <c r="Y906" s="74"/>
    </row>
    <row r="907" spans="1:25" s="35" customFormat="1" hidden="1">
      <c r="A907" s="28" t="s">
        <v>77</v>
      </c>
      <c r="B907" s="29">
        <v>11</v>
      </c>
      <c r="C907" s="30" t="s">
        <v>25</v>
      </c>
      <c r="D907" s="31">
        <v>3238</v>
      </c>
      <c r="E907" s="32" t="s">
        <v>122</v>
      </c>
      <c r="F907" s="32"/>
      <c r="G907" s="84">
        <v>26000</v>
      </c>
      <c r="H907" s="84">
        <v>26000</v>
      </c>
      <c r="I907" s="84">
        <v>26000</v>
      </c>
      <c r="J907" s="84">
        <v>26000</v>
      </c>
      <c r="K907" s="54">
        <v>19346</v>
      </c>
      <c r="L907" s="85">
        <f t="shared" si="454"/>
        <v>74.407692307692315</v>
      </c>
      <c r="M907" s="86">
        <v>26000</v>
      </c>
      <c r="N907" s="86">
        <v>26000</v>
      </c>
      <c r="O907" s="54">
        <v>26000</v>
      </c>
      <c r="P907" s="54">
        <f t="shared" si="465"/>
        <v>26000</v>
      </c>
      <c r="Q907" s="87">
        <v>26000</v>
      </c>
      <c r="R907" s="54">
        <v>26000</v>
      </c>
      <c r="S907" s="54">
        <f t="shared" si="466"/>
        <v>26000</v>
      </c>
      <c r="T907" s="54">
        <v>26000</v>
      </c>
      <c r="U907" s="54">
        <f t="shared" si="467"/>
        <v>26000</v>
      </c>
      <c r="V907" s="1"/>
      <c r="W907" s="1"/>
      <c r="X907" s="1"/>
      <c r="Y907" s="74"/>
    </row>
    <row r="908" spans="1:25" s="35" customFormat="1" hidden="1">
      <c r="A908" s="28" t="s">
        <v>77</v>
      </c>
      <c r="B908" s="29">
        <v>11</v>
      </c>
      <c r="C908" s="30" t="s">
        <v>25</v>
      </c>
      <c r="D908" s="31">
        <v>3239</v>
      </c>
      <c r="E908" s="32" t="s">
        <v>41</v>
      </c>
      <c r="F908" s="32"/>
      <c r="G908" s="84">
        <v>43300</v>
      </c>
      <c r="H908" s="84">
        <v>43300</v>
      </c>
      <c r="I908" s="84">
        <v>43300</v>
      </c>
      <c r="J908" s="84">
        <v>43300</v>
      </c>
      <c r="K908" s="54">
        <v>33855.269999999997</v>
      </c>
      <c r="L908" s="85">
        <f t="shared" si="454"/>
        <v>78.187690531177822</v>
      </c>
      <c r="M908" s="86">
        <v>43300</v>
      </c>
      <c r="N908" s="86">
        <v>43300</v>
      </c>
      <c r="O908" s="54">
        <v>45000</v>
      </c>
      <c r="P908" s="54">
        <f t="shared" si="465"/>
        <v>45000</v>
      </c>
      <c r="Q908" s="87">
        <v>43300</v>
      </c>
      <c r="R908" s="54">
        <v>45000</v>
      </c>
      <c r="S908" s="54">
        <f t="shared" si="466"/>
        <v>45000</v>
      </c>
      <c r="T908" s="54">
        <v>45000</v>
      </c>
      <c r="U908" s="54">
        <f t="shared" si="467"/>
        <v>45000</v>
      </c>
      <c r="V908" s="1"/>
      <c r="W908" s="1"/>
      <c r="X908" s="1"/>
      <c r="Y908" s="74"/>
    </row>
    <row r="909" spans="1:25" s="36" customFormat="1" ht="15.75" hidden="1">
      <c r="A909" s="24" t="s">
        <v>77</v>
      </c>
      <c r="B909" s="25">
        <v>11</v>
      </c>
      <c r="C909" s="26" t="s">
        <v>25</v>
      </c>
      <c r="D909" s="27">
        <v>324</v>
      </c>
      <c r="E909" s="20"/>
      <c r="F909" s="20"/>
      <c r="G909" s="55">
        <f>SUM(G910)</f>
        <v>29000</v>
      </c>
      <c r="H909" s="55">
        <f t="shared" ref="H909:U909" si="472">SUM(H910)</f>
        <v>29000</v>
      </c>
      <c r="I909" s="55">
        <f t="shared" si="472"/>
        <v>29000</v>
      </c>
      <c r="J909" s="55">
        <f t="shared" si="472"/>
        <v>29000</v>
      </c>
      <c r="K909" s="55">
        <f t="shared" si="472"/>
        <v>11837.5</v>
      </c>
      <c r="L909" s="22">
        <f t="shared" si="454"/>
        <v>40.818965517241381</v>
      </c>
      <c r="M909" s="55">
        <f t="shared" si="472"/>
        <v>29000</v>
      </c>
      <c r="N909" s="55">
        <f t="shared" si="472"/>
        <v>29000</v>
      </c>
      <c r="O909" s="55">
        <f t="shared" si="472"/>
        <v>29000</v>
      </c>
      <c r="P909" s="55">
        <f t="shared" si="472"/>
        <v>29000</v>
      </c>
      <c r="Q909" s="55">
        <f t="shared" si="472"/>
        <v>29000</v>
      </c>
      <c r="R909" s="55">
        <f t="shared" si="472"/>
        <v>29000</v>
      </c>
      <c r="S909" s="55">
        <f t="shared" si="472"/>
        <v>29000</v>
      </c>
      <c r="T909" s="55">
        <f t="shared" si="472"/>
        <v>29000</v>
      </c>
      <c r="U909" s="55">
        <f t="shared" si="472"/>
        <v>29000</v>
      </c>
      <c r="V909" s="21"/>
      <c r="W909" s="21"/>
      <c r="X909" s="21"/>
      <c r="Y909" s="132"/>
    </row>
    <row r="910" spans="1:25" s="35" customFormat="1" ht="30" hidden="1">
      <c r="A910" s="28" t="s">
        <v>77</v>
      </c>
      <c r="B910" s="29">
        <v>11</v>
      </c>
      <c r="C910" s="30" t="s">
        <v>25</v>
      </c>
      <c r="D910" s="31">
        <v>3241</v>
      </c>
      <c r="E910" s="32" t="s">
        <v>238</v>
      </c>
      <c r="F910" s="32"/>
      <c r="G910" s="65">
        <v>29000</v>
      </c>
      <c r="H910" s="65">
        <v>29000</v>
      </c>
      <c r="I910" s="65">
        <v>29000</v>
      </c>
      <c r="J910" s="65">
        <v>29000</v>
      </c>
      <c r="K910" s="65">
        <v>11837.5</v>
      </c>
      <c r="L910" s="88">
        <f t="shared" si="454"/>
        <v>40.818965517241381</v>
      </c>
      <c r="M910" s="89">
        <v>29000</v>
      </c>
      <c r="N910" s="89">
        <v>29000</v>
      </c>
      <c r="O910" s="1">
        <v>29000</v>
      </c>
      <c r="P910" s="54">
        <f t="shared" si="465"/>
        <v>29000</v>
      </c>
      <c r="Q910" s="1">
        <v>29000</v>
      </c>
      <c r="R910" s="1">
        <v>29000</v>
      </c>
      <c r="S910" s="54">
        <f t="shared" si="466"/>
        <v>29000</v>
      </c>
      <c r="T910" s="1">
        <v>29000</v>
      </c>
      <c r="U910" s="54">
        <f t="shared" si="467"/>
        <v>29000</v>
      </c>
      <c r="V910" s="1"/>
      <c r="W910" s="1"/>
      <c r="X910" s="1"/>
      <c r="Y910" s="74"/>
    </row>
    <row r="911" spans="1:25" s="36" customFormat="1" ht="15.75" hidden="1">
      <c r="A911" s="24" t="s">
        <v>77</v>
      </c>
      <c r="B911" s="25">
        <v>11</v>
      </c>
      <c r="C911" s="26" t="s">
        <v>25</v>
      </c>
      <c r="D911" s="27">
        <v>329</v>
      </c>
      <c r="E911" s="20"/>
      <c r="F911" s="20"/>
      <c r="G911" s="21">
        <f>SUM(G912:G917)</f>
        <v>463000</v>
      </c>
      <c r="H911" s="21">
        <f t="shared" ref="H911:U911" si="473">SUM(H912:H917)</f>
        <v>463000</v>
      </c>
      <c r="I911" s="21">
        <f t="shared" si="473"/>
        <v>463000</v>
      </c>
      <c r="J911" s="21">
        <f t="shared" si="473"/>
        <v>463000</v>
      </c>
      <c r="K911" s="21">
        <f t="shared" si="473"/>
        <v>306467.77999999997</v>
      </c>
      <c r="L911" s="22">
        <f t="shared" si="454"/>
        <v>66.191745140388761</v>
      </c>
      <c r="M911" s="21">
        <f t="shared" si="473"/>
        <v>463000</v>
      </c>
      <c r="N911" s="21">
        <f t="shared" si="473"/>
        <v>463000</v>
      </c>
      <c r="O911" s="21">
        <f t="shared" si="473"/>
        <v>366000</v>
      </c>
      <c r="P911" s="21">
        <f t="shared" si="473"/>
        <v>366000</v>
      </c>
      <c r="Q911" s="21">
        <f t="shared" si="473"/>
        <v>463000</v>
      </c>
      <c r="R911" s="21">
        <f t="shared" si="473"/>
        <v>366000</v>
      </c>
      <c r="S911" s="21">
        <f t="shared" si="473"/>
        <v>366000</v>
      </c>
      <c r="T911" s="21">
        <f t="shared" si="473"/>
        <v>366000</v>
      </c>
      <c r="U911" s="21">
        <f t="shared" si="473"/>
        <v>366000</v>
      </c>
      <c r="V911" s="21"/>
      <c r="W911" s="21"/>
      <c r="X911" s="21"/>
      <c r="Y911" s="132"/>
    </row>
    <row r="912" spans="1:25" s="35" customFormat="1" ht="30" hidden="1">
      <c r="A912" s="28" t="s">
        <v>77</v>
      </c>
      <c r="B912" s="29">
        <v>11</v>
      </c>
      <c r="C912" s="30" t="s">
        <v>25</v>
      </c>
      <c r="D912" s="31">
        <v>3291</v>
      </c>
      <c r="E912" s="32" t="s">
        <v>152</v>
      </c>
      <c r="F912" s="32"/>
      <c r="G912" s="65">
        <v>384000</v>
      </c>
      <c r="H912" s="65">
        <v>384000</v>
      </c>
      <c r="I912" s="65">
        <v>384000</v>
      </c>
      <c r="J912" s="65">
        <v>384000</v>
      </c>
      <c r="K912" s="1">
        <v>279179.73</v>
      </c>
      <c r="L912" s="88">
        <f t="shared" si="454"/>
        <v>72.703054687499986</v>
      </c>
      <c r="M912" s="89">
        <v>384000</v>
      </c>
      <c r="N912" s="89">
        <v>384000</v>
      </c>
      <c r="O912" s="1">
        <v>290000</v>
      </c>
      <c r="P912" s="54">
        <f t="shared" si="465"/>
        <v>290000</v>
      </c>
      <c r="Q912" s="1">
        <v>384000</v>
      </c>
      <c r="R912" s="1">
        <v>290000</v>
      </c>
      <c r="S912" s="54">
        <f t="shared" si="466"/>
        <v>290000</v>
      </c>
      <c r="T912" s="1">
        <v>290000</v>
      </c>
      <c r="U912" s="54">
        <f t="shared" si="467"/>
        <v>290000</v>
      </c>
      <c r="V912" s="1"/>
      <c r="W912" s="1"/>
      <c r="X912" s="1"/>
      <c r="Y912" s="74"/>
    </row>
    <row r="913" spans="1:25" s="35" customFormat="1" hidden="1">
      <c r="A913" s="28" t="s">
        <v>77</v>
      </c>
      <c r="B913" s="29">
        <v>11</v>
      </c>
      <c r="C913" s="30" t="s">
        <v>25</v>
      </c>
      <c r="D913" s="31">
        <v>3292</v>
      </c>
      <c r="E913" s="32" t="s">
        <v>123</v>
      </c>
      <c r="F913" s="32"/>
      <c r="G913" s="84">
        <v>13000</v>
      </c>
      <c r="H913" s="84">
        <v>13000</v>
      </c>
      <c r="I913" s="84">
        <v>13000</v>
      </c>
      <c r="J913" s="84">
        <v>13000</v>
      </c>
      <c r="K913" s="54">
        <v>7875.37</v>
      </c>
      <c r="L913" s="85">
        <f t="shared" si="454"/>
        <v>60.57976923076923</v>
      </c>
      <c r="M913" s="86">
        <v>13000</v>
      </c>
      <c r="N913" s="86">
        <v>13000</v>
      </c>
      <c r="O913" s="54">
        <v>10000</v>
      </c>
      <c r="P913" s="54">
        <f t="shared" si="465"/>
        <v>10000</v>
      </c>
      <c r="Q913" s="87">
        <v>13000</v>
      </c>
      <c r="R913" s="54">
        <v>10000</v>
      </c>
      <c r="S913" s="54">
        <f t="shared" si="466"/>
        <v>10000</v>
      </c>
      <c r="T913" s="54">
        <v>10000</v>
      </c>
      <c r="U913" s="54">
        <f t="shared" si="467"/>
        <v>10000</v>
      </c>
      <c r="V913" s="1"/>
      <c r="W913" s="1"/>
      <c r="X913" s="1"/>
      <c r="Y913" s="74"/>
    </row>
    <row r="914" spans="1:25" s="35" customFormat="1" hidden="1">
      <c r="A914" s="28" t="s">
        <v>77</v>
      </c>
      <c r="B914" s="29">
        <v>11</v>
      </c>
      <c r="C914" s="30" t="s">
        <v>25</v>
      </c>
      <c r="D914" s="31">
        <v>3293</v>
      </c>
      <c r="E914" s="32" t="s">
        <v>124</v>
      </c>
      <c r="F914" s="32"/>
      <c r="G914" s="84">
        <v>50000</v>
      </c>
      <c r="H914" s="84">
        <v>50000</v>
      </c>
      <c r="I914" s="84">
        <v>50000</v>
      </c>
      <c r="J914" s="84">
        <v>50000</v>
      </c>
      <c r="K914" s="54">
        <v>15885.18</v>
      </c>
      <c r="L914" s="85">
        <f t="shared" si="454"/>
        <v>31.770360000000004</v>
      </c>
      <c r="M914" s="86">
        <v>50000</v>
      </c>
      <c r="N914" s="86">
        <v>50000</v>
      </c>
      <c r="O914" s="54">
        <v>50000</v>
      </c>
      <c r="P914" s="54">
        <f t="shared" si="465"/>
        <v>50000</v>
      </c>
      <c r="Q914" s="87">
        <v>50000</v>
      </c>
      <c r="R914" s="54">
        <v>50000</v>
      </c>
      <c r="S914" s="54">
        <f t="shared" si="466"/>
        <v>50000</v>
      </c>
      <c r="T914" s="54">
        <v>50000</v>
      </c>
      <c r="U914" s="54">
        <f t="shared" si="467"/>
        <v>50000</v>
      </c>
      <c r="V914" s="1"/>
      <c r="W914" s="1"/>
      <c r="X914" s="1"/>
      <c r="Y914" s="74"/>
    </row>
    <row r="915" spans="1:25" s="35" customFormat="1" hidden="1">
      <c r="A915" s="28" t="s">
        <v>77</v>
      </c>
      <c r="B915" s="29">
        <v>11</v>
      </c>
      <c r="C915" s="30" t="s">
        <v>25</v>
      </c>
      <c r="D915" s="31">
        <v>3294</v>
      </c>
      <c r="E915" s="32" t="s">
        <v>37</v>
      </c>
      <c r="F915" s="32"/>
      <c r="G915" s="90">
        <v>3500</v>
      </c>
      <c r="H915" s="90">
        <v>3500</v>
      </c>
      <c r="I915" s="90">
        <v>3500</v>
      </c>
      <c r="J915" s="90">
        <v>3500</v>
      </c>
      <c r="K915" s="93">
        <v>555</v>
      </c>
      <c r="L915" s="91">
        <f t="shared" si="454"/>
        <v>15.857142857142856</v>
      </c>
      <c r="M915" s="92">
        <v>3500</v>
      </c>
      <c r="N915" s="92">
        <v>3500</v>
      </c>
      <c r="O915" s="93">
        <v>3500</v>
      </c>
      <c r="P915" s="54">
        <f t="shared" si="465"/>
        <v>3500</v>
      </c>
      <c r="Q915" s="94">
        <v>3500</v>
      </c>
      <c r="R915" s="93">
        <v>3500</v>
      </c>
      <c r="S915" s="54">
        <f t="shared" si="466"/>
        <v>3500</v>
      </c>
      <c r="T915" s="93">
        <v>3500</v>
      </c>
      <c r="U915" s="54">
        <f t="shared" si="467"/>
        <v>3500</v>
      </c>
      <c r="V915" s="1"/>
      <c r="W915" s="1"/>
      <c r="X915" s="1"/>
      <c r="Y915" s="74"/>
    </row>
    <row r="916" spans="1:25" s="35" customFormat="1" hidden="1">
      <c r="A916" s="28" t="s">
        <v>77</v>
      </c>
      <c r="B916" s="29">
        <v>11</v>
      </c>
      <c r="C916" s="30" t="s">
        <v>25</v>
      </c>
      <c r="D916" s="31">
        <v>3295</v>
      </c>
      <c r="E916" s="32" t="s">
        <v>237</v>
      </c>
      <c r="F916" s="32"/>
      <c r="G916" s="90">
        <v>5000</v>
      </c>
      <c r="H916" s="90">
        <v>5000</v>
      </c>
      <c r="I916" s="90">
        <v>5000</v>
      </c>
      <c r="J916" s="90">
        <v>5000</v>
      </c>
      <c r="K916" s="93">
        <v>2972.5</v>
      </c>
      <c r="L916" s="91">
        <f t="shared" si="454"/>
        <v>59.45</v>
      </c>
      <c r="M916" s="92">
        <v>5000</v>
      </c>
      <c r="N916" s="92">
        <v>5000</v>
      </c>
      <c r="O916" s="93">
        <v>5000</v>
      </c>
      <c r="P916" s="54">
        <f t="shared" si="465"/>
        <v>5000</v>
      </c>
      <c r="Q916" s="94">
        <v>5000</v>
      </c>
      <c r="R916" s="93">
        <v>5000</v>
      </c>
      <c r="S916" s="54">
        <f t="shared" si="466"/>
        <v>5000</v>
      </c>
      <c r="T916" s="93">
        <v>5000</v>
      </c>
      <c r="U916" s="54">
        <f t="shared" si="467"/>
        <v>5000</v>
      </c>
      <c r="V916" s="1"/>
      <c r="W916" s="1"/>
      <c r="X916" s="1"/>
      <c r="Y916" s="74"/>
    </row>
    <row r="917" spans="1:25" s="35" customFormat="1" hidden="1">
      <c r="A917" s="28" t="s">
        <v>77</v>
      </c>
      <c r="B917" s="29">
        <v>11</v>
      </c>
      <c r="C917" s="30" t="s">
        <v>25</v>
      </c>
      <c r="D917" s="31">
        <v>3299</v>
      </c>
      <c r="E917" s="32" t="s">
        <v>125</v>
      </c>
      <c r="F917" s="32"/>
      <c r="G917" s="90">
        <v>7500</v>
      </c>
      <c r="H917" s="90">
        <v>7500</v>
      </c>
      <c r="I917" s="90">
        <v>7500</v>
      </c>
      <c r="J917" s="90">
        <v>7500</v>
      </c>
      <c r="K917" s="93">
        <v>0</v>
      </c>
      <c r="L917" s="91">
        <f t="shared" si="454"/>
        <v>0</v>
      </c>
      <c r="M917" s="92">
        <v>7500</v>
      </c>
      <c r="N917" s="92">
        <v>7500</v>
      </c>
      <c r="O917" s="93">
        <v>7500</v>
      </c>
      <c r="P917" s="54">
        <f t="shared" si="465"/>
        <v>7500</v>
      </c>
      <c r="Q917" s="94">
        <v>7500</v>
      </c>
      <c r="R917" s="93">
        <v>7500</v>
      </c>
      <c r="S917" s="54">
        <f t="shared" si="466"/>
        <v>7500</v>
      </c>
      <c r="T917" s="93">
        <v>7500</v>
      </c>
      <c r="U917" s="54">
        <f t="shared" si="467"/>
        <v>7500</v>
      </c>
      <c r="V917" s="1"/>
      <c r="W917" s="1"/>
      <c r="X917" s="1"/>
      <c r="Y917" s="74"/>
    </row>
    <row r="918" spans="1:25" s="36" customFormat="1" ht="15.75" hidden="1">
      <c r="A918" s="24" t="s">
        <v>77</v>
      </c>
      <c r="B918" s="25">
        <v>11</v>
      </c>
      <c r="C918" s="26" t="s">
        <v>25</v>
      </c>
      <c r="D918" s="27">
        <v>343</v>
      </c>
      <c r="E918" s="20"/>
      <c r="F918" s="20"/>
      <c r="G918" s="96">
        <f>SUM(G919:G920)</f>
        <v>2000</v>
      </c>
      <c r="H918" s="96">
        <f t="shared" ref="H918:U918" si="474">SUM(H919:H920)</f>
        <v>2000</v>
      </c>
      <c r="I918" s="96">
        <f t="shared" si="474"/>
        <v>2000</v>
      </c>
      <c r="J918" s="96">
        <f t="shared" si="474"/>
        <v>2000</v>
      </c>
      <c r="K918" s="96">
        <f t="shared" si="474"/>
        <v>1.51</v>
      </c>
      <c r="L918" s="78">
        <f t="shared" si="454"/>
        <v>7.5499999999999998E-2</v>
      </c>
      <c r="M918" s="96">
        <f t="shared" si="474"/>
        <v>2000</v>
      </c>
      <c r="N918" s="96">
        <f t="shared" si="474"/>
        <v>2000</v>
      </c>
      <c r="O918" s="96">
        <f t="shared" si="474"/>
        <v>2500</v>
      </c>
      <c r="P918" s="96">
        <f t="shared" si="474"/>
        <v>2500</v>
      </c>
      <c r="Q918" s="96">
        <f t="shared" si="474"/>
        <v>2000</v>
      </c>
      <c r="R918" s="96">
        <f t="shared" si="474"/>
        <v>2500</v>
      </c>
      <c r="S918" s="96">
        <f t="shared" si="474"/>
        <v>2500</v>
      </c>
      <c r="T918" s="96">
        <f t="shared" si="474"/>
        <v>2500</v>
      </c>
      <c r="U918" s="96">
        <f t="shared" si="474"/>
        <v>2500</v>
      </c>
      <c r="V918" s="21"/>
      <c r="W918" s="21"/>
      <c r="X918" s="21"/>
      <c r="Y918" s="132"/>
    </row>
    <row r="919" spans="1:25" s="97" customFormat="1" ht="15.75" hidden="1">
      <c r="A919" s="28" t="s">
        <v>77</v>
      </c>
      <c r="B919" s="29">
        <v>11</v>
      </c>
      <c r="C919" s="30" t="s">
        <v>25</v>
      </c>
      <c r="D919" s="31">
        <v>3431</v>
      </c>
      <c r="E919" s="32" t="s">
        <v>153</v>
      </c>
      <c r="F919" s="32"/>
      <c r="G919" s="90">
        <v>500</v>
      </c>
      <c r="H919" s="90">
        <v>500</v>
      </c>
      <c r="I919" s="90">
        <v>500</v>
      </c>
      <c r="J919" s="90">
        <v>500</v>
      </c>
      <c r="K919" s="90">
        <v>0</v>
      </c>
      <c r="L919" s="91">
        <f t="shared" si="454"/>
        <v>0</v>
      </c>
      <c r="M919" s="92">
        <v>500</v>
      </c>
      <c r="N919" s="92">
        <v>500</v>
      </c>
      <c r="O919" s="93">
        <v>500</v>
      </c>
      <c r="P919" s="54">
        <f t="shared" si="465"/>
        <v>500</v>
      </c>
      <c r="Q919" s="94">
        <v>500</v>
      </c>
      <c r="R919" s="93">
        <v>500</v>
      </c>
      <c r="S919" s="54">
        <f t="shared" si="466"/>
        <v>500</v>
      </c>
      <c r="T919" s="93">
        <v>500</v>
      </c>
      <c r="U919" s="54">
        <f t="shared" si="467"/>
        <v>500</v>
      </c>
      <c r="V919" s="130"/>
      <c r="W919" s="130"/>
      <c r="X919" s="130"/>
    </row>
    <row r="920" spans="1:25" hidden="1">
      <c r="A920" s="28" t="s">
        <v>77</v>
      </c>
      <c r="B920" s="29">
        <v>11</v>
      </c>
      <c r="C920" s="30" t="s">
        <v>25</v>
      </c>
      <c r="D920" s="31">
        <v>3433</v>
      </c>
      <c r="E920" s="32" t="s">
        <v>126</v>
      </c>
      <c r="F920" s="32"/>
      <c r="G920" s="90">
        <v>1500</v>
      </c>
      <c r="H920" s="90">
        <v>1500</v>
      </c>
      <c r="I920" s="90">
        <v>1500</v>
      </c>
      <c r="J920" s="90">
        <v>1500</v>
      </c>
      <c r="K920" s="90">
        <v>1.51</v>
      </c>
      <c r="L920" s="91">
        <f t="shared" si="454"/>
        <v>0.10066666666666668</v>
      </c>
      <c r="M920" s="92">
        <v>1500</v>
      </c>
      <c r="N920" s="92">
        <v>1500</v>
      </c>
      <c r="O920" s="93">
        <v>2000</v>
      </c>
      <c r="P920" s="54">
        <f t="shared" si="465"/>
        <v>2000</v>
      </c>
      <c r="Q920" s="94">
        <v>1500</v>
      </c>
      <c r="R920" s="93">
        <v>2000</v>
      </c>
      <c r="S920" s="54">
        <f t="shared" si="466"/>
        <v>2000</v>
      </c>
      <c r="T920" s="93">
        <v>2000</v>
      </c>
      <c r="U920" s="54">
        <f t="shared" si="467"/>
        <v>2000</v>
      </c>
    </row>
    <row r="921" spans="1:25" s="23" customFormat="1" ht="15.75" hidden="1">
      <c r="A921" s="24" t="s">
        <v>77</v>
      </c>
      <c r="B921" s="25">
        <v>11</v>
      </c>
      <c r="C921" s="26" t="s">
        <v>25</v>
      </c>
      <c r="D921" s="27">
        <v>422</v>
      </c>
      <c r="E921" s="20"/>
      <c r="F921" s="20"/>
      <c r="G921" s="96">
        <f>SUM(G922)</f>
        <v>15000</v>
      </c>
      <c r="H921" s="96">
        <f t="shared" ref="H921:U921" si="475">SUM(H922)</f>
        <v>15000</v>
      </c>
      <c r="I921" s="96">
        <f t="shared" si="475"/>
        <v>15000</v>
      </c>
      <c r="J921" s="96">
        <f t="shared" si="475"/>
        <v>15000</v>
      </c>
      <c r="K921" s="96">
        <f t="shared" si="475"/>
        <v>3437.5</v>
      </c>
      <c r="L921" s="78">
        <f t="shared" si="454"/>
        <v>22.916666666666664</v>
      </c>
      <c r="M921" s="96">
        <f t="shared" si="475"/>
        <v>15000</v>
      </c>
      <c r="N921" s="96">
        <f t="shared" si="475"/>
        <v>15000</v>
      </c>
      <c r="O921" s="96">
        <f t="shared" si="475"/>
        <v>25000</v>
      </c>
      <c r="P921" s="96">
        <f t="shared" si="475"/>
        <v>25000</v>
      </c>
      <c r="Q921" s="96">
        <f t="shared" si="475"/>
        <v>15000</v>
      </c>
      <c r="R921" s="96">
        <f t="shared" si="475"/>
        <v>15000</v>
      </c>
      <c r="S921" s="96">
        <f t="shared" si="475"/>
        <v>15000</v>
      </c>
      <c r="T921" s="96">
        <f t="shared" si="475"/>
        <v>15000</v>
      </c>
      <c r="U921" s="96">
        <f t="shared" si="475"/>
        <v>15000</v>
      </c>
      <c r="V921" s="57"/>
      <c r="W921" s="57"/>
      <c r="X921" s="57"/>
      <c r="Y921" s="12"/>
    </row>
    <row r="922" spans="1:25" hidden="1">
      <c r="A922" s="28" t="s">
        <v>77</v>
      </c>
      <c r="B922" s="29">
        <v>11</v>
      </c>
      <c r="C922" s="30" t="s">
        <v>25</v>
      </c>
      <c r="D922" s="31">
        <v>4221</v>
      </c>
      <c r="E922" s="32" t="s">
        <v>129</v>
      </c>
      <c r="F922" s="32"/>
      <c r="G922" s="90">
        <v>15000</v>
      </c>
      <c r="H922" s="90">
        <v>15000</v>
      </c>
      <c r="I922" s="90">
        <v>15000</v>
      </c>
      <c r="J922" s="90">
        <v>15000</v>
      </c>
      <c r="K922" s="90">
        <v>3437.5</v>
      </c>
      <c r="L922" s="91">
        <f t="shared" si="454"/>
        <v>22.916666666666664</v>
      </c>
      <c r="M922" s="92">
        <v>15000</v>
      </c>
      <c r="N922" s="92">
        <v>15000</v>
      </c>
      <c r="O922" s="93">
        <v>25000</v>
      </c>
      <c r="P922" s="54">
        <f t="shared" si="465"/>
        <v>25000</v>
      </c>
      <c r="Q922" s="94">
        <v>15000</v>
      </c>
      <c r="R922" s="93">
        <v>15000</v>
      </c>
      <c r="S922" s="54">
        <f t="shared" si="466"/>
        <v>15000</v>
      </c>
      <c r="T922" s="93">
        <v>15000</v>
      </c>
      <c r="U922" s="54">
        <f t="shared" si="467"/>
        <v>15000</v>
      </c>
    </row>
    <row r="923" spans="1:25" s="23" customFormat="1" ht="15.75" hidden="1">
      <c r="A923" s="24" t="s">
        <v>77</v>
      </c>
      <c r="B923" s="25">
        <v>11</v>
      </c>
      <c r="C923" s="26" t="s">
        <v>25</v>
      </c>
      <c r="D923" s="27">
        <v>426</v>
      </c>
      <c r="E923" s="20"/>
      <c r="F923" s="20"/>
      <c r="G923" s="96">
        <f>SUM(G924)</f>
        <v>0</v>
      </c>
      <c r="H923" s="96">
        <f t="shared" ref="H923:U923" si="476">SUM(H924)</f>
        <v>0</v>
      </c>
      <c r="I923" s="96">
        <f t="shared" si="476"/>
        <v>0</v>
      </c>
      <c r="J923" s="96">
        <f t="shared" si="476"/>
        <v>0</v>
      </c>
      <c r="K923" s="96">
        <f t="shared" si="476"/>
        <v>0</v>
      </c>
      <c r="L923" s="78" t="str">
        <f t="shared" si="454"/>
        <v>-</v>
      </c>
      <c r="M923" s="96">
        <f t="shared" si="476"/>
        <v>0</v>
      </c>
      <c r="N923" s="96">
        <f t="shared" si="476"/>
        <v>0</v>
      </c>
      <c r="O923" s="96">
        <f t="shared" si="476"/>
        <v>15000</v>
      </c>
      <c r="P923" s="96">
        <f t="shared" si="476"/>
        <v>15000</v>
      </c>
      <c r="Q923" s="96">
        <f t="shared" si="476"/>
        <v>0</v>
      </c>
      <c r="R923" s="96">
        <f t="shared" si="476"/>
        <v>0</v>
      </c>
      <c r="S923" s="96">
        <f t="shared" si="476"/>
        <v>0</v>
      </c>
      <c r="T923" s="96">
        <f t="shared" si="476"/>
        <v>0</v>
      </c>
      <c r="U923" s="96">
        <f t="shared" si="476"/>
        <v>0</v>
      </c>
      <c r="V923" s="57"/>
      <c r="W923" s="57"/>
      <c r="X923" s="57"/>
      <c r="Y923" s="12"/>
    </row>
    <row r="924" spans="1:25" hidden="1">
      <c r="A924" s="43" t="s">
        <v>77</v>
      </c>
      <c r="B924" s="44">
        <v>11</v>
      </c>
      <c r="C924" s="45" t="s">
        <v>25</v>
      </c>
      <c r="D924" s="46">
        <v>4262</v>
      </c>
      <c r="E924" s="38" t="s">
        <v>135</v>
      </c>
      <c r="F924" s="32"/>
      <c r="G924" s="90"/>
      <c r="H924" s="90"/>
      <c r="I924" s="90"/>
      <c r="J924" s="90"/>
      <c r="K924" s="90"/>
      <c r="L924" s="91" t="str">
        <f t="shared" si="454"/>
        <v>-</v>
      </c>
      <c r="M924" s="92"/>
      <c r="N924" s="92"/>
      <c r="O924" s="93">
        <v>15000</v>
      </c>
      <c r="P924" s="54">
        <f>O924</f>
        <v>15000</v>
      </c>
      <c r="Q924" s="94"/>
      <c r="R924" s="93">
        <v>0</v>
      </c>
      <c r="S924" s="54">
        <f>R924</f>
        <v>0</v>
      </c>
      <c r="T924" s="93">
        <v>0</v>
      </c>
      <c r="U924" s="54">
        <f>T924</f>
        <v>0</v>
      </c>
    </row>
    <row r="925" spans="1:25" ht="141.75">
      <c r="A925" s="281" t="s">
        <v>530</v>
      </c>
      <c r="B925" s="281"/>
      <c r="C925" s="281"/>
      <c r="D925" s="281"/>
      <c r="E925" s="20" t="s">
        <v>76</v>
      </c>
      <c r="F925" s="51" t="s">
        <v>447</v>
      </c>
      <c r="G925" s="21">
        <f>SUM(G926)</f>
        <v>355000000</v>
      </c>
      <c r="H925" s="21">
        <f t="shared" ref="H925:U926" si="477">SUM(H926)</f>
        <v>355000000</v>
      </c>
      <c r="I925" s="21">
        <f t="shared" si="477"/>
        <v>355000000</v>
      </c>
      <c r="J925" s="21">
        <f t="shared" si="477"/>
        <v>355000000</v>
      </c>
      <c r="K925" s="21">
        <f t="shared" si="477"/>
        <v>256348128.88</v>
      </c>
      <c r="L925" s="22">
        <f t="shared" si="454"/>
        <v>72.210740529577464</v>
      </c>
      <c r="M925" s="21">
        <f t="shared" si="477"/>
        <v>385000000</v>
      </c>
      <c r="N925" s="21">
        <f t="shared" si="477"/>
        <v>385000000</v>
      </c>
      <c r="O925" s="21">
        <f t="shared" si="477"/>
        <v>347354400</v>
      </c>
      <c r="P925" s="21">
        <f t="shared" si="477"/>
        <v>347354400</v>
      </c>
      <c r="Q925" s="21">
        <f t="shared" si="477"/>
        <v>385000000</v>
      </c>
      <c r="R925" s="21">
        <f t="shared" si="477"/>
        <v>350369400</v>
      </c>
      <c r="S925" s="21">
        <f t="shared" si="477"/>
        <v>350369400</v>
      </c>
      <c r="T925" s="21">
        <f t="shared" si="477"/>
        <v>350369400</v>
      </c>
      <c r="U925" s="21">
        <f t="shared" si="477"/>
        <v>350369400</v>
      </c>
    </row>
    <row r="926" spans="1:25" s="23" customFormat="1" ht="15.75" hidden="1">
      <c r="A926" s="24" t="s">
        <v>175</v>
      </c>
      <c r="B926" s="25">
        <v>11</v>
      </c>
      <c r="C926" s="52" t="s">
        <v>25</v>
      </c>
      <c r="D926" s="27">
        <v>351</v>
      </c>
      <c r="E926" s="20"/>
      <c r="F926" s="20"/>
      <c r="G926" s="21">
        <f>SUM(G927)</f>
        <v>355000000</v>
      </c>
      <c r="H926" s="21">
        <f t="shared" si="477"/>
        <v>355000000</v>
      </c>
      <c r="I926" s="21">
        <f t="shared" si="477"/>
        <v>355000000</v>
      </c>
      <c r="J926" s="21">
        <f t="shared" si="477"/>
        <v>355000000</v>
      </c>
      <c r="K926" s="21">
        <f t="shared" si="477"/>
        <v>256348128.88</v>
      </c>
      <c r="L926" s="22">
        <f t="shared" si="454"/>
        <v>72.210740529577464</v>
      </c>
      <c r="M926" s="21">
        <f t="shared" si="477"/>
        <v>385000000</v>
      </c>
      <c r="N926" s="21">
        <f t="shared" si="477"/>
        <v>385000000</v>
      </c>
      <c r="O926" s="21">
        <f t="shared" si="477"/>
        <v>347354400</v>
      </c>
      <c r="P926" s="21">
        <f t="shared" si="477"/>
        <v>347354400</v>
      </c>
      <c r="Q926" s="21">
        <f t="shared" si="477"/>
        <v>385000000</v>
      </c>
      <c r="R926" s="21">
        <f t="shared" si="477"/>
        <v>350369400</v>
      </c>
      <c r="S926" s="21">
        <f t="shared" si="477"/>
        <v>350369400</v>
      </c>
      <c r="T926" s="21">
        <f t="shared" si="477"/>
        <v>350369400</v>
      </c>
      <c r="U926" s="21">
        <f t="shared" si="477"/>
        <v>350369400</v>
      </c>
      <c r="V926" s="57"/>
      <c r="W926" s="57"/>
      <c r="X926" s="57"/>
      <c r="Y926" s="12"/>
    </row>
    <row r="927" spans="1:25" ht="30" hidden="1">
      <c r="A927" s="28" t="s">
        <v>175</v>
      </c>
      <c r="B927" s="29">
        <v>11</v>
      </c>
      <c r="C927" s="53" t="s">
        <v>25</v>
      </c>
      <c r="D927" s="31">
        <v>3512</v>
      </c>
      <c r="E927" s="32" t="s">
        <v>140</v>
      </c>
      <c r="F927" s="32"/>
      <c r="G927" s="1">
        <v>355000000</v>
      </c>
      <c r="H927" s="1">
        <v>355000000</v>
      </c>
      <c r="I927" s="1">
        <v>355000000</v>
      </c>
      <c r="J927" s="1">
        <v>355000000</v>
      </c>
      <c r="K927" s="1">
        <v>256348128.88</v>
      </c>
      <c r="L927" s="33">
        <f t="shared" si="454"/>
        <v>72.210740529577464</v>
      </c>
      <c r="M927" s="1">
        <v>385000000</v>
      </c>
      <c r="N927" s="1">
        <v>385000000</v>
      </c>
      <c r="O927" s="1">
        <v>347354400</v>
      </c>
      <c r="P927" s="1">
        <f>O927</f>
        <v>347354400</v>
      </c>
      <c r="Q927" s="1">
        <v>385000000</v>
      </c>
      <c r="R927" s="1">
        <v>350369400</v>
      </c>
      <c r="S927" s="1">
        <f>R927</f>
        <v>350369400</v>
      </c>
      <c r="T927" s="1">
        <v>350369400</v>
      </c>
      <c r="U927" s="1">
        <f>T927</f>
        <v>350369400</v>
      </c>
    </row>
    <row r="928" spans="1:25" s="23" customFormat="1" ht="141.75">
      <c r="A928" s="282" t="s">
        <v>531</v>
      </c>
      <c r="B928" s="282"/>
      <c r="C928" s="282"/>
      <c r="D928" s="282"/>
      <c r="E928" s="20" t="s">
        <v>35</v>
      </c>
      <c r="F928" s="51" t="s">
        <v>447</v>
      </c>
      <c r="G928" s="21">
        <f>G929+G933</f>
        <v>72700</v>
      </c>
      <c r="H928" s="21">
        <f t="shared" ref="H928:U928" si="478">H929+H933</f>
        <v>72700</v>
      </c>
      <c r="I928" s="21">
        <f t="shared" si="478"/>
        <v>72700</v>
      </c>
      <c r="J928" s="21">
        <f t="shared" si="478"/>
        <v>72700</v>
      </c>
      <c r="K928" s="21">
        <f t="shared" si="478"/>
        <v>37694.07</v>
      </c>
      <c r="L928" s="22">
        <f t="shared" si="454"/>
        <v>51.848789546079779</v>
      </c>
      <c r="M928" s="21">
        <f t="shared" si="478"/>
        <v>62700</v>
      </c>
      <c r="N928" s="21">
        <f t="shared" si="478"/>
        <v>62700</v>
      </c>
      <c r="O928" s="21">
        <f t="shared" si="478"/>
        <v>63000</v>
      </c>
      <c r="P928" s="21">
        <f t="shared" si="478"/>
        <v>63000</v>
      </c>
      <c r="Q928" s="21">
        <f t="shared" si="478"/>
        <v>62700</v>
      </c>
      <c r="R928" s="21">
        <f t="shared" si="478"/>
        <v>63000</v>
      </c>
      <c r="S928" s="21">
        <f t="shared" si="478"/>
        <v>63000</v>
      </c>
      <c r="T928" s="21">
        <f t="shared" si="478"/>
        <v>63000</v>
      </c>
      <c r="U928" s="21">
        <f t="shared" si="478"/>
        <v>63000</v>
      </c>
      <c r="V928" s="57"/>
      <c r="W928" s="57"/>
      <c r="X928" s="57"/>
      <c r="Y928" s="12"/>
    </row>
    <row r="929" spans="1:25" s="23" customFormat="1" ht="15.75" hidden="1">
      <c r="A929" s="24" t="s">
        <v>378</v>
      </c>
      <c r="B929" s="25">
        <v>11</v>
      </c>
      <c r="C929" s="52" t="s">
        <v>25</v>
      </c>
      <c r="D929" s="42">
        <v>323</v>
      </c>
      <c r="E929" s="20"/>
      <c r="F929" s="20"/>
      <c r="G929" s="21">
        <f>SUM(G930:G932)</f>
        <v>60700</v>
      </c>
      <c r="H929" s="21">
        <f t="shared" ref="H929:U929" si="479">SUM(H930:H932)</f>
        <v>60700</v>
      </c>
      <c r="I929" s="21">
        <f t="shared" si="479"/>
        <v>60700</v>
      </c>
      <c r="J929" s="21">
        <f t="shared" si="479"/>
        <v>60700</v>
      </c>
      <c r="K929" s="21">
        <f t="shared" si="479"/>
        <v>30029.33</v>
      </c>
      <c r="L929" s="22">
        <f t="shared" si="454"/>
        <v>49.471713344316314</v>
      </c>
      <c r="M929" s="21">
        <f t="shared" si="479"/>
        <v>50700</v>
      </c>
      <c r="N929" s="21">
        <f t="shared" si="479"/>
        <v>50700</v>
      </c>
      <c r="O929" s="21">
        <f t="shared" si="479"/>
        <v>55000</v>
      </c>
      <c r="P929" s="21">
        <f t="shared" si="479"/>
        <v>55000</v>
      </c>
      <c r="Q929" s="21">
        <f t="shared" si="479"/>
        <v>50700</v>
      </c>
      <c r="R929" s="21">
        <f t="shared" si="479"/>
        <v>55000</v>
      </c>
      <c r="S929" s="21">
        <f t="shared" si="479"/>
        <v>55000</v>
      </c>
      <c r="T929" s="21">
        <f t="shared" si="479"/>
        <v>55000</v>
      </c>
      <c r="U929" s="21">
        <f t="shared" si="479"/>
        <v>55000</v>
      </c>
      <c r="V929" s="57"/>
      <c r="W929" s="57"/>
      <c r="X929" s="57"/>
      <c r="Y929" s="12"/>
    </row>
    <row r="930" spans="1:25" hidden="1">
      <c r="A930" s="28" t="s">
        <v>378</v>
      </c>
      <c r="B930" s="29">
        <v>11</v>
      </c>
      <c r="C930" s="53" t="s">
        <v>25</v>
      </c>
      <c r="D930" s="31">
        <v>3232</v>
      </c>
      <c r="E930" s="32" t="s">
        <v>118</v>
      </c>
      <c r="F930" s="32"/>
      <c r="G930" s="1">
        <v>4000</v>
      </c>
      <c r="H930" s="1">
        <v>4000</v>
      </c>
      <c r="I930" s="1">
        <v>4000</v>
      </c>
      <c r="J930" s="1">
        <v>4000</v>
      </c>
      <c r="K930" s="1">
        <v>630.13</v>
      </c>
      <c r="L930" s="33">
        <f t="shared" si="454"/>
        <v>15.75325</v>
      </c>
      <c r="M930" s="1">
        <v>4000</v>
      </c>
      <c r="N930" s="1">
        <v>4000</v>
      </c>
      <c r="O930" s="1">
        <v>6000</v>
      </c>
      <c r="P930" s="1">
        <f>O930</f>
        <v>6000</v>
      </c>
      <c r="Q930" s="1">
        <v>4000</v>
      </c>
      <c r="R930" s="1">
        <v>6000</v>
      </c>
      <c r="S930" s="1">
        <f>R930</f>
        <v>6000</v>
      </c>
      <c r="T930" s="1">
        <v>6000</v>
      </c>
      <c r="U930" s="1">
        <f>T930</f>
        <v>6000</v>
      </c>
    </row>
    <row r="931" spans="1:25" hidden="1">
      <c r="A931" s="28" t="s">
        <v>378</v>
      </c>
      <c r="B931" s="29">
        <v>11</v>
      </c>
      <c r="C931" s="53" t="s">
        <v>25</v>
      </c>
      <c r="D931" s="31">
        <v>3235</v>
      </c>
      <c r="E931" s="32" t="s">
        <v>42</v>
      </c>
      <c r="F931" s="32"/>
      <c r="G931" s="1">
        <v>55000</v>
      </c>
      <c r="H931" s="1">
        <v>55000</v>
      </c>
      <c r="I931" s="1">
        <v>55000</v>
      </c>
      <c r="J931" s="1">
        <v>55000</v>
      </c>
      <c r="K931" s="1">
        <v>28100.720000000001</v>
      </c>
      <c r="L931" s="33">
        <f t="shared" ref="L931:L1002" si="480">IF(I931=0, "-", K931/I931*100)</f>
        <v>51.092218181818183</v>
      </c>
      <c r="M931" s="1">
        <v>45000</v>
      </c>
      <c r="N931" s="1">
        <v>45000</v>
      </c>
      <c r="O931" s="1">
        <v>45000</v>
      </c>
      <c r="P931" s="1">
        <f>O931</f>
        <v>45000</v>
      </c>
      <c r="Q931" s="1">
        <v>45000</v>
      </c>
      <c r="R931" s="1">
        <v>45000</v>
      </c>
      <c r="S931" s="1">
        <f>R931</f>
        <v>45000</v>
      </c>
      <c r="T931" s="1">
        <v>45000</v>
      </c>
      <c r="U931" s="1">
        <f>T931</f>
        <v>45000</v>
      </c>
    </row>
    <row r="932" spans="1:25" hidden="1">
      <c r="A932" s="28" t="s">
        <v>378</v>
      </c>
      <c r="B932" s="29">
        <v>11</v>
      </c>
      <c r="C932" s="53" t="s">
        <v>25</v>
      </c>
      <c r="D932" s="31">
        <v>3239</v>
      </c>
      <c r="E932" s="32" t="s">
        <v>41</v>
      </c>
      <c r="F932" s="32"/>
      <c r="G932" s="1">
        <v>1700</v>
      </c>
      <c r="H932" s="1">
        <v>1700</v>
      </c>
      <c r="I932" s="1">
        <v>1700</v>
      </c>
      <c r="J932" s="1">
        <v>1700</v>
      </c>
      <c r="K932" s="1">
        <v>1298.48</v>
      </c>
      <c r="L932" s="33">
        <f t="shared" si="480"/>
        <v>76.381176470588244</v>
      </c>
      <c r="M932" s="1">
        <v>1700</v>
      </c>
      <c r="N932" s="1">
        <v>1700</v>
      </c>
      <c r="O932" s="1">
        <v>4000</v>
      </c>
      <c r="P932" s="1">
        <f>O932</f>
        <v>4000</v>
      </c>
      <c r="Q932" s="1">
        <v>1700</v>
      </c>
      <c r="R932" s="1">
        <v>4000</v>
      </c>
      <c r="S932" s="1">
        <f>R932</f>
        <v>4000</v>
      </c>
      <c r="T932" s="1">
        <v>4000</v>
      </c>
      <c r="U932" s="1">
        <f>T932</f>
        <v>4000</v>
      </c>
    </row>
    <row r="933" spans="1:25" s="23" customFormat="1" ht="15.75" hidden="1">
      <c r="A933" s="24" t="s">
        <v>378</v>
      </c>
      <c r="B933" s="25">
        <v>11</v>
      </c>
      <c r="C933" s="52" t="s">
        <v>25</v>
      </c>
      <c r="D933" s="27">
        <v>329</v>
      </c>
      <c r="E933" s="20"/>
      <c r="F933" s="20"/>
      <c r="G933" s="21">
        <f>SUM(G934)</f>
        <v>12000</v>
      </c>
      <c r="H933" s="21">
        <f t="shared" ref="H933:U933" si="481">SUM(H934)</f>
        <v>12000</v>
      </c>
      <c r="I933" s="21">
        <f t="shared" si="481"/>
        <v>12000</v>
      </c>
      <c r="J933" s="21">
        <f t="shared" si="481"/>
        <v>12000</v>
      </c>
      <c r="K933" s="21">
        <f t="shared" si="481"/>
        <v>7664.74</v>
      </c>
      <c r="L933" s="22">
        <f t="shared" si="480"/>
        <v>63.872833333333332</v>
      </c>
      <c r="M933" s="21">
        <f t="shared" si="481"/>
        <v>12000</v>
      </c>
      <c r="N933" s="21">
        <f t="shared" si="481"/>
        <v>12000</v>
      </c>
      <c r="O933" s="21">
        <f t="shared" si="481"/>
        <v>8000</v>
      </c>
      <c r="P933" s="21">
        <f t="shared" si="481"/>
        <v>8000</v>
      </c>
      <c r="Q933" s="21">
        <f t="shared" si="481"/>
        <v>12000</v>
      </c>
      <c r="R933" s="21">
        <f t="shared" si="481"/>
        <v>8000</v>
      </c>
      <c r="S933" s="21">
        <f t="shared" si="481"/>
        <v>8000</v>
      </c>
      <c r="T933" s="21">
        <f t="shared" si="481"/>
        <v>8000</v>
      </c>
      <c r="U933" s="21">
        <f t="shared" si="481"/>
        <v>8000</v>
      </c>
      <c r="V933" s="57"/>
      <c r="W933" s="57"/>
      <c r="X933" s="57"/>
      <c r="Y933" s="12"/>
    </row>
    <row r="934" spans="1:25" hidden="1">
      <c r="A934" s="28" t="s">
        <v>378</v>
      </c>
      <c r="B934" s="29">
        <v>11</v>
      </c>
      <c r="C934" s="53" t="s">
        <v>25</v>
      </c>
      <c r="D934" s="31">
        <v>3292</v>
      </c>
      <c r="E934" s="32" t="s">
        <v>123</v>
      </c>
      <c r="F934" s="32"/>
      <c r="G934" s="1">
        <v>12000</v>
      </c>
      <c r="H934" s="1">
        <v>12000</v>
      </c>
      <c r="I934" s="1">
        <v>12000</v>
      </c>
      <c r="J934" s="1">
        <v>12000</v>
      </c>
      <c r="K934" s="1">
        <v>7664.74</v>
      </c>
      <c r="L934" s="33">
        <f t="shared" si="480"/>
        <v>63.872833333333332</v>
      </c>
      <c r="M934" s="1">
        <v>12000</v>
      </c>
      <c r="N934" s="1">
        <v>12000</v>
      </c>
      <c r="O934" s="1">
        <v>8000</v>
      </c>
      <c r="P934" s="1">
        <f>O934</f>
        <v>8000</v>
      </c>
      <c r="Q934" s="1">
        <v>12000</v>
      </c>
      <c r="R934" s="1">
        <v>8000</v>
      </c>
      <c r="S934" s="1">
        <f>R934</f>
        <v>8000</v>
      </c>
      <c r="T934" s="1">
        <v>8000</v>
      </c>
      <c r="U934" s="1">
        <f>T934</f>
        <v>8000</v>
      </c>
    </row>
    <row r="935" spans="1:25" s="23" customFormat="1" ht="141.75">
      <c r="A935" s="290" t="s">
        <v>415</v>
      </c>
      <c r="B935" s="291"/>
      <c r="C935" s="291"/>
      <c r="D935" s="292"/>
      <c r="E935" s="40" t="s">
        <v>560</v>
      </c>
      <c r="F935" s="51" t="s">
        <v>447</v>
      </c>
      <c r="G935" s="21">
        <f>G936+G938+G940</f>
        <v>0</v>
      </c>
      <c r="H935" s="21">
        <f t="shared" ref="H935:U935" si="482">H936+H938+H940</f>
        <v>0</v>
      </c>
      <c r="I935" s="21">
        <f t="shared" si="482"/>
        <v>0</v>
      </c>
      <c r="J935" s="21">
        <f t="shared" si="482"/>
        <v>0</v>
      </c>
      <c r="K935" s="21">
        <f t="shared" si="482"/>
        <v>0</v>
      </c>
      <c r="L935" s="22" t="str">
        <f t="shared" si="480"/>
        <v>-</v>
      </c>
      <c r="M935" s="21">
        <f t="shared" si="482"/>
        <v>0</v>
      </c>
      <c r="N935" s="21">
        <f t="shared" si="482"/>
        <v>0</v>
      </c>
      <c r="O935" s="21">
        <f t="shared" si="482"/>
        <v>6000000</v>
      </c>
      <c r="P935" s="21">
        <f t="shared" si="482"/>
        <v>6000000</v>
      </c>
      <c r="Q935" s="21">
        <f t="shared" si="482"/>
        <v>0</v>
      </c>
      <c r="R935" s="21">
        <f t="shared" si="482"/>
        <v>3000000</v>
      </c>
      <c r="S935" s="21">
        <f t="shared" si="482"/>
        <v>3000000</v>
      </c>
      <c r="T935" s="21">
        <f t="shared" si="482"/>
        <v>3000000</v>
      </c>
      <c r="U935" s="21">
        <f t="shared" si="482"/>
        <v>3000000</v>
      </c>
      <c r="V935" s="57"/>
      <c r="W935" s="57"/>
      <c r="X935" s="57"/>
      <c r="Y935" s="12"/>
    </row>
    <row r="936" spans="1:25" s="23" customFormat="1" ht="15.75" hidden="1">
      <c r="A936" s="141"/>
      <c r="B936" s="141">
        <v>11</v>
      </c>
      <c r="C936" s="112" t="s">
        <v>25</v>
      </c>
      <c r="D936" s="111">
        <v>323</v>
      </c>
      <c r="E936" s="40"/>
      <c r="F936" s="51"/>
      <c r="G936" s="21">
        <f>G937</f>
        <v>0</v>
      </c>
      <c r="H936" s="21">
        <f t="shared" ref="H936:U936" si="483">H937</f>
        <v>0</v>
      </c>
      <c r="I936" s="21">
        <f t="shared" si="483"/>
        <v>0</v>
      </c>
      <c r="J936" s="21">
        <f t="shared" si="483"/>
        <v>0</v>
      </c>
      <c r="K936" s="21">
        <f t="shared" si="483"/>
        <v>0</v>
      </c>
      <c r="L936" s="22" t="str">
        <f t="shared" si="480"/>
        <v>-</v>
      </c>
      <c r="M936" s="21">
        <f t="shared" si="483"/>
        <v>0</v>
      </c>
      <c r="N936" s="21">
        <f t="shared" si="483"/>
        <v>0</v>
      </c>
      <c r="O936" s="21">
        <f t="shared" si="483"/>
        <v>3000000</v>
      </c>
      <c r="P936" s="21">
        <f t="shared" si="483"/>
        <v>3000000</v>
      </c>
      <c r="Q936" s="21">
        <f t="shared" si="483"/>
        <v>0</v>
      </c>
      <c r="R936" s="21">
        <f t="shared" si="483"/>
        <v>3000000</v>
      </c>
      <c r="S936" s="21">
        <f t="shared" si="483"/>
        <v>3000000</v>
      </c>
      <c r="T936" s="21">
        <f t="shared" si="483"/>
        <v>3000000</v>
      </c>
      <c r="U936" s="21">
        <f t="shared" si="483"/>
        <v>3000000</v>
      </c>
      <c r="V936" s="57"/>
      <c r="W936" s="57"/>
      <c r="X936" s="57"/>
      <c r="Y936" s="12"/>
    </row>
    <row r="937" spans="1:25" hidden="1">
      <c r="A937" s="43"/>
      <c r="B937" s="43">
        <v>11</v>
      </c>
      <c r="C937" s="63" t="s">
        <v>25</v>
      </c>
      <c r="D937" s="73">
        <v>3239</v>
      </c>
      <c r="E937" s="38" t="s">
        <v>41</v>
      </c>
      <c r="F937" s="113"/>
      <c r="G937" s="1"/>
      <c r="H937" s="1"/>
      <c r="I937" s="1"/>
      <c r="J937" s="1"/>
      <c r="K937" s="1"/>
      <c r="L937" s="33" t="str">
        <f t="shared" si="480"/>
        <v>-</v>
      </c>
      <c r="M937" s="1"/>
      <c r="N937" s="1"/>
      <c r="O937" s="1">
        <v>3000000</v>
      </c>
      <c r="P937" s="1">
        <f>O937</f>
        <v>3000000</v>
      </c>
      <c r="Q937" s="1"/>
      <c r="R937" s="1">
        <v>3000000</v>
      </c>
      <c r="S937" s="1">
        <f>R937</f>
        <v>3000000</v>
      </c>
      <c r="T937" s="1">
        <v>3000000</v>
      </c>
      <c r="U937" s="1">
        <f>T937</f>
        <v>3000000</v>
      </c>
    </row>
    <row r="938" spans="1:25" s="23" customFormat="1" ht="15.75" hidden="1">
      <c r="A938" s="141"/>
      <c r="B938" s="141">
        <v>11</v>
      </c>
      <c r="C938" s="112" t="s">
        <v>25</v>
      </c>
      <c r="D938" s="111">
        <v>422</v>
      </c>
      <c r="E938" s="40"/>
      <c r="F938" s="51"/>
      <c r="G938" s="21">
        <f>G939</f>
        <v>0</v>
      </c>
      <c r="H938" s="21">
        <f t="shared" ref="H938:U938" si="484">H939</f>
        <v>0</v>
      </c>
      <c r="I938" s="21">
        <f t="shared" si="484"/>
        <v>0</v>
      </c>
      <c r="J938" s="21">
        <f t="shared" si="484"/>
        <v>0</v>
      </c>
      <c r="K938" s="21">
        <f t="shared" si="484"/>
        <v>0</v>
      </c>
      <c r="L938" s="22" t="str">
        <f t="shared" si="480"/>
        <v>-</v>
      </c>
      <c r="M938" s="21">
        <f t="shared" si="484"/>
        <v>0</v>
      </c>
      <c r="N938" s="21">
        <f t="shared" si="484"/>
        <v>0</v>
      </c>
      <c r="O938" s="21">
        <f t="shared" si="484"/>
        <v>1000000</v>
      </c>
      <c r="P938" s="21">
        <f t="shared" si="484"/>
        <v>1000000</v>
      </c>
      <c r="Q938" s="21">
        <f t="shared" si="484"/>
        <v>0</v>
      </c>
      <c r="R938" s="21">
        <f t="shared" si="484"/>
        <v>0</v>
      </c>
      <c r="S938" s="21">
        <f t="shared" si="484"/>
        <v>0</v>
      </c>
      <c r="T938" s="21">
        <f t="shared" si="484"/>
        <v>0</v>
      </c>
      <c r="U938" s="21">
        <f t="shared" si="484"/>
        <v>0</v>
      </c>
      <c r="V938" s="57"/>
      <c r="W938" s="57"/>
      <c r="X938" s="57"/>
      <c r="Y938" s="12"/>
    </row>
    <row r="939" spans="1:25" hidden="1">
      <c r="A939" s="43"/>
      <c r="B939" s="43">
        <v>11</v>
      </c>
      <c r="C939" s="63" t="s">
        <v>25</v>
      </c>
      <c r="D939" s="73">
        <v>4227</v>
      </c>
      <c r="E939" s="32" t="s">
        <v>132</v>
      </c>
      <c r="F939" s="113"/>
      <c r="G939" s="1"/>
      <c r="H939" s="1"/>
      <c r="I939" s="1"/>
      <c r="J939" s="1"/>
      <c r="K939" s="1"/>
      <c r="L939" s="33" t="str">
        <f t="shared" si="480"/>
        <v>-</v>
      </c>
      <c r="M939" s="1"/>
      <c r="N939" s="1"/>
      <c r="O939" s="1">
        <v>1000000</v>
      </c>
      <c r="P939" s="1">
        <f>O939</f>
        <v>1000000</v>
      </c>
      <c r="Q939" s="1"/>
      <c r="R939" s="1"/>
      <c r="S939" s="1">
        <f>R939</f>
        <v>0</v>
      </c>
      <c r="T939" s="1"/>
      <c r="U939" s="1">
        <f>T939</f>
        <v>0</v>
      </c>
    </row>
    <row r="940" spans="1:25" s="23" customFormat="1" ht="15.75" hidden="1">
      <c r="A940" s="24"/>
      <c r="B940" s="25">
        <v>11</v>
      </c>
      <c r="C940" s="112" t="s">
        <v>25</v>
      </c>
      <c r="D940" s="27">
        <v>426</v>
      </c>
      <c r="E940" s="20"/>
      <c r="F940" s="20"/>
      <c r="G940" s="21">
        <f>SUM(G941)</f>
        <v>0</v>
      </c>
      <c r="H940" s="21">
        <f t="shared" ref="H940:U940" si="485">SUM(H941)</f>
        <v>0</v>
      </c>
      <c r="I940" s="21">
        <f t="shared" si="485"/>
        <v>0</v>
      </c>
      <c r="J940" s="21">
        <f t="shared" si="485"/>
        <v>0</v>
      </c>
      <c r="K940" s="21">
        <f t="shared" si="485"/>
        <v>0</v>
      </c>
      <c r="L940" s="22" t="str">
        <f t="shared" si="480"/>
        <v>-</v>
      </c>
      <c r="M940" s="21">
        <f t="shared" si="485"/>
        <v>0</v>
      </c>
      <c r="N940" s="21">
        <f t="shared" si="485"/>
        <v>0</v>
      </c>
      <c r="O940" s="21">
        <f t="shared" si="485"/>
        <v>2000000</v>
      </c>
      <c r="P940" s="21">
        <f t="shared" si="485"/>
        <v>2000000</v>
      </c>
      <c r="Q940" s="21">
        <f t="shared" si="485"/>
        <v>0</v>
      </c>
      <c r="R940" s="21">
        <f t="shared" si="485"/>
        <v>0</v>
      </c>
      <c r="S940" s="21">
        <f t="shared" si="485"/>
        <v>0</v>
      </c>
      <c r="T940" s="21">
        <f t="shared" si="485"/>
        <v>0</v>
      </c>
      <c r="U940" s="21">
        <f t="shared" si="485"/>
        <v>0</v>
      </c>
      <c r="V940" s="57"/>
      <c r="W940" s="57"/>
      <c r="X940" s="57"/>
      <c r="Y940" s="12"/>
    </row>
    <row r="941" spans="1:25" ht="15.75" hidden="1">
      <c r="A941" s="43"/>
      <c r="B941" s="44">
        <v>11</v>
      </c>
      <c r="C941" s="112" t="s">
        <v>25</v>
      </c>
      <c r="D941" s="46">
        <v>4262</v>
      </c>
      <c r="E941" s="38" t="s">
        <v>148</v>
      </c>
      <c r="F941" s="32"/>
      <c r="G941" s="1"/>
      <c r="H941" s="1"/>
      <c r="I941" s="1"/>
      <c r="J941" s="1"/>
      <c r="K941" s="1"/>
      <c r="L941" s="33" t="str">
        <f t="shared" si="480"/>
        <v>-</v>
      </c>
      <c r="M941" s="1"/>
      <c r="N941" s="1"/>
      <c r="O941" s="1">
        <v>2000000</v>
      </c>
      <c r="P941" s="1">
        <f>O941</f>
        <v>2000000</v>
      </c>
      <c r="Q941" s="1"/>
      <c r="R941" s="1"/>
      <c r="S941" s="1">
        <f>R941</f>
        <v>0</v>
      </c>
      <c r="T941" s="1"/>
      <c r="U941" s="1">
        <f>T941</f>
        <v>0</v>
      </c>
    </row>
    <row r="942" spans="1:25" ht="15.75">
      <c r="A942" s="280" t="s">
        <v>86</v>
      </c>
      <c r="B942" s="280"/>
      <c r="C942" s="280"/>
      <c r="D942" s="280"/>
      <c r="E942" s="280"/>
      <c r="F942" s="280"/>
      <c r="G942" s="16">
        <f>G943+G1001+G1007+G1010+G1031+G1034+G1053+G1056+G1061+G1066+G1069</f>
        <v>21464575</v>
      </c>
      <c r="H942" s="16">
        <f t="shared" ref="H942:U942" si="486">H943+H1001+H1007+H1010+H1031+H1034+H1053+H1056+H1061+H1066+H1069</f>
        <v>21364575</v>
      </c>
      <c r="I942" s="16">
        <f t="shared" si="486"/>
        <v>21464575</v>
      </c>
      <c r="J942" s="16">
        <f t="shared" si="486"/>
        <v>21364575</v>
      </c>
      <c r="K942" s="16">
        <f t="shared" si="486"/>
        <v>15771543.300000001</v>
      </c>
      <c r="L942" s="17">
        <f t="shared" si="480"/>
        <v>73.477081656636585</v>
      </c>
      <c r="M942" s="16">
        <f t="shared" si="486"/>
        <v>22724575</v>
      </c>
      <c r="N942" s="16">
        <f t="shared" si="486"/>
        <v>22624575</v>
      </c>
      <c r="O942" s="16">
        <f t="shared" si="486"/>
        <v>23216000</v>
      </c>
      <c r="P942" s="16">
        <f t="shared" si="486"/>
        <v>23100000</v>
      </c>
      <c r="Q942" s="16">
        <f t="shared" si="486"/>
        <v>22184575</v>
      </c>
      <c r="R942" s="16">
        <f t="shared" si="486"/>
        <v>23200000</v>
      </c>
      <c r="S942" s="16">
        <f t="shared" si="486"/>
        <v>23100000</v>
      </c>
      <c r="T942" s="16">
        <f t="shared" si="486"/>
        <v>23200000</v>
      </c>
      <c r="U942" s="16">
        <f t="shared" si="486"/>
        <v>23100000</v>
      </c>
    </row>
    <row r="943" spans="1:25" ht="94.5">
      <c r="A943" s="281" t="s">
        <v>532</v>
      </c>
      <c r="B943" s="281"/>
      <c r="C943" s="281"/>
      <c r="D943" s="281"/>
      <c r="E943" s="20" t="s">
        <v>264</v>
      </c>
      <c r="F943" s="51" t="s">
        <v>449</v>
      </c>
      <c r="G943" s="21">
        <f t="shared" ref="G943:N943" si="487">G944+G948+G950+G953+G958+G965+G975+G977+G983+G989+G991+G997+G999+G987</f>
        <v>7064200</v>
      </c>
      <c r="H943" s="21">
        <f t="shared" si="487"/>
        <v>7064200</v>
      </c>
      <c r="I943" s="21">
        <f t="shared" si="487"/>
        <v>7064200</v>
      </c>
      <c r="J943" s="21">
        <f t="shared" si="487"/>
        <v>7064200</v>
      </c>
      <c r="K943" s="21">
        <f t="shared" si="487"/>
        <v>4639231.6400000006</v>
      </c>
      <c r="L943" s="22">
        <f t="shared" si="480"/>
        <v>65.672427734209123</v>
      </c>
      <c r="M943" s="21">
        <f t="shared" si="487"/>
        <v>6765700</v>
      </c>
      <c r="N943" s="21">
        <f t="shared" si="487"/>
        <v>6765700</v>
      </c>
      <c r="O943" s="21">
        <f>O944+O948+O950+O953+O958+O965+O975+O977+O983+O989+O991+O997+O999+O987</f>
        <v>7465000</v>
      </c>
      <c r="P943" s="21">
        <f t="shared" ref="P943:U943" si="488">P944+P948+P950+P953+P958+P965+P975+P977+P983+P989+P991+P997+P999+P987</f>
        <v>7449000</v>
      </c>
      <c r="Q943" s="21">
        <f t="shared" si="488"/>
        <v>7073200</v>
      </c>
      <c r="R943" s="21">
        <f t="shared" si="488"/>
        <v>7470000</v>
      </c>
      <c r="S943" s="21">
        <f t="shared" si="488"/>
        <v>7470000</v>
      </c>
      <c r="T943" s="21">
        <f t="shared" si="488"/>
        <v>7470000</v>
      </c>
      <c r="U943" s="21">
        <f t="shared" si="488"/>
        <v>7470000</v>
      </c>
    </row>
    <row r="944" spans="1:25" s="23" customFormat="1" ht="15.75" hidden="1">
      <c r="A944" s="24" t="s">
        <v>89</v>
      </c>
      <c r="B944" s="25">
        <v>11</v>
      </c>
      <c r="C944" s="26" t="s">
        <v>25</v>
      </c>
      <c r="D944" s="27">
        <v>311</v>
      </c>
      <c r="E944" s="20"/>
      <c r="F944" s="20"/>
      <c r="G944" s="21">
        <f>SUM(G945:G947)</f>
        <v>2610000</v>
      </c>
      <c r="H944" s="21">
        <f t="shared" ref="H944:U944" si="489">SUM(H945:H947)</f>
        <v>2610000</v>
      </c>
      <c r="I944" s="21">
        <f t="shared" si="489"/>
        <v>2610000</v>
      </c>
      <c r="J944" s="21">
        <f t="shared" si="489"/>
        <v>2610000</v>
      </c>
      <c r="K944" s="21">
        <f t="shared" si="489"/>
        <v>1960242.32</v>
      </c>
      <c r="L944" s="22">
        <f t="shared" si="480"/>
        <v>75.105069731800768</v>
      </c>
      <c r="M944" s="21">
        <f t="shared" si="489"/>
        <v>2610000</v>
      </c>
      <c r="N944" s="21">
        <f t="shared" si="489"/>
        <v>2610000</v>
      </c>
      <c r="O944" s="21">
        <f t="shared" si="489"/>
        <v>2705000</v>
      </c>
      <c r="P944" s="21">
        <f t="shared" si="489"/>
        <v>2705000</v>
      </c>
      <c r="Q944" s="21">
        <f t="shared" si="489"/>
        <v>2610000</v>
      </c>
      <c r="R944" s="21">
        <f t="shared" si="489"/>
        <v>2705000</v>
      </c>
      <c r="S944" s="21">
        <f t="shared" si="489"/>
        <v>2705000</v>
      </c>
      <c r="T944" s="21">
        <f t="shared" si="489"/>
        <v>2705000</v>
      </c>
      <c r="U944" s="21">
        <f t="shared" si="489"/>
        <v>2705000</v>
      </c>
      <c r="V944" s="57">
        <v>3100000</v>
      </c>
      <c r="W944" s="57"/>
      <c r="X944" s="57"/>
      <c r="Y944" s="12" t="s">
        <v>578</v>
      </c>
    </row>
    <row r="945" spans="1:25" ht="15.75" hidden="1">
      <c r="A945" s="28" t="s">
        <v>89</v>
      </c>
      <c r="B945" s="29">
        <v>11</v>
      </c>
      <c r="C945" s="30" t="s">
        <v>25</v>
      </c>
      <c r="D945" s="31">
        <v>3111</v>
      </c>
      <c r="E945" s="32" t="s">
        <v>19</v>
      </c>
      <c r="F945" s="32"/>
      <c r="G945" s="1">
        <v>2600000</v>
      </c>
      <c r="H945" s="1">
        <v>2600000</v>
      </c>
      <c r="I945" s="1">
        <v>2600000</v>
      </c>
      <c r="J945" s="1">
        <v>2600000</v>
      </c>
      <c r="K945" s="1">
        <v>1960242.32</v>
      </c>
      <c r="L945" s="33">
        <f t="shared" si="480"/>
        <v>75.393935384615389</v>
      </c>
      <c r="M945" s="1">
        <v>2600000</v>
      </c>
      <c r="N945" s="1">
        <v>2600000</v>
      </c>
      <c r="O945" s="98">
        <v>2700000</v>
      </c>
      <c r="P945" s="1">
        <f>O945</f>
        <v>2700000</v>
      </c>
      <c r="Q945" s="1">
        <v>2600000</v>
      </c>
      <c r="R945" s="98">
        <v>2700000</v>
      </c>
      <c r="S945" s="1">
        <f>R945</f>
        <v>2700000</v>
      </c>
      <c r="T945" s="98">
        <v>2700000</v>
      </c>
      <c r="U945" s="1">
        <f>T945</f>
        <v>2700000</v>
      </c>
      <c r="V945" s="57">
        <f>O944+O948+O950</f>
        <v>3100000</v>
      </c>
      <c r="Y945" s="12" t="s">
        <v>579</v>
      </c>
    </row>
    <row r="946" spans="1:25" hidden="1">
      <c r="A946" s="28" t="s">
        <v>89</v>
      </c>
      <c r="B946" s="29">
        <v>11</v>
      </c>
      <c r="C946" s="30" t="s">
        <v>25</v>
      </c>
      <c r="D946" s="31">
        <v>3113</v>
      </c>
      <c r="E946" s="32" t="s">
        <v>20</v>
      </c>
      <c r="F946" s="32"/>
      <c r="G946" s="1">
        <v>5000</v>
      </c>
      <c r="H946" s="1">
        <v>5000</v>
      </c>
      <c r="I946" s="1">
        <v>5000</v>
      </c>
      <c r="J946" s="1">
        <v>5000</v>
      </c>
      <c r="K946" s="1"/>
      <c r="L946" s="33">
        <f t="shared" si="480"/>
        <v>0</v>
      </c>
      <c r="M946" s="1">
        <v>5000</v>
      </c>
      <c r="N946" s="1">
        <v>5000</v>
      </c>
      <c r="O946" s="1">
        <v>0</v>
      </c>
      <c r="P946" s="1">
        <f t="shared" ref="P946:P998" si="490">O946</f>
        <v>0</v>
      </c>
      <c r="Q946" s="1">
        <v>5000</v>
      </c>
      <c r="R946" s="1">
        <v>0</v>
      </c>
      <c r="S946" s="1">
        <f t="shared" ref="S946:S998" si="491">R946</f>
        <v>0</v>
      </c>
      <c r="T946" s="1">
        <v>0</v>
      </c>
      <c r="U946" s="1">
        <f t="shared" ref="U946:U998" si="492">T946</f>
        <v>0</v>
      </c>
      <c r="V946" s="76">
        <f>V944-V945</f>
        <v>0</v>
      </c>
      <c r="Y946" s="75" t="s">
        <v>570</v>
      </c>
    </row>
    <row r="947" spans="1:25" hidden="1">
      <c r="A947" s="28" t="s">
        <v>89</v>
      </c>
      <c r="B947" s="29">
        <v>11</v>
      </c>
      <c r="C947" s="30" t="s">
        <v>25</v>
      </c>
      <c r="D947" s="31">
        <v>3114</v>
      </c>
      <c r="E947" s="32" t="s">
        <v>21</v>
      </c>
      <c r="F947" s="32"/>
      <c r="G947" s="1">
        <v>5000</v>
      </c>
      <c r="H947" s="1">
        <v>5000</v>
      </c>
      <c r="I947" s="1">
        <v>5000</v>
      </c>
      <c r="J947" s="1">
        <v>5000</v>
      </c>
      <c r="K947" s="1"/>
      <c r="L947" s="33">
        <f t="shared" si="480"/>
        <v>0</v>
      </c>
      <c r="M947" s="1">
        <v>5000</v>
      </c>
      <c r="N947" s="1">
        <v>5000</v>
      </c>
      <c r="O947" s="1">
        <v>5000</v>
      </c>
      <c r="P947" s="1">
        <f t="shared" si="490"/>
        <v>5000</v>
      </c>
      <c r="Q947" s="1">
        <v>5000</v>
      </c>
      <c r="R947" s="1">
        <v>5000</v>
      </c>
      <c r="S947" s="1">
        <f t="shared" si="491"/>
        <v>5000</v>
      </c>
      <c r="T947" s="1">
        <v>5000</v>
      </c>
      <c r="U947" s="1">
        <f t="shared" si="492"/>
        <v>5000</v>
      </c>
    </row>
    <row r="948" spans="1:25" s="23" customFormat="1" ht="15.75" hidden="1">
      <c r="A948" s="24" t="s">
        <v>89</v>
      </c>
      <c r="B948" s="25">
        <v>11</v>
      </c>
      <c r="C948" s="26" t="s">
        <v>25</v>
      </c>
      <c r="D948" s="27">
        <v>312</v>
      </c>
      <c r="E948" s="20"/>
      <c r="F948" s="20"/>
      <c r="G948" s="21">
        <f>SUM(G949)</f>
        <v>30000</v>
      </c>
      <c r="H948" s="21">
        <f t="shared" ref="H948:U948" si="493">SUM(H949)</f>
        <v>30000</v>
      </c>
      <c r="I948" s="21">
        <f t="shared" si="493"/>
        <v>30000</v>
      </c>
      <c r="J948" s="21">
        <f t="shared" si="493"/>
        <v>30000</v>
      </c>
      <c r="K948" s="21">
        <f t="shared" si="493"/>
        <v>1788.52</v>
      </c>
      <c r="L948" s="22">
        <f t="shared" si="480"/>
        <v>5.9617333333333331</v>
      </c>
      <c r="M948" s="21">
        <f t="shared" si="493"/>
        <v>30000</v>
      </c>
      <c r="N948" s="21">
        <f t="shared" si="493"/>
        <v>30000</v>
      </c>
      <c r="O948" s="21">
        <f t="shared" si="493"/>
        <v>50000</v>
      </c>
      <c r="P948" s="21">
        <f t="shared" si="493"/>
        <v>50000</v>
      </c>
      <c r="Q948" s="21">
        <f t="shared" si="493"/>
        <v>30000</v>
      </c>
      <c r="R948" s="21">
        <f t="shared" si="493"/>
        <v>50000</v>
      </c>
      <c r="S948" s="21">
        <f t="shared" si="493"/>
        <v>50000</v>
      </c>
      <c r="T948" s="21">
        <f t="shared" si="493"/>
        <v>50000</v>
      </c>
      <c r="U948" s="21">
        <f t="shared" si="493"/>
        <v>50000</v>
      </c>
      <c r="V948" s="57"/>
      <c r="W948" s="57"/>
      <c r="X948" s="57"/>
      <c r="Y948" s="12"/>
    </row>
    <row r="949" spans="1:25" hidden="1">
      <c r="A949" s="28" t="s">
        <v>89</v>
      </c>
      <c r="B949" s="29">
        <v>11</v>
      </c>
      <c r="C949" s="30" t="s">
        <v>25</v>
      </c>
      <c r="D949" s="31">
        <v>3121</v>
      </c>
      <c r="E949" s="32" t="s">
        <v>138</v>
      </c>
      <c r="F949" s="32"/>
      <c r="G949" s="1">
        <v>30000</v>
      </c>
      <c r="H949" s="1">
        <v>30000</v>
      </c>
      <c r="I949" s="1">
        <v>30000</v>
      </c>
      <c r="J949" s="1">
        <v>30000</v>
      </c>
      <c r="K949" s="1">
        <v>1788.52</v>
      </c>
      <c r="L949" s="33">
        <f t="shared" si="480"/>
        <v>5.9617333333333331</v>
      </c>
      <c r="M949" s="1">
        <v>30000</v>
      </c>
      <c r="N949" s="1">
        <v>30000</v>
      </c>
      <c r="O949" s="1">
        <v>50000</v>
      </c>
      <c r="P949" s="1">
        <f t="shared" si="490"/>
        <v>50000</v>
      </c>
      <c r="Q949" s="1">
        <v>30000</v>
      </c>
      <c r="R949" s="1">
        <v>50000</v>
      </c>
      <c r="S949" s="1">
        <f t="shared" si="491"/>
        <v>50000</v>
      </c>
      <c r="T949" s="1">
        <v>50000</v>
      </c>
      <c r="U949" s="1">
        <f t="shared" si="492"/>
        <v>50000</v>
      </c>
    </row>
    <row r="950" spans="1:25" s="23" customFormat="1" ht="15.75" hidden="1">
      <c r="A950" s="24" t="s">
        <v>89</v>
      </c>
      <c r="B950" s="25">
        <v>11</v>
      </c>
      <c r="C950" s="26" t="s">
        <v>25</v>
      </c>
      <c r="D950" s="27">
        <v>313</v>
      </c>
      <c r="E950" s="20"/>
      <c r="F950" s="20"/>
      <c r="G950" s="21">
        <f>SUM(G951:G952)</f>
        <v>460000</v>
      </c>
      <c r="H950" s="21">
        <f t="shared" ref="H950:U950" si="494">SUM(H951:H952)</f>
        <v>460000</v>
      </c>
      <c r="I950" s="21">
        <f t="shared" si="494"/>
        <v>460000</v>
      </c>
      <c r="J950" s="21">
        <f t="shared" si="494"/>
        <v>460000</v>
      </c>
      <c r="K950" s="21">
        <f t="shared" si="494"/>
        <v>299918.36</v>
      </c>
      <c r="L950" s="22">
        <f t="shared" si="480"/>
        <v>65.199643478260867</v>
      </c>
      <c r="M950" s="21">
        <f t="shared" si="494"/>
        <v>460000</v>
      </c>
      <c r="N950" s="21">
        <f t="shared" si="494"/>
        <v>460000</v>
      </c>
      <c r="O950" s="21">
        <f t="shared" si="494"/>
        <v>345000</v>
      </c>
      <c r="P950" s="21">
        <f t="shared" si="494"/>
        <v>345000</v>
      </c>
      <c r="Q950" s="21">
        <f t="shared" si="494"/>
        <v>460000</v>
      </c>
      <c r="R950" s="21">
        <f t="shared" si="494"/>
        <v>345000</v>
      </c>
      <c r="S950" s="21">
        <f t="shared" si="494"/>
        <v>345000</v>
      </c>
      <c r="T950" s="21">
        <f t="shared" si="494"/>
        <v>345000</v>
      </c>
      <c r="U950" s="21">
        <f t="shared" si="494"/>
        <v>345000</v>
      </c>
      <c r="V950" s="57"/>
      <c r="W950" s="57"/>
      <c r="X950" s="57"/>
      <c r="Y950" s="12"/>
    </row>
    <row r="951" spans="1:25" hidden="1">
      <c r="A951" s="28" t="s">
        <v>89</v>
      </c>
      <c r="B951" s="29">
        <v>11</v>
      </c>
      <c r="C951" s="30" t="s">
        <v>25</v>
      </c>
      <c r="D951" s="31">
        <v>3132</v>
      </c>
      <c r="E951" s="32" t="s">
        <v>280</v>
      </c>
      <c r="F951" s="32"/>
      <c r="G951" s="1">
        <v>404000</v>
      </c>
      <c r="H951" s="1">
        <v>404000</v>
      </c>
      <c r="I951" s="1">
        <v>404000</v>
      </c>
      <c r="J951" s="1">
        <v>404000</v>
      </c>
      <c r="K951" s="1">
        <v>264632.94</v>
      </c>
      <c r="L951" s="33">
        <f t="shared" si="480"/>
        <v>65.503202970297025</v>
      </c>
      <c r="M951" s="1">
        <v>404000</v>
      </c>
      <c r="N951" s="1">
        <v>404000</v>
      </c>
      <c r="O951" s="1">
        <v>300000</v>
      </c>
      <c r="P951" s="1">
        <f t="shared" si="490"/>
        <v>300000</v>
      </c>
      <c r="Q951" s="1">
        <v>404000</v>
      </c>
      <c r="R951" s="1">
        <v>300000</v>
      </c>
      <c r="S951" s="1">
        <f t="shared" si="491"/>
        <v>300000</v>
      </c>
      <c r="T951" s="1">
        <v>300000</v>
      </c>
      <c r="U951" s="1">
        <f t="shared" si="492"/>
        <v>300000</v>
      </c>
    </row>
    <row r="952" spans="1:25" ht="30" hidden="1">
      <c r="A952" s="28" t="s">
        <v>89</v>
      </c>
      <c r="B952" s="29">
        <v>11</v>
      </c>
      <c r="C952" s="30" t="s">
        <v>25</v>
      </c>
      <c r="D952" s="31">
        <v>3133</v>
      </c>
      <c r="E952" s="32" t="s">
        <v>258</v>
      </c>
      <c r="F952" s="32"/>
      <c r="G952" s="1">
        <v>56000</v>
      </c>
      <c r="H952" s="1">
        <v>56000</v>
      </c>
      <c r="I952" s="1">
        <v>56000</v>
      </c>
      <c r="J952" s="1">
        <v>56000</v>
      </c>
      <c r="K952" s="1">
        <v>35285.42</v>
      </c>
      <c r="L952" s="33">
        <f t="shared" si="480"/>
        <v>63.009678571428573</v>
      </c>
      <c r="M952" s="1">
        <v>56000</v>
      </c>
      <c r="N952" s="1">
        <v>56000</v>
      </c>
      <c r="O952" s="1">
        <v>45000</v>
      </c>
      <c r="P952" s="1">
        <f t="shared" si="490"/>
        <v>45000</v>
      </c>
      <c r="Q952" s="1">
        <v>56000</v>
      </c>
      <c r="R952" s="1">
        <v>45000</v>
      </c>
      <c r="S952" s="1">
        <f t="shared" si="491"/>
        <v>45000</v>
      </c>
      <c r="T952" s="1">
        <v>45000</v>
      </c>
      <c r="U952" s="1">
        <f t="shared" si="492"/>
        <v>45000</v>
      </c>
    </row>
    <row r="953" spans="1:25" s="23" customFormat="1" ht="15.75" hidden="1">
      <c r="A953" s="24" t="s">
        <v>89</v>
      </c>
      <c r="B953" s="25">
        <v>11</v>
      </c>
      <c r="C953" s="26" t="s">
        <v>25</v>
      </c>
      <c r="D953" s="27">
        <v>321</v>
      </c>
      <c r="E953" s="20"/>
      <c r="F953" s="20"/>
      <c r="G953" s="21">
        <f>SUM(G954:G957)</f>
        <v>610000</v>
      </c>
      <c r="H953" s="21">
        <f t="shared" ref="H953:U953" si="495">SUM(H954:H957)</f>
        <v>610000</v>
      </c>
      <c r="I953" s="21">
        <f t="shared" si="495"/>
        <v>610000</v>
      </c>
      <c r="J953" s="21">
        <f t="shared" si="495"/>
        <v>610000</v>
      </c>
      <c r="K953" s="21">
        <f t="shared" si="495"/>
        <v>382665.38000000006</v>
      </c>
      <c r="L953" s="22">
        <f t="shared" si="480"/>
        <v>62.732029508196732</v>
      </c>
      <c r="M953" s="21">
        <f t="shared" si="495"/>
        <v>595000</v>
      </c>
      <c r="N953" s="21">
        <f t="shared" si="495"/>
        <v>595000</v>
      </c>
      <c r="O953" s="21">
        <f t="shared" si="495"/>
        <v>595000</v>
      </c>
      <c r="P953" s="21">
        <f t="shared" si="495"/>
        <v>595000</v>
      </c>
      <c r="Q953" s="21">
        <f t="shared" si="495"/>
        <v>595000</v>
      </c>
      <c r="R953" s="21">
        <f t="shared" si="495"/>
        <v>595000</v>
      </c>
      <c r="S953" s="21">
        <f t="shared" si="495"/>
        <v>595000</v>
      </c>
      <c r="T953" s="21">
        <f t="shared" si="495"/>
        <v>595000</v>
      </c>
      <c r="U953" s="21">
        <f t="shared" si="495"/>
        <v>595000</v>
      </c>
      <c r="V953" s="57"/>
      <c r="W953" s="57"/>
      <c r="X953" s="57"/>
      <c r="Y953" s="12"/>
    </row>
    <row r="954" spans="1:25" hidden="1">
      <c r="A954" s="28" t="s">
        <v>89</v>
      </c>
      <c r="B954" s="29">
        <v>11</v>
      </c>
      <c r="C954" s="30" t="s">
        <v>25</v>
      </c>
      <c r="D954" s="31">
        <v>3211</v>
      </c>
      <c r="E954" s="32" t="s">
        <v>110</v>
      </c>
      <c r="F954" s="32"/>
      <c r="G954" s="1">
        <v>165000</v>
      </c>
      <c r="H954" s="1">
        <v>165000</v>
      </c>
      <c r="I954" s="1">
        <v>165000</v>
      </c>
      <c r="J954" s="1">
        <v>165000</v>
      </c>
      <c r="K954" s="1">
        <v>71495.210000000006</v>
      </c>
      <c r="L954" s="33">
        <f t="shared" si="480"/>
        <v>43.330430303030312</v>
      </c>
      <c r="M954" s="1">
        <v>150000</v>
      </c>
      <c r="N954" s="1">
        <v>150000</v>
      </c>
      <c r="O954" s="1">
        <v>150000</v>
      </c>
      <c r="P954" s="1">
        <f t="shared" si="490"/>
        <v>150000</v>
      </c>
      <c r="Q954" s="1">
        <v>150000</v>
      </c>
      <c r="R954" s="1">
        <v>150000</v>
      </c>
      <c r="S954" s="1">
        <f t="shared" si="491"/>
        <v>150000</v>
      </c>
      <c r="T954" s="1">
        <v>150000</v>
      </c>
      <c r="U954" s="1">
        <f t="shared" si="492"/>
        <v>150000</v>
      </c>
    </row>
    <row r="955" spans="1:25" ht="30" hidden="1">
      <c r="A955" s="28" t="s">
        <v>89</v>
      </c>
      <c r="B955" s="29">
        <v>11</v>
      </c>
      <c r="C955" s="30" t="s">
        <v>25</v>
      </c>
      <c r="D955" s="31">
        <v>3212</v>
      </c>
      <c r="E955" s="32" t="s">
        <v>111</v>
      </c>
      <c r="F955" s="32"/>
      <c r="G955" s="1">
        <v>400000</v>
      </c>
      <c r="H955" s="1">
        <v>400000</v>
      </c>
      <c r="I955" s="1">
        <v>400000</v>
      </c>
      <c r="J955" s="1">
        <v>400000</v>
      </c>
      <c r="K955" s="1">
        <v>294669.21000000002</v>
      </c>
      <c r="L955" s="33">
        <f t="shared" si="480"/>
        <v>73.667302500000005</v>
      </c>
      <c r="M955" s="1">
        <v>400000</v>
      </c>
      <c r="N955" s="1">
        <v>400000</v>
      </c>
      <c r="O955" s="1">
        <v>400000</v>
      </c>
      <c r="P955" s="1">
        <f t="shared" si="490"/>
        <v>400000</v>
      </c>
      <c r="Q955" s="1">
        <v>400000</v>
      </c>
      <c r="R955" s="1">
        <v>400000</v>
      </c>
      <c r="S955" s="1">
        <f t="shared" si="491"/>
        <v>400000</v>
      </c>
      <c r="T955" s="1">
        <v>400000</v>
      </c>
      <c r="U955" s="1">
        <f t="shared" si="492"/>
        <v>400000</v>
      </c>
    </row>
    <row r="956" spans="1:25" hidden="1">
      <c r="A956" s="28" t="s">
        <v>89</v>
      </c>
      <c r="B956" s="29">
        <v>11</v>
      </c>
      <c r="C956" s="30" t="s">
        <v>25</v>
      </c>
      <c r="D956" s="31">
        <v>3213</v>
      </c>
      <c r="E956" s="32" t="s">
        <v>112</v>
      </c>
      <c r="F956" s="32"/>
      <c r="G956" s="1">
        <v>40000</v>
      </c>
      <c r="H956" s="1">
        <v>40000</v>
      </c>
      <c r="I956" s="1">
        <v>40000</v>
      </c>
      <c r="J956" s="1">
        <v>40000</v>
      </c>
      <c r="K956" s="1">
        <v>14062.56</v>
      </c>
      <c r="L956" s="33">
        <f t="shared" si="480"/>
        <v>35.156399999999998</v>
      </c>
      <c r="M956" s="1">
        <v>40000</v>
      </c>
      <c r="N956" s="1">
        <v>40000</v>
      </c>
      <c r="O956" s="1">
        <v>40000</v>
      </c>
      <c r="P956" s="1">
        <f t="shared" si="490"/>
        <v>40000</v>
      </c>
      <c r="Q956" s="1">
        <v>40000</v>
      </c>
      <c r="R956" s="1">
        <v>40000</v>
      </c>
      <c r="S956" s="1">
        <f t="shared" si="491"/>
        <v>40000</v>
      </c>
      <c r="T956" s="1">
        <v>40000</v>
      </c>
      <c r="U956" s="1">
        <f t="shared" si="492"/>
        <v>40000</v>
      </c>
    </row>
    <row r="957" spans="1:25" hidden="1">
      <c r="A957" s="28" t="s">
        <v>89</v>
      </c>
      <c r="B957" s="29">
        <v>11</v>
      </c>
      <c r="C957" s="30" t="s">
        <v>25</v>
      </c>
      <c r="D957" s="31">
        <v>3214</v>
      </c>
      <c r="E957" s="32" t="s">
        <v>234</v>
      </c>
      <c r="F957" s="32"/>
      <c r="G957" s="1">
        <v>5000</v>
      </c>
      <c r="H957" s="1">
        <v>5000</v>
      </c>
      <c r="I957" s="1">
        <v>5000</v>
      </c>
      <c r="J957" s="1">
        <v>5000</v>
      </c>
      <c r="K957" s="1">
        <v>2438.4</v>
      </c>
      <c r="L957" s="33">
        <f t="shared" si="480"/>
        <v>48.768000000000001</v>
      </c>
      <c r="M957" s="1">
        <v>5000</v>
      </c>
      <c r="N957" s="1">
        <v>5000</v>
      </c>
      <c r="O957" s="1">
        <v>5000</v>
      </c>
      <c r="P957" s="1">
        <f t="shared" si="490"/>
        <v>5000</v>
      </c>
      <c r="Q957" s="1">
        <v>5000</v>
      </c>
      <c r="R957" s="1">
        <v>5000</v>
      </c>
      <c r="S957" s="1">
        <f t="shared" si="491"/>
        <v>5000</v>
      </c>
      <c r="T957" s="1">
        <v>5000</v>
      </c>
      <c r="U957" s="1">
        <f t="shared" si="492"/>
        <v>5000</v>
      </c>
    </row>
    <row r="958" spans="1:25" s="23" customFormat="1" ht="15.75" hidden="1">
      <c r="A958" s="24" t="s">
        <v>89</v>
      </c>
      <c r="B958" s="25">
        <v>11</v>
      </c>
      <c r="C958" s="26" t="s">
        <v>25</v>
      </c>
      <c r="D958" s="27">
        <v>322</v>
      </c>
      <c r="E958" s="20"/>
      <c r="F958" s="20"/>
      <c r="G958" s="21">
        <f>SUM(G959:G964)</f>
        <v>1258000</v>
      </c>
      <c r="H958" s="21">
        <f t="shared" ref="H958:U958" si="496">SUM(H959:H964)</f>
        <v>1258000</v>
      </c>
      <c r="I958" s="21">
        <f t="shared" si="496"/>
        <v>1258000</v>
      </c>
      <c r="J958" s="21">
        <f t="shared" si="496"/>
        <v>1258000</v>
      </c>
      <c r="K958" s="21">
        <f t="shared" si="496"/>
        <v>712294.83</v>
      </c>
      <c r="L958" s="22">
        <f t="shared" si="480"/>
        <v>56.621210651828292</v>
      </c>
      <c r="M958" s="21">
        <f t="shared" si="496"/>
        <v>1258000</v>
      </c>
      <c r="N958" s="21">
        <f t="shared" si="496"/>
        <v>1258000</v>
      </c>
      <c r="O958" s="21">
        <f t="shared" si="496"/>
        <v>1258000</v>
      </c>
      <c r="P958" s="21">
        <f t="shared" si="496"/>
        <v>1258000</v>
      </c>
      <c r="Q958" s="21">
        <f t="shared" si="496"/>
        <v>1390000</v>
      </c>
      <c r="R958" s="21">
        <f t="shared" si="496"/>
        <v>1380000</v>
      </c>
      <c r="S958" s="21">
        <f t="shared" si="496"/>
        <v>1380000</v>
      </c>
      <c r="T958" s="21">
        <f t="shared" si="496"/>
        <v>1380000</v>
      </c>
      <c r="U958" s="21">
        <f t="shared" si="496"/>
        <v>1380000</v>
      </c>
      <c r="V958" s="57"/>
      <c r="W958" s="57"/>
      <c r="X958" s="57"/>
      <c r="Y958" s="12"/>
    </row>
    <row r="959" spans="1:25" hidden="1">
      <c r="A959" s="28" t="s">
        <v>89</v>
      </c>
      <c r="B959" s="29">
        <v>11</v>
      </c>
      <c r="C959" s="30" t="s">
        <v>25</v>
      </c>
      <c r="D959" s="31">
        <v>3221</v>
      </c>
      <c r="E959" s="32" t="s">
        <v>146</v>
      </c>
      <c r="F959" s="32"/>
      <c r="G959" s="1">
        <v>60000</v>
      </c>
      <c r="H959" s="1">
        <v>60000</v>
      </c>
      <c r="I959" s="1">
        <v>60000</v>
      </c>
      <c r="J959" s="1">
        <v>60000</v>
      </c>
      <c r="K959" s="1">
        <v>39459.54</v>
      </c>
      <c r="L959" s="33">
        <f t="shared" si="480"/>
        <v>65.765900000000002</v>
      </c>
      <c r="M959" s="1">
        <v>60000</v>
      </c>
      <c r="N959" s="1">
        <v>60000</v>
      </c>
      <c r="O959" s="1">
        <v>60000</v>
      </c>
      <c r="P959" s="1">
        <f t="shared" si="490"/>
        <v>60000</v>
      </c>
      <c r="Q959" s="1">
        <v>60000</v>
      </c>
      <c r="R959" s="1">
        <v>60000</v>
      </c>
      <c r="S959" s="1">
        <f t="shared" si="491"/>
        <v>60000</v>
      </c>
      <c r="T959" s="1">
        <v>60000</v>
      </c>
      <c r="U959" s="1">
        <f t="shared" si="492"/>
        <v>60000</v>
      </c>
    </row>
    <row r="960" spans="1:25" hidden="1">
      <c r="A960" s="28" t="s">
        <v>89</v>
      </c>
      <c r="B960" s="29">
        <v>11</v>
      </c>
      <c r="C960" s="30" t="s">
        <v>25</v>
      </c>
      <c r="D960" s="31">
        <v>3222</v>
      </c>
      <c r="E960" s="32" t="s">
        <v>114</v>
      </c>
      <c r="F960" s="32"/>
      <c r="G960" s="1">
        <v>5000</v>
      </c>
      <c r="H960" s="1">
        <v>5000</v>
      </c>
      <c r="I960" s="1">
        <v>5000</v>
      </c>
      <c r="J960" s="1">
        <v>5000</v>
      </c>
      <c r="K960" s="1">
        <v>0</v>
      </c>
      <c r="L960" s="33">
        <f t="shared" si="480"/>
        <v>0</v>
      </c>
      <c r="M960" s="1">
        <v>5000</v>
      </c>
      <c r="N960" s="1">
        <v>5000</v>
      </c>
      <c r="O960" s="1">
        <v>5000</v>
      </c>
      <c r="P960" s="1">
        <f t="shared" si="490"/>
        <v>5000</v>
      </c>
      <c r="Q960" s="1">
        <v>5000</v>
      </c>
      <c r="R960" s="1">
        <v>5000</v>
      </c>
      <c r="S960" s="1">
        <f t="shared" si="491"/>
        <v>5000</v>
      </c>
      <c r="T960" s="1">
        <v>5000</v>
      </c>
      <c r="U960" s="1">
        <f t="shared" si="492"/>
        <v>5000</v>
      </c>
    </row>
    <row r="961" spans="1:25" hidden="1">
      <c r="A961" s="28" t="s">
        <v>89</v>
      </c>
      <c r="B961" s="29">
        <v>11</v>
      </c>
      <c r="C961" s="30" t="s">
        <v>25</v>
      </c>
      <c r="D961" s="31">
        <v>3223</v>
      </c>
      <c r="E961" s="32" t="s">
        <v>115</v>
      </c>
      <c r="F961" s="32"/>
      <c r="G961" s="1">
        <v>1100000</v>
      </c>
      <c r="H961" s="1">
        <v>1100000</v>
      </c>
      <c r="I961" s="1">
        <v>1100000</v>
      </c>
      <c r="J961" s="1">
        <v>1100000</v>
      </c>
      <c r="K961" s="1">
        <v>617775.31999999995</v>
      </c>
      <c r="L961" s="33">
        <f t="shared" si="480"/>
        <v>56.16139272727272</v>
      </c>
      <c r="M961" s="1">
        <v>1100000</v>
      </c>
      <c r="N961" s="1">
        <v>1100000</v>
      </c>
      <c r="O961" s="1">
        <v>1100000</v>
      </c>
      <c r="P961" s="1">
        <f t="shared" si="490"/>
        <v>1100000</v>
      </c>
      <c r="Q961" s="1">
        <v>1200000</v>
      </c>
      <c r="R961" s="1">
        <v>1200000</v>
      </c>
      <c r="S961" s="1">
        <f t="shared" si="491"/>
        <v>1200000</v>
      </c>
      <c r="T961" s="1">
        <v>1200000</v>
      </c>
      <c r="U961" s="1">
        <f t="shared" si="492"/>
        <v>1200000</v>
      </c>
    </row>
    <row r="962" spans="1:25" ht="30" hidden="1">
      <c r="A962" s="28" t="s">
        <v>89</v>
      </c>
      <c r="B962" s="29">
        <v>11</v>
      </c>
      <c r="C962" s="30" t="s">
        <v>25</v>
      </c>
      <c r="D962" s="31">
        <v>3224</v>
      </c>
      <c r="E962" s="32" t="s">
        <v>144</v>
      </c>
      <c r="F962" s="32"/>
      <c r="G962" s="1">
        <v>43000</v>
      </c>
      <c r="H962" s="1">
        <v>43000</v>
      </c>
      <c r="I962" s="1">
        <v>43000</v>
      </c>
      <c r="J962" s="1">
        <v>43000</v>
      </c>
      <c r="K962" s="1">
        <v>30210.77</v>
      </c>
      <c r="L962" s="33">
        <f t="shared" si="480"/>
        <v>70.257604651162794</v>
      </c>
      <c r="M962" s="1">
        <v>43000</v>
      </c>
      <c r="N962" s="1">
        <v>43000</v>
      </c>
      <c r="O962" s="1">
        <v>43000</v>
      </c>
      <c r="P962" s="1">
        <f t="shared" si="490"/>
        <v>43000</v>
      </c>
      <c r="Q962" s="1">
        <v>45000</v>
      </c>
      <c r="R962" s="1">
        <v>45000</v>
      </c>
      <c r="S962" s="1">
        <f t="shared" si="491"/>
        <v>45000</v>
      </c>
      <c r="T962" s="1">
        <v>45000</v>
      </c>
      <c r="U962" s="1">
        <f t="shared" si="492"/>
        <v>45000</v>
      </c>
    </row>
    <row r="963" spans="1:25" hidden="1">
      <c r="A963" s="28" t="s">
        <v>89</v>
      </c>
      <c r="B963" s="29">
        <v>11</v>
      </c>
      <c r="C963" s="30" t="s">
        <v>25</v>
      </c>
      <c r="D963" s="31">
        <v>3225</v>
      </c>
      <c r="E963" s="32" t="s">
        <v>151</v>
      </c>
      <c r="F963" s="32"/>
      <c r="G963" s="1">
        <v>20000</v>
      </c>
      <c r="H963" s="1">
        <v>20000</v>
      </c>
      <c r="I963" s="1">
        <v>20000</v>
      </c>
      <c r="J963" s="1">
        <v>20000</v>
      </c>
      <c r="K963" s="1">
        <v>23978.33</v>
      </c>
      <c r="L963" s="33">
        <f t="shared" si="480"/>
        <v>119.89165000000001</v>
      </c>
      <c r="M963" s="1">
        <v>20000</v>
      </c>
      <c r="N963" s="1">
        <v>20000</v>
      </c>
      <c r="O963" s="1">
        <v>20000</v>
      </c>
      <c r="P963" s="1">
        <f t="shared" si="490"/>
        <v>20000</v>
      </c>
      <c r="Q963" s="1">
        <v>30000</v>
      </c>
      <c r="R963" s="1">
        <v>30000</v>
      </c>
      <c r="S963" s="1">
        <f t="shared" si="491"/>
        <v>30000</v>
      </c>
      <c r="T963" s="1">
        <v>30000</v>
      </c>
      <c r="U963" s="1">
        <f t="shared" si="492"/>
        <v>30000</v>
      </c>
    </row>
    <row r="964" spans="1:25" hidden="1">
      <c r="A964" s="28" t="s">
        <v>89</v>
      </c>
      <c r="B964" s="29">
        <v>11</v>
      </c>
      <c r="C964" s="30" t="s">
        <v>25</v>
      </c>
      <c r="D964" s="31">
        <v>3227</v>
      </c>
      <c r="E964" s="32" t="s">
        <v>245</v>
      </c>
      <c r="F964" s="32"/>
      <c r="G964" s="1">
        <v>30000</v>
      </c>
      <c r="H964" s="1">
        <v>30000</v>
      </c>
      <c r="I964" s="1">
        <v>30000</v>
      </c>
      <c r="J964" s="1">
        <v>30000</v>
      </c>
      <c r="K964" s="1">
        <v>870.87</v>
      </c>
      <c r="L964" s="33">
        <f t="shared" si="480"/>
        <v>2.9028999999999998</v>
      </c>
      <c r="M964" s="1">
        <v>30000</v>
      </c>
      <c r="N964" s="1">
        <v>30000</v>
      </c>
      <c r="O964" s="1">
        <v>30000</v>
      </c>
      <c r="P964" s="1">
        <f t="shared" si="490"/>
        <v>30000</v>
      </c>
      <c r="Q964" s="1">
        <v>50000</v>
      </c>
      <c r="R964" s="1">
        <v>40000</v>
      </c>
      <c r="S964" s="1">
        <f t="shared" si="491"/>
        <v>40000</v>
      </c>
      <c r="T964" s="1">
        <v>40000</v>
      </c>
      <c r="U964" s="1">
        <f t="shared" si="492"/>
        <v>40000</v>
      </c>
    </row>
    <row r="965" spans="1:25" s="23" customFormat="1" ht="15.75" hidden="1">
      <c r="A965" s="24" t="s">
        <v>89</v>
      </c>
      <c r="B965" s="25">
        <v>11</v>
      </c>
      <c r="C965" s="26" t="s">
        <v>25</v>
      </c>
      <c r="D965" s="27">
        <v>323</v>
      </c>
      <c r="E965" s="20"/>
      <c r="F965" s="20"/>
      <c r="G965" s="21">
        <f>SUM(G966:G974)</f>
        <v>1268000</v>
      </c>
      <c r="H965" s="21">
        <f t="shared" ref="H965:U965" si="497">SUM(H966:H974)</f>
        <v>1268000</v>
      </c>
      <c r="I965" s="21">
        <f t="shared" si="497"/>
        <v>1268000</v>
      </c>
      <c r="J965" s="21">
        <f t="shared" si="497"/>
        <v>1268000</v>
      </c>
      <c r="K965" s="21">
        <f t="shared" si="497"/>
        <v>725320.16</v>
      </c>
      <c r="L965" s="22">
        <f t="shared" si="480"/>
        <v>57.201905362776031</v>
      </c>
      <c r="M965" s="21">
        <f t="shared" si="497"/>
        <v>1163000</v>
      </c>
      <c r="N965" s="21">
        <f t="shared" si="497"/>
        <v>1163000</v>
      </c>
      <c r="O965" s="21">
        <f t="shared" si="497"/>
        <v>1320800</v>
      </c>
      <c r="P965" s="21">
        <f t="shared" si="497"/>
        <v>1320800</v>
      </c>
      <c r="Q965" s="21">
        <f t="shared" si="497"/>
        <v>1265000</v>
      </c>
      <c r="R965" s="21">
        <f t="shared" si="497"/>
        <v>1355000</v>
      </c>
      <c r="S965" s="21">
        <f t="shared" si="497"/>
        <v>1355000</v>
      </c>
      <c r="T965" s="21">
        <f t="shared" si="497"/>
        <v>1356000</v>
      </c>
      <c r="U965" s="21">
        <f t="shared" si="497"/>
        <v>1356000</v>
      </c>
      <c r="V965" s="57"/>
      <c r="W965" s="57"/>
      <c r="X965" s="57"/>
      <c r="Y965" s="12"/>
    </row>
    <row r="966" spans="1:25" hidden="1">
      <c r="A966" s="28" t="s">
        <v>89</v>
      </c>
      <c r="B966" s="29">
        <v>11</v>
      </c>
      <c r="C966" s="30" t="s">
        <v>25</v>
      </c>
      <c r="D966" s="31">
        <v>3231</v>
      </c>
      <c r="E966" s="32" t="s">
        <v>117</v>
      </c>
      <c r="F966" s="32"/>
      <c r="G966" s="1">
        <v>130000</v>
      </c>
      <c r="H966" s="1">
        <v>130000</v>
      </c>
      <c r="I966" s="1">
        <v>130000</v>
      </c>
      <c r="J966" s="1">
        <v>130000</v>
      </c>
      <c r="K966" s="1">
        <v>89449.02</v>
      </c>
      <c r="L966" s="33">
        <f t="shared" si="480"/>
        <v>68.806938461538465</v>
      </c>
      <c r="M966" s="1">
        <v>130000</v>
      </c>
      <c r="N966" s="1">
        <v>130000</v>
      </c>
      <c r="O966" s="1">
        <v>130000</v>
      </c>
      <c r="P966" s="1">
        <f t="shared" si="490"/>
        <v>130000</v>
      </c>
      <c r="Q966" s="1">
        <v>130000</v>
      </c>
      <c r="R966" s="1">
        <v>130000</v>
      </c>
      <c r="S966" s="1">
        <f t="shared" si="491"/>
        <v>130000</v>
      </c>
      <c r="T966" s="1">
        <v>130000</v>
      </c>
      <c r="U966" s="1">
        <f t="shared" si="492"/>
        <v>130000</v>
      </c>
    </row>
    <row r="967" spans="1:25" hidden="1">
      <c r="A967" s="28" t="s">
        <v>89</v>
      </c>
      <c r="B967" s="29">
        <v>11</v>
      </c>
      <c r="C967" s="30" t="s">
        <v>25</v>
      </c>
      <c r="D967" s="31">
        <v>3232</v>
      </c>
      <c r="E967" s="32" t="s">
        <v>118</v>
      </c>
      <c r="F967" s="32"/>
      <c r="G967" s="1">
        <v>700000</v>
      </c>
      <c r="H967" s="1">
        <v>700000</v>
      </c>
      <c r="I967" s="1">
        <v>700000</v>
      </c>
      <c r="J967" s="1">
        <v>700000</v>
      </c>
      <c r="K967" s="1">
        <v>321450.92</v>
      </c>
      <c r="L967" s="33">
        <f t="shared" si="480"/>
        <v>45.921559999999999</v>
      </c>
      <c r="M967" s="1">
        <v>600000</v>
      </c>
      <c r="N967" s="1">
        <v>600000</v>
      </c>
      <c r="O967" s="98">
        <v>627800</v>
      </c>
      <c r="P967" s="1">
        <f t="shared" si="490"/>
        <v>627800</v>
      </c>
      <c r="Q967" s="1">
        <v>700000</v>
      </c>
      <c r="R967" s="1">
        <v>700000</v>
      </c>
      <c r="S967" s="1">
        <f t="shared" si="491"/>
        <v>700000</v>
      </c>
      <c r="T967" s="1">
        <v>700000</v>
      </c>
      <c r="U967" s="1">
        <f t="shared" si="492"/>
        <v>700000</v>
      </c>
    </row>
    <row r="968" spans="1:25" hidden="1">
      <c r="A968" s="28" t="s">
        <v>89</v>
      </c>
      <c r="B968" s="29">
        <v>11</v>
      </c>
      <c r="C968" s="30" t="s">
        <v>25</v>
      </c>
      <c r="D968" s="31">
        <v>3233</v>
      </c>
      <c r="E968" s="32" t="s">
        <v>119</v>
      </c>
      <c r="F968" s="32"/>
      <c r="G968" s="1">
        <v>50000</v>
      </c>
      <c r="H968" s="1">
        <v>50000</v>
      </c>
      <c r="I968" s="1">
        <v>50000</v>
      </c>
      <c r="J968" s="1">
        <v>50000</v>
      </c>
      <c r="K968" s="1">
        <v>39839.69</v>
      </c>
      <c r="L968" s="33">
        <f t="shared" si="480"/>
        <v>79.679379999999995</v>
      </c>
      <c r="M968" s="1">
        <v>50000</v>
      </c>
      <c r="N968" s="1">
        <v>50000</v>
      </c>
      <c r="O968" s="1">
        <v>50000</v>
      </c>
      <c r="P968" s="1">
        <f t="shared" si="490"/>
        <v>50000</v>
      </c>
      <c r="Q968" s="1">
        <v>50000</v>
      </c>
      <c r="R968" s="1">
        <v>50000</v>
      </c>
      <c r="S968" s="1">
        <f t="shared" si="491"/>
        <v>50000</v>
      </c>
      <c r="T968" s="1">
        <v>50000</v>
      </c>
      <c r="U968" s="1">
        <f t="shared" si="492"/>
        <v>50000</v>
      </c>
    </row>
    <row r="969" spans="1:25" hidden="1">
      <c r="A969" s="28" t="s">
        <v>89</v>
      </c>
      <c r="B969" s="29">
        <v>11</v>
      </c>
      <c r="C969" s="30" t="s">
        <v>25</v>
      </c>
      <c r="D969" s="31">
        <v>3234</v>
      </c>
      <c r="E969" s="32" t="s">
        <v>120</v>
      </c>
      <c r="F969" s="32"/>
      <c r="G969" s="1">
        <v>10000</v>
      </c>
      <c r="H969" s="1">
        <v>10000</v>
      </c>
      <c r="I969" s="1">
        <v>10000</v>
      </c>
      <c r="J969" s="1">
        <v>10000</v>
      </c>
      <c r="K969" s="1">
        <v>5830.45</v>
      </c>
      <c r="L969" s="33">
        <f t="shared" si="480"/>
        <v>58.304500000000004</v>
      </c>
      <c r="M969" s="1">
        <v>10000</v>
      </c>
      <c r="N969" s="1">
        <v>10000</v>
      </c>
      <c r="O969" s="1">
        <v>10000</v>
      </c>
      <c r="P969" s="1">
        <f t="shared" si="490"/>
        <v>10000</v>
      </c>
      <c r="Q969" s="1">
        <v>10000</v>
      </c>
      <c r="R969" s="1">
        <v>10000</v>
      </c>
      <c r="S969" s="1">
        <f t="shared" si="491"/>
        <v>10000</v>
      </c>
      <c r="T969" s="1">
        <v>10000</v>
      </c>
      <c r="U969" s="1">
        <f t="shared" si="492"/>
        <v>10000</v>
      </c>
    </row>
    <row r="970" spans="1:25" hidden="1">
      <c r="A970" s="28" t="s">
        <v>89</v>
      </c>
      <c r="B970" s="29">
        <v>11</v>
      </c>
      <c r="C970" s="30" t="s">
        <v>25</v>
      </c>
      <c r="D970" s="31">
        <v>3235</v>
      </c>
      <c r="E970" s="32" t="s">
        <v>42</v>
      </c>
      <c r="F970" s="32"/>
      <c r="G970" s="1">
        <v>50000</v>
      </c>
      <c r="H970" s="1">
        <v>50000</v>
      </c>
      <c r="I970" s="1">
        <v>50000</v>
      </c>
      <c r="J970" s="1">
        <v>50000</v>
      </c>
      <c r="K970" s="1">
        <v>33548.410000000003</v>
      </c>
      <c r="L970" s="33">
        <f t="shared" si="480"/>
        <v>67.096820000000008</v>
      </c>
      <c r="M970" s="1">
        <v>45000</v>
      </c>
      <c r="N970" s="1">
        <v>45000</v>
      </c>
      <c r="O970" s="98">
        <f>45000+40000</f>
        <v>85000</v>
      </c>
      <c r="P970" s="1">
        <f t="shared" si="490"/>
        <v>85000</v>
      </c>
      <c r="Q970" s="1">
        <v>45000</v>
      </c>
      <c r="R970" s="98">
        <v>45000</v>
      </c>
      <c r="S970" s="1">
        <f t="shared" si="491"/>
        <v>45000</v>
      </c>
      <c r="T970" s="98">
        <v>46000</v>
      </c>
      <c r="U970" s="1">
        <f t="shared" si="492"/>
        <v>46000</v>
      </c>
    </row>
    <row r="971" spans="1:25" hidden="1">
      <c r="A971" s="28" t="s">
        <v>89</v>
      </c>
      <c r="B971" s="29">
        <v>11</v>
      </c>
      <c r="C971" s="30" t="s">
        <v>25</v>
      </c>
      <c r="D971" s="31">
        <v>3236</v>
      </c>
      <c r="E971" s="32" t="s">
        <v>121</v>
      </c>
      <c r="F971" s="32"/>
      <c r="G971" s="1">
        <v>20000</v>
      </c>
      <c r="H971" s="1">
        <v>20000</v>
      </c>
      <c r="I971" s="1">
        <v>20000</v>
      </c>
      <c r="J971" s="1">
        <v>20000</v>
      </c>
      <c r="K971" s="1">
        <v>4267.53</v>
      </c>
      <c r="L971" s="33">
        <f t="shared" si="480"/>
        <v>21.33765</v>
      </c>
      <c r="M971" s="1">
        <v>20000</v>
      </c>
      <c r="N971" s="1">
        <v>20000</v>
      </c>
      <c r="O971" s="98">
        <v>20000</v>
      </c>
      <c r="P971" s="1">
        <f t="shared" si="490"/>
        <v>20000</v>
      </c>
      <c r="Q971" s="1">
        <v>20000</v>
      </c>
      <c r="R971" s="98">
        <v>20000</v>
      </c>
      <c r="S971" s="1">
        <f t="shared" si="491"/>
        <v>20000</v>
      </c>
      <c r="T971" s="98">
        <v>20000</v>
      </c>
      <c r="U971" s="1">
        <f t="shared" si="492"/>
        <v>20000</v>
      </c>
    </row>
    <row r="972" spans="1:25" hidden="1">
      <c r="A972" s="28" t="s">
        <v>89</v>
      </c>
      <c r="B972" s="29">
        <v>11</v>
      </c>
      <c r="C972" s="30" t="s">
        <v>25</v>
      </c>
      <c r="D972" s="31">
        <v>3237</v>
      </c>
      <c r="E972" s="32" t="s">
        <v>36</v>
      </c>
      <c r="F972" s="32"/>
      <c r="G972" s="1">
        <v>60000</v>
      </c>
      <c r="H972" s="1">
        <v>60000</v>
      </c>
      <c r="I972" s="1">
        <v>60000</v>
      </c>
      <c r="J972" s="1">
        <v>60000</v>
      </c>
      <c r="K972" s="1">
        <v>16227.5</v>
      </c>
      <c r="L972" s="33">
        <f t="shared" si="480"/>
        <v>27.045833333333334</v>
      </c>
      <c r="M972" s="1">
        <v>60000</v>
      </c>
      <c r="N972" s="1">
        <v>60000</v>
      </c>
      <c r="O972" s="1">
        <v>60000</v>
      </c>
      <c r="P972" s="1">
        <f t="shared" si="490"/>
        <v>60000</v>
      </c>
      <c r="Q972" s="1">
        <v>60000</v>
      </c>
      <c r="R972" s="1">
        <v>60000</v>
      </c>
      <c r="S972" s="1">
        <f t="shared" si="491"/>
        <v>60000</v>
      </c>
      <c r="T972" s="1">
        <v>60000</v>
      </c>
      <c r="U972" s="1">
        <f t="shared" si="492"/>
        <v>60000</v>
      </c>
    </row>
    <row r="973" spans="1:25" hidden="1">
      <c r="A973" s="28" t="s">
        <v>89</v>
      </c>
      <c r="B973" s="29">
        <v>11</v>
      </c>
      <c r="C973" s="30" t="s">
        <v>25</v>
      </c>
      <c r="D973" s="31">
        <v>3238</v>
      </c>
      <c r="E973" s="32" t="s">
        <v>122</v>
      </c>
      <c r="F973" s="32"/>
      <c r="G973" s="1">
        <v>18000</v>
      </c>
      <c r="H973" s="1">
        <v>18000</v>
      </c>
      <c r="I973" s="1">
        <v>18000</v>
      </c>
      <c r="J973" s="1">
        <v>18000</v>
      </c>
      <c r="K973" s="1">
        <v>83177.66</v>
      </c>
      <c r="L973" s="33">
        <f t="shared" si="480"/>
        <v>462.09811111111111</v>
      </c>
      <c r="M973" s="1">
        <v>18000</v>
      </c>
      <c r="N973" s="1">
        <v>18000</v>
      </c>
      <c r="O973" s="1">
        <v>18000</v>
      </c>
      <c r="P973" s="1">
        <f t="shared" si="490"/>
        <v>18000</v>
      </c>
      <c r="Q973" s="1">
        <v>20000</v>
      </c>
      <c r="R973" s="1">
        <v>20000</v>
      </c>
      <c r="S973" s="1">
        <f t="shared" si="491"/>
        <v>20000</v>
      </c>
      <c r="T973" s="1">
        <v>20000</v>
      </c>
      <c r="U973" s="1">
        <f t="shared" si="492"/>
        <v>20000</v>
      </c>
    </row>
    <row r="974" spans="1:25" hidden="1">
      <c r="A974" s="28" t="s">
        <v>89</v>
      </c>
      <c r="B974" s="29">
        <v>11</v>
      </c>
      <c r="C974" s="30" t="s">
        <v>25</v>
      </c>
      <c r="D974" s="31">
        <v>3239</v>
      </c>
      <c r="E974" s="32" t="s">
        <v>41</v>
      </c>
      <c r="F974" s="32"/>
      <c r="G974" s="1">
        <v>230000</v>
      </c>
      <c r="H974" s="1">
        <v>230000</v>
      </c>
      <c r="I974" s="1">
        <v>230000</v>
      </c>
      <c r="J974" s="1">
        <v>230000</v>
      </c>
      <c r="K974" s="1">
        <v>131528.98000000001</v>
      </c>
      <c r="L974" s="33">
        <f t="shared" si="480"/>
        <v>57.186513043478271</v>
      </c>
      <c r="M974" s="1">
        <v>230000</v>
      </c>
      <c r="N974" s="1">
        <v>230000</v>
      </c>
      <c r="O974" s="1">
        <v>320000</v>
      </c>
      <c r="P974" s="1">
        <f t="shared" si="490"/>
        <v>320000</v>
      </c>
      <c r="Q974" s="1">
        <v>230000</v>
      </c>
      <c r="R974" s="1">
        <v>320000</v>
      </c>
      <c r="S974" s="1">
        <f t="shared" si="491"/>
        <v>320000</v>
      </c>
      <c r="T974" s="1">
        <v>320000</v>
      </c>
      <c r="U974" s="1">
        <f t="shared" si="492"/>
        <v>320000</v>
      </c>
    </row>
    <row r="975" spans="1:25" s="23" customFormat="1" ht="15.75" hidden="1">
      <c r="A975" s="24" t="s">
        <v>89</v>
      </c>
      <c r="B975" s="25">
        <v>11</v>
      </c>
      <c r="C975" s="26" t="s">
        <v>25</v>
      </c>
      <c r="D975" s="27">
        <v>324</v>
      </c>
      <c r="E975" s="20"/>
      <c r="F975" s="20"/>
      <c r="G975" s="21">
        <f>SUM(G976)</f>
        <v>10000</v>
      </c>
      <c r="H975" s="21">
        <f t="shared" ref="H975:U975" si="498">SUM(H976)</f>
        <v>10000</v>
      </c>
      <c r="I975" s="21">
        <f t="shared" si="498"/>
        <v>10000</v>
      </c>
      <c r="J975" s="21">
        <f t="shared" si="498"/>
        <v>10000</v>
      </c>
      <c r="K975" s="21">
        <f t="shared" si="498"/>
        <v>0</v>
      </c>
      <c r="L975" s="22">
        <f t="shared" si="480"/>
        <v>0</v>
      </c>
      <c r="M975" s="21">
        <f t="shared" si="498"/>
        <v>10000</v>
      </c>
      <c r="N975" s="21">
        <f t="shared" si="498"/>
        <v>10000</v>
      </c>
      <c r="O975" s="21">
        <f t="shared" si="498"/>
        <v>10000</v>
      </c>
      <c r="P975" s="21">
        <f t="shared" si="498"/>
        <v>10000</v>
      </c>
      <c r="Q975" s="21">
        <f t="shared" si="498"/>
        <v>10000</v>
      </c>
      <c r="R975" s="21">
        <f t="shared" si="498"/>
        <v>10000</v>
      </c>
      <c r="S975" s="21">
        <f t="shared" si="498"/>
        <v>10000</v>
      </c>
      <c r="T975" s="21">
        <f t="shared" si="498"/>
        <v>10000</v>
      </c>
      <c r="U975" s="21">
        <f t="shared" si="498"/>
        <v>10000</v>
      </c>
      <c r="V975" s="57"/>
      <c r="W975" s="57"/>
      <c r="X975" s="57"/>
      <c r="Y975" s="12"/>
    </row>
    <row r="976" spans="1:25" ht="30" hidden="1">
      <c r="A976" s="28" t="s">
        <v>89</v>
      </c>
      <c r="B976" s="29">
        <v>11</v>
      </c>
      <c r="C976" s="30" t="s">
        <v>25</v>
      </c>
      <c r="D976" s="31">
        <v>3241</v>
      </c>
      <c r="E976" s="32" t="s">
        <v>238</v>
      </c>
      <c r="F976" s="32"/>
      <c r="G976" s="1">
        <v>10000</v>
      </c>
      <c r="H976" s="1">
        <v>10000</v>
      </c>
      <c r="I976" s="1">
        <v>10000</v>
      </c>
      <c r="J976" s="1">
        <v>10000</v>
      </c>
      <c r="K976" s="1">
        <v>0</v>
      </c>
      <c r="L976" s="33">
        <f t="shared" si="480"/>
        <v>0</v>
      </c>
      <c r="M976" s="1">
        <v>10000</v>
      </c>
      <c r="N976" s="1">
        <v>10000</v>
      </c>
      <c r="O976" s="1">
        <v>10000</v>
      </c>
      <c r="P976" s="1">
        <f t="shared" si="490"/>
        <v>10000</v>
      </c>
      <c r="Q976" s="1">
        <v>10000</v>
      </c>
      <c r="R976" s="1">
        <v>10000</v>
      </c>
      <c r="S976" s="1">
        <f t="shared" si="491"/>
        <v>10000</v>
      </c>
      <c r="T976" s="1">
        <v>10000</v>
      </c>
      <c r="U976" s="1">
        <f t="shared" si="492"/>
        <v>10000</v>
      </c>
    </row>
    <row r="977" spans="1:25" s="23" customFormat="1" ht="15.75" hidden="1">
      <c r="A977" s="24" t="s">
        <v>89</v>
      </c>
      <c r="B977" s="25">
        <v>11</v>
      </c>
      <c r="C977" s="26" t="s">
        <v>25</v>
      </c>
      <c r="D977" s="27">
        <v>329</v>
      </c>
      <c r="E977" s="20"/>
      <c r="F977" s="20"/>
      <c r="G977" s="21">
        <f>SUM(G978:G982)</f>
        <v>485000</v>
      </c>
      <c r="H977" s="21">
        <f t="shared" ref="H977:U977" si="499">SUM(H978:H982)</f>
        <v>485000</v>
      </c>
      <c r="I977" s="21">
        <f t="shared" si="499"/>
        <v>485000</v>
      </c>
      <c r="J977" s="21">
        <f t="shared" si="499"/>
        <v>485000</v>
      </c>
      <c r="K977" s="21">
        <f t="shared" si="499"/>
        <v>309247.53000000003</v>
      </c>
      <c r="L977" s="22">
        <f t="shared" si="480"/>
        <v>63.762377319587635</v>
      </c>
      <c r="M977" s="21">
        <f t="shared" si="499"/>
        <v>485000</v>
      </c>
      <c r="N977" s="21">
        <f t="shared" si="499"/>
        <v>485000</v>
      </c>
      <c r="O977" s="21">
        <f t="shared" si="499"/>
        <v>722000</v>
      </c>
      <c r="P977" s="21">
        <f t="shared" si="499"/>
        <v>722000</v>
      </c>
      <c r="Q977" s="21">
        <f t="shared" si="499"/>
        <v>505000</v>
      </c>
      <c r="R977" s="21">
        <f t="shared" si="499"/>
        <v>535000</v>
      </c>
      <c r="S977" s="21">
        <f t="shared" si="499"/>
        <v>535000</v>
      </c>
      <c r="T977" s="21">
        <f t="shared" si="499"/>
        <v>535000</v>
      </c>
      <c r="U977" s="21">
        <f t="shared" si="499"/>
        <v>535000</v>
      </c>
      <c r="V977" s="57"/>
      <c r="W977" s="57"/>
      <c r="X977" s="57"/>
      <c r="Y977" s="12"/>
    </row>
    <row r="978" spans="1:25" ht="30" hidden="1">
      <c r="A978" s="28" t="s">
        <v>89</v>
      </c>
      <c r="B978" s="29">
        <v>11</v>
      </c>
      <c r="C978" s="30" t="s">
        <v>25</v>
      </c>
      <c r="D978" s="31">
        <v>3291</v>
      </c>
      <c r="E978" s="32" t="s">
        <v>152</v>
      </c>
      <c r="F978" s="32"/>
      <c r="G978" s="1">
        <v>300000</v>
      </c>
      <c r="H978" s="1">
        <v>300000</v>
      </c>
      <c r="I978" s="1">
        <v>300000</v>
      </c>
      <c r="J978" s="1">
        <v>300000</v>
      </c>
      <c r="K978" s="1">
        <v>247106.5</v>
      </c>
      <c r="L978" s="33">
        <f t="shared" si="480"/>
        <v>82.368833333333342</v>
      </c>
      <c r="M978" s="1">
        <v>300000</v>
      </c>
      <c r="N978" s="1">
        <v>300000</v>
      </c>
      <c r="O978" s="1">
        <v>330000</v>
      </c>
      <c r="P978" s="1">
        <f t="shared" si="490"/>
        <v>330000</v>
      </c>
      <c r="Q978" s="1">
        <v>300000</v>
      </c>
      <c r="R978" s="1">
        <v>330000</v>
      </c>
      <c r="S978" s="1">
        <f t="shared" si="491"/>
        <v>330000</v>
      </c>
      <c r="T978" s="1">
        <v>330000</v>
      </c>
      <c r="U978" s="1">
        <f t="shared" si="492"/>
        <v>330000</v>
      </c>
    </row>
    <row r="979" spans="1:25" hidden="1">
      <c r="A979" s="28" t="s">
        <v>89</v>
      </c>
      <c r="B979" s="29">
        <v>11</v>
      </c>
      <c r="C979" s="30" t="s">
        <v>25</v>
      </c>
      <c r="D979" s="31">
        <v>3292</v>
      </c>
      <c r="E979" s="32" t="s">
        <v>123</v>
      </c>
      <c r="F979" s="32"/>
      <c r="G979" s="1">
        <v>90000</v>
      </c>
      <c r="H979" s="1">
        <v>90000</v>
      </c>
      <c r="I979" s="1">
        <v>90000</v>
      </c>
      <c r="J979" s="1">
        <v>90000</v>
      </c>
      <c r="K979" s="1">
        <v>10504.95</v>
      </c>
      <c r="L979" s="33">
        <f t="shared" si="480"/>
        <v>11.672166666666667</v>
      </c>
      <c r="M979" s="1">
        <v>90000</v>
      </c>
      <c r="N979" s="1">
        <v>90000</v>
      </c>
      <c r="O979" s="1">
        <v>90000</v>
      </c>
      <c r="P979" s="1">
        <f t="shared" si="490"/>
        <v>90000</v>
      </c>
      <c r="Q979" s="1">
        <v>100000</v>
      </c>
      <c r="R979" s="1">
        <v>100000</v>
      </c>
      <c r="S979" s="1">
        <f t="shared" si="491"/>
        <v>100000</v>
      </c>
      <c r="T979" s="1">
        <v>100000</v>
      </c>
      <c r="U979" s="1">
        <f t="shared" si="492"/>
        <v>100000</v>
      </c>
    </row>
    <row r="980" spans="1:25" hidden="1">
      <c r="A980" s="28" t="s">
        <v>89</v>
      </c>
      <c r="B980" s="29">
        <v>11</v>
      </c>
      <c r="C980" s="30" t="s">
        <v>25</v>
      </c>
      <c r="D980" s="31">
        <v>3293</v>
      </c>
      <c r="E980" s="32" t="s">
        <v>124</v>
      </c>
      <c r="F980" s="32"/>
      <c r="G980" s="1">
        <v>60000</v>
      </c>
      <c r="H980" s="1">
        <v>60000</v>
      </c>
      <c r="I980" s="1">
        <v>60000</v>
      </c>
      <c r="J980" s="1">
        <v>60000</v>
      </c>
      <c r="K980" s="1">
        <v>19652.77</v>
      </c>
      <c r="L980" s="33">
        <f t="shared" si="480"/>
        <v>32.754616666666671</v>
      </c>
      <c r="M980" s="1">
        <v>60000</v>
      </c>
      <c r="N980" s="1">
        <v>60000</v>
      </c>
      <c r="O980" s="1">
        <v>60000</v>
      </c>
      <c r="P980" s="1">
        <f t="shared" si="490"/>
        <v>60000</v>
      </c>
      <c r="Q980" s="1">
        <v>60000</v>
      </c>
      <c r="R980" s="1">
        <v>60000</v>
      </c>
      <c r="S980" s="1">
        <f t="shared" si="491"/>
        <v>60000</v>
      </c>
      <c r="T980" s="1">
        <v>60000</v>
      </c>
      <c r="U980" s="1">
        <f t="shared" si="492"/>
        <v>60000</v>
      </c>
    </row>
    <row r="981" spans="1:25" hidden="1">
      <c r="A981" s="28" t="s">
        <v>89</v>
      </c>
      <c r="B981" s="29">
        <v>11</v>
      </c>
      <c r="C981" s="30" t="s">
        <v>25</v>
      </c>
      <c r="D981" s="31">
        <v>3295</v>
      </c>
      <c r="E981" s="32" t="s">
        <v>237</v>
      </c>
      <c r="F981" s="32"/>
      <c r="G981" s="1">
        <v>10000</v>
      </c>
      <c r="H981" s="1">
        <v>10000</v>
      </c>
      <c r="I981" s="1">
        <v>10000</v>
      </c>
      <c r="J981" s="1">
        <v>10000</v>
      </c>
      <c r="K981" s="1">
        <v>29936.55</v>
      </c>
      <c r="L981" s="33">
        <f t="shared" si="480"/>
        <v>299.3655</v>
      </c>
      <c r="M981" s="1">
        <v>10000</v>
      </c>
      <c r="N981" s="1">
        <v>10000</v>
      </c>
      <c r="O981" s="1">
        <v>10000</v>
      </c>
      <c r="P981" s="1">
        <f t="shared" si="490"/>
        <v>10000</v>
      </c>
      <c r="Q981" s="1">
        <v>20000</v>
      </c>
      <c r="R981" s="1">
        <v>20000</v>
      </c>
      <c r="S981" s="1">
        <f t="shared" si="491"/>
        <v>20000</v>
      </c>
      <c r="T981" s="1">
        <v>20000</v>
      </c>
      <c r="U981" s="1">
        <f t="shared" si="492"/>
        <v>20000</v>
      </c>
    </row>
    <row r="982" spans="1:25" hidden="1">
      <c r="A982" s="28" t="s">
        <v>89</v>
      </c>
      <c r="B982" s="29">
        <v>11</v>
      </c>
      <c r="C982" s="30" t="s">
        <v>25</v>
      </c>
      <c r="D982" s="31">
        <v>3299</v>
      </c>
      <c r="E982" s="32" t="s">
        <v>125</v>
      </c>
      <c r="F982" s="32"/>
      <c r="G982" s="1">
        <v>25000</v>
      </c>
      <c r="H982" s="1">
        <v>25000</v>
      </c>
      <c r="I982" s="1">
        <v>25000</v>
      </c>
      <c r="J982" s="1">
        <v>25000</v>
      </c>
      <c r="K982" s="1">
        <v>2046.76</v>
      </c>
      <c r="L982" s="33">
        <f t="shared" si="480"/>
        <v>8.1870399999999997</v>
      </c>
      <c r="M982" s="1">
        <v>25000</v>
      </c>
      <c r="N982" s="1">
        <v>25000</v>
      </c>
      <c r="O982" s="1">
        <v>232000</v>
      </c>
      <c r="P982" s="1">
        <f t="shared" si="490"/>
        <v>232000</v>
      </c>
      <c r="Q982" s="1">
        <v>25000</v>
      </c>
      <c r="R982" s="1">
        <v>25000</v>
      </c>
      <c r="S982" s="1">
        <f t="shared" si="491"/>
        <v>25000</v>
      </c>
      <c r="T982" s="1">
        <v>25000</v>
      </c>
      <c r="U982" s="1">
        <f t="shared" si="492"/>
        <v>25000</v>
      </c>
    </row>
    <row r="983" spans="1:25" s="23" customFormat="1" ht="15.75" hidden="1">
      <c r="A983" s="24" t="s">
        <v>89</v>
      </c>
      <c r="B983" s="25">
        <v>11</v>
      </c>
      <c r="C983" s="26" t="s">
        <v>25</v>
      </c>
      <c r="D983" s="27">
        <v>343</v>
      </c>
      <c r="E983" s="20"/>
      <c r="F983" s="20"/>
      <c r="G983" s="21">
        <f>SUM(G984:G986)</f>
        <v>13200</v>
      </c>
      <c r="H983" s="21">
        <f t="shared" ref="H983:U983" si="500">SUM(H984:H986)</f>
        <v>13200</v>
      </c>
      <c r="I983" s="21">
        <f t="shared" si="500"/>
        <v>13200</v>
      </c>
      <c r="J983" s="21">
        <f t="shared" si="500"/>
        <v>13200</v>
      </c>
      <c r="K983" s="21">
        <f t="shared" si="500"/>
        <v>641.79999999999995</v>
      </c>
      <c r="L983" s="22">
        <f t="shared" si="480"/>
        <v>4.8621212121212123</v>
      </c>
      <c r="M983" s="21">
        <f t="shared" si="500"/>
        <v>13200</v>
      </c>
      <c r="N983" s="21">
        <f t="shared" si="500"/>
        <v>13200</v>
      </c>
      <c r="O983" s="21">
        <f t="shared" si="500"/>
        <v>13200</v>
      </c>
      <c r="P983" s="21">
        <f t="shared" si="500"/>
        <v>13200</v>
      </c>
      <c r="Q983" s="21">
        <f t="shared" si="500"/>
        <v>13200</v>
      </c>
      <c r="R983" s="21">
        <f t="shared" si="500"/>
        <v>10000</v>
      </c>
      <c r="S983" s="21">
        <f t="shared" si="500"/>
        <v>10000</v>
      </c>
      <c r="T983" s="21">
        <f t="shared" si="500"/>
        <v>9000</v>
      </c>
      <c r="U983" s="21">
        <f t="shared" si="500"/>
        <v>9000</v>
      </c>
      <c r="V983" s="57"/>
      <c r="W983" s="57"/>
      <c r="X983" s="57"/>
      <c r="Y983" s="12"/>
    </row>
    <row r="984" spans="1:25" hidden="1">
      <c r="A984" s="28" t="s">
        <v>89</v>
      </c>
      <c r="B984" s="29">
        <v>11</v>
      </c>
      <c r="C984" s="30" t="s">
        <v>25</v>
      </c>
      <c r="D984" s="31">
        <v>3431</v>
      </c>
      <c r="E984" s="32" t="s">
        <v>153</v>
      </c>
      <c r="F984" s="32"/>
      <c r="G984" s="1">
        <v>3600</v>
      </c>
      <c r="H984" s="1">
        <v>3600</v>
      </c>
      <c r="I984" s="1">
        <v>3600</v>
      </c>
      <c r="J984" s="1">
        <v>3600</v>
      </c>
      <c r="K984" s="1">
        <v>135</v>
      </c>
      <c r="L984" s="33">
        <f t="shared" si="480"/>
        <v>3.75</v>
      </c>
      <c r="M984" s="1">
        <v>3600</v>
      </c>
      <c r="N984" s="1">
        <v>3600</v>
      </c>
      <c r="O984" s="1">
        <v>3600</v>
      </c>
      <c r="P984" s="1">
        <f t="shared" si="490"/>
        <v>3600</v>
      </c>
      <c r="Q984" s="1">
        <v>3600</v>
      </c>
      <c r="R984" s="1">
        <v>3500</v>
      </c>
      <c r="S984" s="1">
        <f t="shared" si="491"/>
        <v>3500</v>
      </c>
      <c r="T984" s="1">
        <v>3000</v>
      </c>
      <c r="U984" s="1">
        <f t="shared" si="492"/>
        <v>3000</v>
      </c>
    </row>
    <row r="985" spans="1:25" hidden="1">
      <c r="A985" s="28" t="s">
        <v>89</v>
      </c>
      <c r="B985" s="29">
        <v>11</v>
      </c>
      <c r="C985" s="30" t="s">
        <v>25</v>
      </c>
      <c r="D985" s="31">
        <v>3433</v>
      </c>
      <c r="E985" s="32" t="s">
        <v>126</v>
      </c>
      <c r="F985" s="32"/>
      <c r="G985" s="1">
        <v>3600</v>
      </c>
      <c r="H985" s="1">
        <v>3600</v>
      </c>
      <c r="I985" s="1">
        <v>3600</v>
      </c>
      <c r="J985" s="1">
        <v>3600</v>
      </c>
      <c r="K985" s="1">
        <v>106.8</v>
      </c>
      <c r="L985" s="33">
        <f t="shared" si="480"/>
        <v>2.9666666666666668</v>
      </c>
      <c r="M985" s="1">
        <v>3600</v>
      </c>
      <c r="N985" s="1">
        <v>3600</v>
      </c>
      <c r="O985" s="1">
        <v>3600</v>
      </c>
      <c r="P985" s="1">
        <f t="shared" si="490"/>
        <v>3600</v>
      </c>
      <c r="Q985" s="1">
        <v>3600</v>
      </c>
      <c r="R985" s="1">
        <v>3500</v>
      </c>
      <c r="S985" s="1">
        <f t="shared" si="491"/>
        <v>3500</v>
      </c>
      <c r="T985" s="1">
        <v>3000</v>
      </c>
      <c r="U985" s="1">
        <f t="shared" si="492"/>
        <v>3000</v>
      </c>
    </row>
    <row r="986" spans="1:25" hidden="1">
      <c r="A986" s="28" t="s">
        <v>89</v>
      </c>
      <c r="B986" s="29">
        <v>11</v>
      </c>
      <c r="C986" s="30" t="s">
        <v>25</v>
      </c>
      <c r="D986" s="31">
        <v>3434</v>
      </c>
      <c r="E986" s="32" t="s">
        <v>127</v>
      </c>
      <c r="F986" s="32"/>
      <c r="G986" s="1">
        <v>6000</v>
      </c>
      <c r="H986" s="1">
        <v>6000</v>
      </c>
      <c r="I986" s="1">
        <v>6000</v>
      </c>
      <c r="J986" s="1">
        <v>6000</v>
      </c>
      <c r="K986" s="1">
        <v>400</v>
      </c>
      <c r="L986" s="33">
        <f t="shared" si="480"/>
        <v>6.666666666666667</v>
      </c>
      <c r="M986" s="1">
        <v>6000</v>
      </c>
      <c r="N986" s="1">
        <v>6000</v>
      </c>
      <c r="O986" s="1">
        <v>6000</v>
      </c>
      <c r="P986" s="1">
        <f t="shared" si="490"/>
        <v>6000</v>
      </c>
      <c r="Q986" s="1">
        <v>6000</v>
      </c>
      <c r="R986" s="1">
        <v>3000</v>
      </c>
      <c r="S986" s="1">
        <f t="shared" si="491"/>
        <v>3000</v>
      </c>
      <c r="T986" s="1">
        <v>3000</v>
      </c>
      <c r="U986" s="1">
        <f t="shared" si="492"/>
        <v>3000</v>
      </c>
    </row>
    <row r="987" spans="1:25" s="23" customFormat="1" ht="15.75" hidden="1">
      <c r="A987" s="141" t="s">
        <v>89</v>
      </c>
      <c r="B987" s="142">
        <v>11</v>
      </c>
      <c r="C987" s="99" t="s">
        <v>25</v>
      </c>
      <c r="D987" s="100">
        <v>386</v>
      </c>
      <c r="E987" s="20"/>
      <c r="F987" s="20"/>
      <c r="G987" s="21">
        <f t="shared" ref="G987:N987" si="501">G988</f>
        <v>0</v>
      </c>
      <c r="H987" s="21">
        <f t="shared" si="501"/>
        <v>0</v>
      </c>
      <c r="I987" s="21">
        <f t="shared" si="501"/>
        <v>0</v>
      </c>
      <c r="J987" s="21">
        <f t="shared" si="501"/>
        <v>0</v>
      </c>
      <c r="K987" s="21">
        <f t="shared" si="501"/>
        <v>0</v>
      </c>
      <c r="L987" s="22" t="str">
        <f t="shared" si="480"/>
        <v>-</v>
      </c>
      <c r="M987" s="21">
        <f t="shared" si="501"/>
        <v>0</v>
      </c>
      <c r="N987" s="21">
        <f t="shared" si="501"/>
        <v>0</v>
      </c>
      <c r="O987" s="21">
        <f>O988</f>
        <v>250000</v>
      </c>
      <c r="P987" s="21">
        <f t="shared" ref="P987:U987" si="502">P988</f>
        <v>250000</v>
      </c>
      <c r="Q987" s="21">
        <f t="shared" si="502"/>
        <v>0</v>
      </c>
      <c r="R987" s="21">
        <f t="shared" si="502"/>
        <v>250000</v>
      </c>
      <c r="S987" s="21">
        <f t="shared" si="502"/>
        <v>250000</v>
      </c>
      <c r="T987" s="21">
        <f t="shared" si="502"/>
        <v>250000</v>
      </c>
      <c r="U987" s="21">
        <f t="shared" si="502"/>
        <v>250000</v>
      </c>
      <c r="V987" s="57"/>
      <c r="W987" s="57"/>
      <c r="X987" s="57"/>
      <c r="Y987" s="12"/>
    </row>
    <row r="988" spans="1:25" ht="30" hidden="1">
      <c r="A988" s="43" t="s">
        <v>89</v>
      </c>
      <c r="B988" s="44">
        <v>11</v>
      </c>
      <c r="C988" s="45" t="s">
        <v>25</v>
      </c>
      <c r="D988" s="46">
        <v>3861</v>
      </c>
      <c r="E988" s="38" t="s">
        <v>554</v>
      </c>
      <c r="F988" s="32"/>
      <c r="G988" s="1"/>
      <c r="H988" s="1"/>
      <c r="I988" s="1"/>
      <c r="J988" s="1"/>
      <c r="K988" s="1"/>
      <c r="L988" s="22" t="str">
        <f t="shared" si="480"/>
        <v>-</v>
      </c>
      <c r="M988" s="1"/>
      <c r="N988" s="1"/>
      <c r="O988" s="1">
        <v>250000</v>
      </c>
      <c r="P988" s="1">
        <f>O988</f>
        <v>250000</v>
      </c>
      <c r="Q988" s="1"/>
      <c r="R988" s="2">
        <v>250000</v>
      </c>
      <c r="S988" s="1">
        <f>R988</f>
        <v>250000</v>
      </c>
      <c r="T988" s="1">
        <v>250000</v>
      </c>
      <c r="U988" s="1">
        <f>T988</f>
        <v>250000</v>
      </c>
    </row>
    <row r="989" spans="1:25" s="23" customFormat="1" ht="15.75" hidden="1">
      <c r="A989" s="24" t="s">
        <v>89</v>
      </c>
      <c r="B989" s="25">
        <v>11</v>
      </c>
      <c r="C989" s="26" t="s">
        <v>25</v>
      </c>
      <c r="D989" s="27">
        <v>412</v>
      </c>
      <c r="E989" s="20"/>
      <c r="F989" s="20"/>
      <c r="G989" s="21">
        <f>SUM(G990)</f>
        <v>0</v>
      </c>
      <c r="H989" s="21">
        <f t="shared" ref="H989:U989" si="503">SUM(H990)</f>
        <v>0</v>
      </c>
      <c r="I989" s="21">
        <f t="shared" si="503"/>
        <v>0</v>
      </c>
      <c r="J989" s="21">
        <f t="shared" si="503"/>
        <v>0</v>
      </c>
      <c r="K989" s="21">
        <f t="shared" si="503"/>
        <v>0</v>
      </c>
      <c r="L989" s="22" t="str">
        <f t="shared" si="480"/>
        <v>-</v>
      </c>
      <c r="M989" s="21">
        <f t="shared" si="503"/>
        <v>20000</v>
      </c>
      <c r="N989" s="21">
        <f t="shared" si="503"/>
        <v>20000</v>
      </c>
      <c r="O989" s="21">
        <f t="shared" si="503"/>
        <v>40000</v>
      </c>
      <c r="P989" s="21">
        <f t="shared" si="503"/>
        <v>40000</v>
      </c>
      <c r="Q989" s="21">
        <f t="shared" si="503"/>
        <v>20000</v>
      </c>
      <c r="R989" s="21">
        <f t="shared" si="503"/>
        <v>40000</v>
      </c>
      <c r="S989" s="21">
        <f t="shared" si="503"/>
        <v>40000</v>
      </c>
      <c r="T989" s="21">
        <f t="shared" si="503"/>
        <v>40000</v>
      </c>
      <c r="U989" s="21">
        <f t="shared" si="503"/>
        <v>40000</v>
      </c>
      <c r="V989" s="57"/>
      <c r="W989" s="57"/>
      <c r="X989" s="57"/>
      <c r="Y989" s="12"/>
    </row>
    <row r="990" spans="1:25" hidden="1">
      <c r="A990" s="28" t="s">
        <v>89</v>
      </c>
      <c r="B990" s="29">
        <v>11</v>
      </c>
      <c r="C990" s="30" t="s">
        <v>25</v>
      </c>
      <c r="D990" s="31">
        <v>4123</v>
      </c>
      <c r="E990" s="32" t="s">
        <v>133</v>
      </c>
      <c r="F990" s="32"/>
      <c r="G990" s="1"/>
      <c r="H990" s="1"/>
      <c r="I990" s="1"/>
      <c r="J990" s="1"/>
      <c r="K990" s="1"/>
      <c r="L990" s="33" t="str">
        <f t="shared" si="480"/>
        <v>-</v>
      </c>
      <c r="M990" s="1">
        <v>20000</v>
      </c>
      <c r="N990" s="1">
        <v>20000</v>
      </c>
      <c r="O990" s="1">
        <v>40000</v>
      </c>
      <c r="P990" s="1">
        <f t="shared" si="490"/>
        <v>40000</v>
      </c>
      <c r="Q990" s="1">
        <v>20000</v>
      </c>
      <c r="R990" s="1">
        <v>40000</v>
      </c>
      <c r="S990" s="1">
        <f t="shared" si="491"/>
        <v>40000</v>
      </c>
      <c r="T990" s="1">
        <v>40000</v>
      </c>
      <c r="U990" s="1">
        <f t="shared" si="492"/>
        <v>40000</v>
      </c>
    </row>
    <row r="991" spans="1:25" s="23" customFormat="1" ht="15.75" hidden="1">
      <c r="A991" s="24" t="s">
        <v>89</v>
      </c>
      <c r="B991" s="25">
        <v>11</v>
      </c>
      <c r="C991" s="26" t="s">
        <v>25</v>
      </c>
      <c r="D991" s="27">
        <v>422</v>
      </c>
      <c r="E991" s="20"/>
      <c r="F991" s="20"/>
      <c r="G991" s="21">
        <f>SUM(G992:G996)</f>
        <v>170000</v>
      </c>
      <c r="H991" s="21">
        <f t="shared" ref="H991:U991" si="504">SUM(H992:H996)</f>
        <v>170000</v>
      </c>
      <c r="I991" s="21">
        <f t="shared" si="504"/>
        <v>170000</v>
      </c>
      <c r="J991" s="21">
        <f t="shared" si="504"/>
        <v>170000</v>
      </c>
      <c r="K991" s="21">
        <f t="shared" si="504"/>
        <v>168986.44</v>
      </c>
      <c r="L991" s="22">
        <f t="shared" si="480"/>
        <v>99.403788235294115</v>
      </c>
      <c r="M991" s="21">
        <f t="shared" si="504"/>
        <v>101500</v>
      </c>
      <c r="N991" s="21">
        <f t="shared" si="504"/>
        <v>101500</v>
      </c>
      <c r="O991" s="21">
        <f t="shared" si="504"/>
        <v>120000</v>
      </c>
      <c r="P991" s="21">
        <f t="shared" si="504"/>
        <v>120000</v>
      </c>
      <c r="Q991" s="21">
        <f t="shared" si="504"/>
        <v>155000</v>
      </c>
      <c r="R991" s="21">
        <f t="shared" si="504"/>
        <v>155000</v>
      </c>
      <c r="S991" s="21">
        <f t="shared" si="504"/>
        <v>155000</v>
      </c>
      <c r="T991" s="21">
        <f t="shared" si="504"/>
        <v>155000</v>
      </c>
      <c r="U991" s="21">
        <f t="shared" si="504"/>
        <v>155000</v>
      </c>
      <c r="V991" s="57"/>
      <c r="W991" s="57"/>
      <c r="X991" s="57"/>
      <c r="Y991" s="12"/>
    </row>
    <row r="992" spans="1:25" hidden="1">
      <c r="A992" s="28" t="s">
        <v>89</v>
      </c>
      <c r="B992" s="29">
        <v>11</v>
      </c>
      <c r="C992" s="30" t="s">
        <v>25</v>
      </c>
      <c r="D992" s="31">
        <v>4221</v>
      </c>
      <c r="E992" s="32" t="s">
        <v>129</v>
      </c>
      <c r="F992" s="32"/>
      <c r="G992" s="1">
        <v>20000</v>
      </c>
      <c r="H992" s="1">
        <v>20000</v>
      </c>
      <c r="I992" s="1">
        <v>20000</v>
      </c>
      <c r="J992" s="1">
        <v>20000</v>
      </c>
      <c r="K992" s="1">
        <v>32337.69</v>
      </c>
      <c r="L992" s="33">
        <f t="shared" si="480"/>
        <v>161.68844999999999</v>
      </c>
      <c r="M992" s="1">
        <v>20000</v>
      </c>
      <c r="N992" s="1">
        <v>20000</v>
      </c>
      <c r="O992" s="1">
        <v>20000</v>
      </c>
      <c r="P992" s="1">
        <f t="shared" si="490"/>
        <v>20000</v>
      </c>
      <c r="Q992" s="1">
        <v>45000</v>
      </c>
      <c r="R992" s="1">
        <v>45000</v>
      </c>
      <c r="S992" s="1">
        <f t="shared" si="491"/>
        <v>45000</v>
      </c>
      <c r="T992" s="1">
        <v>45000</v>
      </c>
      <c r="U992" s="1">
        <f t="shared" si="492"/>
        <v>45000</v>
      </c>
    </row>
    <row r="993" spans="1:25" s="23" customFormat="1" ht="15.75" hidden="1">
      <c r="A993" s="28" t="s">
        <v>89</v>
      </c>
      <c r="B993" s="29">
        <v>11</v>
      </c>
      <c r="C993" s="30" t="s">
        <v>25</v>
      </c>
      <c r="D993" s="31">
        <v>4222</v>
      </c>
      <c r="E993" s="32" t="s">
        <v>130</v>
      </c>
      <c r="F993" s="32"/>
      <c r="G993" s="1">
        <v>10000</v>
      </c>
      <c r="H993" s="1">
        <v>10000</v>
      </c>
      <c r="I993" s="1">
        <v>10000</v>
      </c>
      <c r="J993" s="1">
        <v>10000</v>
      </c>
      <c r="K993" s="1">
        <v>81762.5</v>
      </c>
      <c r="L993" s="33">
        <f t="shared" si="480"/>
        <v>817.625</v>
      </c>
      <c r="M993" s="1">
        <v>21500</v>
      </c>
      <c r="N993" s="1">
        <v>21500</v>
      </c>
      <c r="O993" s="1">
        <v>40000</v>
      </c>
      <c r="P993" s="1">
        <f t="shared" si="490"/>
        <v>40000</v>
      </c>
      <c r="Q993" s="1">
        <v>50000</v>
      </c>
      <c r="R993" s="1">
        <v>50000</v>
      </c>
      <c r="S993" s="1">
        <f t="shared" si="491"/>
        <v>50000</v>
      </c>
      <c r="T993" s="1">
        <v>50000</v>
      </c>
      <c r="U993" s="1">
        <f t="shared" si="492"/>
        <v>50000</v>
      </c>
      <c r="V993" s="57"/>
      <c r="W993" s="57"/>
      <c r="X993" s="57"/>
      <c r="Y993" s="12"/>
    </row>
    <row r="994" spans="1:25" hidden="1">
      <c r="A994" s="28" t="s">
        <v>89</v>
      </c>
      <c r="B994" s="29">
        <v>11</v>
      </c>
      <c r="C994" s="30" t="s">
        <v>25</v>
      </c>
      <c r="D994" s="31">
        <v>4223</v>
      </c>
      <c r="E994" s="32" t="s">
        <v>131</v>
      </c>
      <c r="F994" s="32"/>
      <c r="G994" s="1">
        <v>20000</v>
      </c>
      <c r="H994" s="1">
        <v>20000</v>
      </c>
      <c r="I994" s="1">
        <v>20000</v>
      </c>
      <c r="J994" s="1">
        <v>20000</v>
      </c>
      <c r="K994" s="1">
        <v>0</v>
      </c>
      <c r="L994" s="33">
        <f t="shared" si="480"/>
        <v>0</v>
      </c>
      <c r="M994" s="1">
        <v>20000</v>
      </c>
      <c r="N994" s="1">
        <v>20000</v>
      </c>
      <c r="O994" s="1">
        <v>20000</v>
      </c>
      <c r="P994" s="1">
        <f t="shared" si="490"/>
        <v>20000</v>
      </c>
      <c r="Q994" s="1">
        <v>20000</v>
      </c>
      <c r="R994" s="1">
        <v>20000</v>
      </c>
      <c r="S994" s="1">
        <f t="shared" si="491"/>
        <v>20000</v>
      </c>
      <c r="T994" s="1">
        <v>20000</v>
      </c>
      <c r="U994" s="1">
        <f t="shared" si="492"/>
        <v>20000</v>
      </c>
    </row>
    <row r="995" spans="1:25" hidden="1">
      <c r="A995" s="28" t="s">
        <v>89</v>
      </c>
      <c r="B995" s="29">
        <v>11</v>
      </c>
      <c r="C995" s="30" t="s">
        <v>25</v>
      </c>
      <c r="D995" s="31">
        <v>4225</v>
      </c>
      <c r="E995" s="32" t="s">
        <v>134</v>
      </c>
      <c r="F995" s="32"/>
      <c r="G995" s="1">
        <v>100000</v>
      </c>
      <c r="H995" s="1">
        <v>100000</v>
      </c>
      <c r="I995" s="1">
        <v>100000</v>
      </c>
      <c r="J995" s="1">
        <v>100000</v>
      </c>
      <c r="K995" s="1">
        <v>0</v>
      </c>
      <c r="L995" s="33">
        <f t="shared" si="480"/>
        <v>0</v>
      </c>
      <c r="M995" s="1">
        <v>20000</v>
      </c>
      <c r="N995" s="1">
        <v>20000</v>
      </c>
      <c r="O995" s="1">
        <v>20000</v>
      </c>
      <c r="P995" s="1">
        <f t="shared" si="490"/>
        <v>20000</v>
      </c>
      <c r="Q995" s="1">
        <v>20000</v>
      </c>
      <c r="R995" s="1">
        <v>20000</v>
      </c>
      <c r="S995" s="1">
        <f t="shared" si="491"/>
        <v>20000</v>
      </c>
      <c r="T995" s="1">
        <v>20000</v>
      </c>
      <c r="U995" s="1">
        <f t="shared" si="492"/>
        <v>20000</v>
      </c>
    </row>
    <row r="996" spans="1:25" hidden="1">
      <c r="A996" s="28" t="s">
        <v>89</v>
      </c>
      <c r="B996" s="29">
        <v>11</v>
      </c>
      <c r="C996" s="30" t="s">
        <v>25</v>
      </c>
      <c r="D996" s="31">
        <v>4227</v>
      </c>
      <c r="E996" s="32" t="s">
        <v>132</v>
      </c>
      <c r="F996" s="32"/>
      <c r="G996" s="1">
        <v>20000</v>
      </c>
      <c r="H996" s="1">
        <v>20000</v>
      </c>
      <c r="I996" s="1">
        <v>20000</v>
      </c>
      <c r="J996" s="1">
        <v>20000</v>
      </c>
      <c r="K996" s="1">
        <v>54886.25</v>
      </c>
      <c r="L996" s="33">
        <f t="shared" si="480"/>
        <v>274.43124999999998</v>
      </c>
      <c r="M996" s="1">
        <v>20000</v>
      </c>
      <c r="N996" s="1">
        <v>20000</v>
      </c>
      <c r="O996" s="1">
        <v>20000</v>
      </c>
      <c r="P996" s="1">
        <f t="shared" si="490"/>
        <v>20000</v>
      </c>
      <c r="Q996" s="1">
        <v>20000</v>
      </c>
      <c r="R996" s="1">
        <v>20000</v>
      </c>
      <c r="S996" s="1">
        <f t="shared" si="491"/>
        <v>20000</v>
      </c>
      <c r="T996" s="1">
        <v>20000</v>
      </c>
      <c r="U996" s="1">
        <f t="shared" si="492"/>
        <v>20000</v>
      </c>
    </row>
    <row r="997" spans="1:25" s="23" customFormat="1" ht="15.75" hidden="1">
      <c r="A997" s="24" t="s">
        <v>89</v>
      </c>
      <c r="B997" s="25">
        <v>11</v>
      </c>
      <c r="C997" s="26" t="s">
        <v>25</v>
      </c>
      <c r="D997" s="27">
        <v>426</v>
      </c>
      <c r="E997" s="20"/>
      <c r="F997" s="20"/>
      <c r="G997" s="21">
        <f>SUM(G998)</f>
        <v>150000</v>
      </c>
      <c r="H997" s="21">
        <f t="shared" ref="H997:U997" si="505">SUM(H998)</f>
        <v>150000</v>
      </c>
      <c r="I997" s="21">
        <f t="shared" si="505"/>
        <v>150000</v>
      </c>
      <c r="J997" s="21">
        <f t="shared" si="505"/>
        <v>150000</v>
      </c>
      <c r="K997" s="21">
        <f t="shared" si="505"/>
        <v>73050</v>
      </c>
      <c r="L997" s="22">
        <f t="shared" si="480"/>
        <v>48.699999999999996</v>
      </c>
      <c r="M997" s="21">
        <f t="shared" si="505"/>
        <v>20000</v>
      </c>
      <c r="N997" s="21">
        <f t="shared" si="505"/>
        <v>20000</v>
      </c>
      <c r="O997" s="21">
        <f t="shared" si="505"/>
        <v>20000</v>
      </c>
      <c r="P997" s="21">
        <f t="shared" si="505"/>
        <v>20000</v>
      </c>
      <c r="Q997" s="21">
        <f t="shared" si="505"/>
        <v>20000</v>
      </c>
      <c r="R997" s="21">
        <f t="shared" si="505"/>
        <v>40000</v>
      </c>
      <c r="S997" s="21">
        <f t="shared" si="505"/>
        <v>40000</v>
      </c>
      <c r="T997" s="21">
        <f t="shared" si="505"/>
        <v>40000</v>
      </c>
      <c r="U997" s="21">
        <f t="shared" si="505"/>
        <v>40000</v>
      </c>
      <c r="V997" s="57"/>
      <c r="W997" s="57"/>
      <c r="X997" s="57"/>
      <c r="Y997" s="12"/>
    </row>
    <row r="998" spans="1:25" s="41" customFormat="1" ht="15.75" hidden="1">
      <c r="A998" s="28" t="s">
        <v>89</v>
      </c>
      <c r="B998" s="29">
        <v>11</v>
      </c>
      <c r="C998" s="30" t="s">
        <v>25</v>
      </c>
      <c r="D998" s="31">
        <v>4262</v>
      </c>
      <c r="E998" s="32" t="s">
        <v>135</v>
      </c>
      <c r="F998" s="32"/>
      <c r="G998" s="1">
        <v>150000</v>
      </c>
      <c r="H998" s="1">
        <v>150000</v>
      </c>
      <c r="I998" s="1">
        <v>150000</v>
      </c>
      <c r="J998" s="1">
        <v>150000</v>
      </c>
      <c r="K998" s="1">
        <v>73050</v>
      </c>
      <c r="L998" s="33">
        <f t="shared" si="480"/>
        <v>48.699999999999996</v>
      </c>
      <c r="M998" s="1">
        <v>20000</v>
      </c>
      <c r="N998" s="1">
        <v>20000</v>
      </c>
      <c r="O998" s="1">
        <v>20000</v>
      </c>
      <c r="P998" s="1">
        <f t="shared" si="490"/>
        <v>20000</v>
      </c>
      <c r="Q998" s="1">
        <v>20000</v>
      </c>
      <c r="R998" s="1">
        <v>40000</v>
      </c>
      <c r="S998" s="1">
        <f t="shared" si="491"/>
        <v>40000</v>
      </c>
      <c r="T998" s="1">
        <v>40000</v>
      </c>
      <c r="U998" s="1">
        <f t="shared" si="492"/>
        <v>40000</v>
      </c>
      <c r="V998" s="125"/>
      <c r="W998" s="125"/>
      <c r="X998" s="125"/>
      <c r="Y998" s="134"/>
    </row>
    <row r="999" spans="1:25" s="41" customFormat="1" ht="15.75" hidden="1">
      <c r="A999" s="24" t="s">
        <v>89</v>
      </c>
      <c r="B999" s="25">
        <v>43</v>
      </c>
      <c r="C999" s="26" t="s">
        <v>25</v>
      </c>
      <c r="D999" s="27">
        <v>324</v>
      </c>
      <c r="E999" s="20"/>
      <c r="F999" s="20"/>
      <c r="G999" s="21"/>
      <c r="H999" s="21"/>
      <c r="I999" s="21">
        <f>I1000</f>
        <v>0</v>
      </c>
      <c r="J999" s="21">
        <f>J1000</f>
        <v>0</v>
      </c>
      <c r="K999" s="21">
        <f>K1000</f>
        <v>5076.3</v>
      </c>
      <c r="L999" s="22" t="str">
        <f t="shared" si="480"/>
        <v>-</v>
      </c>
      <c r="M999" s="21">
        <f t="shared" ref="M999:U999" si="506">M1000</f>
        <v>0</v>
      </c>
      <c r="N999" s="21">
        <f t="shared" si="506"/>
        <v>0</v>
      </c>
      <c r="O999" s="21">
        <f t="shared" si="506"/>
        <v>16000</v>
      </c>
      <c r="P999" s="21">
        <f t="shared" si="506"/>
        <v>0</v>
      </c>
      <c r="Q999" s="21">
        <f t="shared" si="506"/>
        <v>0</v>
      </c>
      <c r="R999" s="21">
        <f t="shared" si="506"/>
        <v>0</v>
      </c>
      <c r="S999" s="21">
        <f t="shared" si="506"/>
        <v>0</v>
      </c>
      <c r="T999" s="21">
        <f t="shared" si="506"/>
        <v>0</v>
      </c>
      <c r="U999" s="21">
        <f t="shared" si="506"/>
        <v>0</v>
      </c>
      <c r="V999" s="125"/>
      <c r="W999" s="125"/>
      <c r="X999" s="125"/>
      <c r="Y999" s="134"/>
    </row>
    <row r="1000" spans="1:25" s="41" customFormat="1" ht="30" hidden="1">
      <c r="A1000" s="28" t="s">
        <v>89</v>
      </c>
      <c r="B1000" s="29">
        <v>43</v>
      </c>
      <c r="C1000" s="30" t="s">
        <v>25</v>
      </c>
      <c r="D1000" s="31">
        <v>3241</v>
      </c>
      <c r="E1000" s="32" t="s">
        <v>238</v>
      </c>
      <c r="F1000" s="32"/>
      <c r="G1000" s="1"/>
      <c r="H1000" s="1"/>
      <c r="I1000" s="1">
        <v>0</v>
      </c>
      <c r="J1000" s="37"/>
      <c r="K1000" s="1">
        <v>5076.3</v>
      </c>
      <c r="L1000" s="33" t="str">
        <f t="shared" si="480"/>
        <v>-</v>
      </c>
      <c r="M1000" s="1"/>
      <c r="N1000" s="1"/>
      <c r="O1000" s="1">
        <v>16000</v>
      </c>
      <c r="P1000" s="37"/>
      <c r="Q1000" s="1"/>
      <c r="R1000" s="1"/>
      <c r="S1000" s="37"/>
      <c r="T1000" s="1"/>
      <c r="U1000" s="37"/>
      <c r="V1000" s="125"/>
      <c r="W1000" s="125"/>
      <c r="X1000" s="125"/>
      <c r="Y1000" s="134"/>
    </row>
    <row r="1001" spans="1:25" s="39" customFormat="1" ht="94.5">
      <c r="A1001" s="281" t="s">
        <v>533</v>
      </c>
      <c r="B1001" s="282"/>
      <c r="C1001" s="282"/>
      <c r="D1001" s="282"/>
      <c r="E1001" s="20" t="s">
        <v>35</v>
      </c>
      <c r="F1001" s="51" t="s">
        <v>449</v>
      </c>
      <c r="G1001" s="21">
        <f>G1002+G1005</f>
        <v>100000</v>
      </c>
      <c r="H1001" s="21">
        <f t="shared" ref="H1001:U1001" si="507">H1002+H1005</f>
        <v>100000</v>
      </c>
      <c r="I1001" s="21">
        <f t="shared" si="507"/>
        <v>100000</v>
      </c>
      <c r="J1001" s="21">
        <f t="shared" si="507"/>
        <v>100000</v>
      </c>
      <c r="K1001" s="21">
        <f t="shared" si="507"/>
        <v>28796.25</v>
      </c>
      <c r="L1001" s="22">
        <f t="shared" si="480"/>
        <v>28.796250000000001</v>
      </c>
      <c r="M1001" s="21">
        <f t="shared" si="507"/>
        <v>100000</v>
      </c>
      <c r="N1001" s="21">
        <f t="shared" si="507"/>
        <v>100000</v>
      </c>
      <c r="O1001" s="21">
        <f t="shared" si="507"/>
        <v>120000</v>
      </c>
      <c r="P1001" s="21">
        <f t="shared" si="507"/>
        <v>120000</v>
      </c>
      <c r="Q1001" s="21">
        <f t="shared" si="507"/>
        <v>100000</v>
      </c>
      <c r="R1001" s="21">
        <f t="shared" si="507"/>
        <v>120000</v>
      </c>
      <c r="S1001" s="21">
        <f t="shared" si="507"/>
        <v>120000</v>
      </c>
      <c r="T1001" s="21">
        <f t="shared" si="507"/>
        <v>120000</v>
      </c>
      <c r="U1001" s="21">
        <f t="shared" si="507"/>
        <v>120000</v>
      </c>
      <c r="V1001" s="124"/>
      <c r="W1001" s="124"/>
      <c r="X1001" s="124"/>
      <c r="Y1001" s="133"/>
    </row>
    <row r="1002" spans="1:25" s="41" customFormat="1" ht="15.75" hidden="1">
      <c r="A1002" s="24" t="s">
        <v>309</v>
      </c>
      <c r="B1002" s="25">
        <v>11</v>
      </c>
      <c r="C1002" s="24" t="s">
        <v>25</v>
      </c>
      <c r="D1002" s="42">
        <v>323</v>
      </c>
      <c r="E1002" s="20"/>
      <c r="F1002" s="20"/>
      <c r="G1002" s="21">
        <f>SUM(G1003:G1004)</f>
        <v>90000</v>
      </c>
      <c r="H1002" s="21">
        <f t="shared" ref="H1002:U1002" si="508">SUM(H1003:H1004)</f>
        <v>90000</v>
      </c>
      <c r="I1002" s="21">
        <f t="shared" si="508"/>
        <v>90000</v>
      </c>
      <c r="J1002" s="21">
        <f t="shared" si="508"/>
        <v>90000</v>
      </c>
      <c r="K1002" s="21">
        <f t="shared" si="508"/>
        <v>28796.25</v>
      </c>
      <c r="L1002" s="22">
        <f t="shared" si="480"/>
        <v>31.995833333333334</v>
      </c>
      <c r="M1002" s="21">
        <f t="shared" si="508"/>
        <v>90000</v>
      </c>
      <c r="N1002" s="21">
        <f t="shared" si="508"/>
        <v>90000</v>
      </c>
      <c r="O1002" s="21">
        <f t="shared" si="508"/>
        <v>110000</v>
      </c>
      <c r="P1002" s="21">
        <f t="shared" si="508"/>
        <v>110000</v>
      </c>
      <c r="Q1002" s="21">
        <f t="shared" si="508"/>
        <v>90000</v>
      </c>
      <c r="R1002" s="21">
        <f t="shared" si="508"/>
        <v>110000</v>
      </c>
      <c r="S1002" s="21">
        <f t="shared" si="508"/>
        <v>110000</v>
      </c>
      <c r="T1002" s="21">
        <f t="shared" si="508"/>
        <v>110000</v>
      </c>
      <c r="U1002" s="21">
        <f t="shared" si="508"/>
        <v>110000</v>
      </c>
      <c r="V1002" s="125"/>
      <c r="W1002" s="125"/>
      <c r="X1002" s="125"/>
      <c r="Y1002" s="134"/>
    </row>
    <row r="1003" spans="1:25" hidden="1">
      <c r="A1003" s="28" t="s">
        <v>309</v>
      </c>
      <c r="B1003" s="29">
        <v>11</v>
      </c>
      <c r="C1003" s="28" t="s">
        <v>25</v>
      </c>
      <c r="D1003" s="56">
        <v>3232</v>
      </c>
      <c r="E1003" s="32" t="s">
        <v>118</v>
      </c>
      <c r="F1003" s="32"/>
      <c r="G1003" s="1">
        <v>10000</v>
      </c>
      <c r="H1003" s="1">
        <v>10000</v>
      </c>
      <c r="I1003" s="1">
        <v>10000</v>
      </c>
      <c r="J1003" s="1">
        <v>10000</v>
      </c>
      <c r="K1003" s="1">
        <v>0</v>
      </c>
      <c r="L1003" s="33">
        <f t="shared" ref="L1003:L1071" si="509">IF(I1003=0, "-", K1003/I1003*100)</f>
        <v>0</v>
      </c>
      <c r="M1003" s="1">
        <v>10000</v>
      </c>
      <c r="N1003" s="1">
        <v>10000</v>
      </c>
      <c r="O1003" s="1">
        <v>10000</v>
      </c>
      <c r="P1003" s="1">
        <f>O1003</f>
        <v>10000</v>
      </c>
      <c r="Q1003" s="1">
        <v>10000</v>
      </c>
      <c r="R1003" s="1">
        <v>10000</v>
      </c>
      <c r="S1003" s="1">
        <f>R1003</f>
        <v>10000</v>
      </c>
      <c r="T1003" s="1">
        <v>10000</v>
      </c>
      <c r="U1003" s="1">
        <f>T1003</f>
        <v>10000</v>
      </c>
    </row>
    <row r="1004" spans="1:25" hidden="1">
      <c r="A1004" s="28" t="s">
        <v>309</v>
      </c>
      <c r="B1004" s="29">
        <v>11</v>
      </c>
      <c r="C1004" s="28" t="s">
        <v>25</v>
      </c>
      <c r="D1004" s="56">
        <v>3235</v>
      </c>
      <c r="E1004" s="32" t="s">
        <v>42</v>
      </c>
      <c r="F1004" s="32"/>
      <c r="G1004" s="1">
        <v>80000</v>
      </c>
      <c r="H1004" s="1">
        <v>80000</v>
      </c>
      <c r="I1004" s="1">
        <v>80000</v>
      </c>
      <c r="J1004" s="1">
        <v>80000</v>
      </c>
      <c r="K1004" s="1">
        <v>28796.25</v>
      </c>
      <c r="L1004" s="33">
        <f t="shared" si="509"/>
        <v>35.995312499999997</v>
      </c>
      <c r="M1004" s="1">
        <v>80000</v>
      </c>
      <c r="N1004" s="1">
        <v>80000</v>
      </c>
      <c r="O1004" s="1">
        <v>100000</v>
      </c>
      <c r="P1004" s="1">
        <f>O1004</f>
        <v>100000</v>
      </c>
      <c r="Q1004" s="1">
        <v>80000</v>
      </c>
      <c r="R1004" s="1">
        <v>100000</v>
      </c>
      <c r="S1004" s="1">
        <f>R1004</f>
        <v>100000</v>
      </c>
      <c r="T1004" s="1">
        <v>100000</v>
      </c>
      <c r="U1004" s="1">
        <f>T1004</f>
        <v>100000</v>
      </c>
    </row>
    <row r="1005" spans="1:25" s="23" customFormat="1" ht="15.75" hidden="1">
      <c r="A1005" s="24" t="s">
        <v>309</v>
      </c>
      <c r="B1005" s="25">
        <v>11</v>
      </c>
      <c r="C1005" s="24" t="s">
        <v>25</v>
      </c>
      <c r="D1005" s="42">
        <v>329</v>
      </c>
      <c r="E1005" s="20"/>
      <c r="F1005" s="20"/>
      <c r="G1005" s="21">
        <f>SUM(G1006)</f>
        <v>10000</v>
      </c>
      <c r="H1005" s="21">
        <f t="shared" ref="H1005:U1005" si="510">SUM(H1006)</f>
        <v>10000</v>
      </c>
      <c r="I1005" s="21">
        <f t="shared" si="510"/>
        <v>10000</v>
      </c>
      <c r="J1005" s="21">
        <f t="shared" si="510"/>
        <v>10000</v>
      </c>
      <c r="K1005" s="21">
        <f t="shared" si="510"/>
        <v>0</v>
      </c>
      <c r="L1005" s="22">
        <f t="shared" si="509"/>
        <v>0</v>
      </c>
      <c r="M1005" s="21">
        <f t="shared" si="510"/>
        <v>10000</v>
      </c>
      <c r="N1005" s="21">
        <f t="shared" si="510"/>
        <v>10000</v>
      </c>
      <c r="O1005" s="21">
        <f t="shared" si="510"/>
        <v>10000</v>
      </c>
      <c r="P1005" s="21">
        <f t="shared" si="510"/>
        <v>10000</v>
      </c>
      <c r="Q1005" s="21">
        <f t="shared" si="510"/>
        <v>10000</v>
      </c>
      <c r="R1005" s="21">
        <f t="shared" si="510"/>
        <v>10000</v>
      </c>
      <c r="S1005" s="21">
        <f t="shared" si="510"/>
        <v>10000</v>
      </c>
      <c r="T1005" s="21">
        <f t="shared" si="510"/>
        <v>10000</v>
      </c>
      <c r="U1005" s="21">
        <f t="shared" si="510"/>
        <v>10000</v>
      </c>
      <c r="V1005" s="57"/>
      <c r="W1005" s="57"/>
      <c r="X1005" s="57"/>
      <c r="Y1005" s="12"/>
    </row>
    <row r="1006" spans="1:25" hidden="1">
      <c r="A1006" s="28" t="s">
        <v>309</v>
      </c>
      <c r="B1006" s="29">
        <v>11</v>
      </c>
      <c r="C1006" s="28" t="s">
        <v>25</v>
      </c>
      <c r="D1006" s="31">
        <v>3292</v>
      </c>
      <c r="E1006" s="32" t="s">
        <v>123</v>
      </c>
      <c r="F1006" s="32"/>
      <c r="G1006" s="1">
        <v>10000</v>
      </c>
      <c r="H1006" s="1">
        <v>10000</v>
      </c>
      <c r="I1006" s="1">
        <v>10000</v>
      </c>
      <c r="J1006" s="1">
        <v>10000</v>
      </c>
      <c r="K1006" s="1">
        <v>0</v>
      </c>
      <c r="L1006" s="33">
        <f t="shared" si="509"/>
        <v>0</v>
      </c>
      <c r="M1006" s="1">
        <v>10000</v>
      </c>
      <c r="N1006" s="1">
        <v>10000</v>
      </c>
      <c r="O1006" s="1">
        <v>10000</v>
      </c>
      <c r="P1006" s="1">
        <f>O1006</f>
        <v>10000</v>
      </c>
      <c r="Q1006" s="1">
        <v>10000</v>
      </c>
      <c r="R1006" s="1">
        <v>10000</v>
      </c>
      <c r="S1006" s="1">
        <f>R1006</f>
        <v>10000</v>
      </c>
      <c r="T1006" s="1">
        <v>10000</v>
      </c>
      <c r="U1006" s="1">
        <f>T1006</f>
        <v>10000</v>
      </c>
    </row>
    <row r="1007" spans="1:25" ht="94.5">
      <c r="A1007" s="282" t="s">
        <v>534</v>
      </c>
      <c r="B1007" s="282"/>
      <c r="C1007" s="282"/>
      <c r="D1007" s="282"/>
      <c r="E1007" s="20" t="s">
        <v>292</v>
      </c>
      <c r="F1007" s="51" t="s">
        <v>449</v>
      </c>
      <c r="G1007" s="21">
        <f>SUM(G1008)</f>
        <v>600000</v>
      </c>
      <c r="H1007" s="21">
        <f t="shared" ref="H1007:U1008" si="511">SUM(H1008)</f>
        <v>600000</v>
      </c>
      <c r="I1007" s="21">
        <f t="shared" si="511"/>
        <v>600000</v>
      </c>
      <c r="J1007" s="21">
        <f t="shared" si="511"/>
        <v>600000</v>
      </c>
      <c r="K1007" s="21">
        <f t="shared" si="511"/>
        <v>577825</v>
      </c>
      <c r="L1007" s="22">
        <f t="shared" si="509"/>
        <v>96.304166666666674</v>
      </c>
      <c r="M1007" s="21">
        <f t="shared" si="511"/>
        <v>500000</v>
      </c>
      <c r="N1007" s="21">
        <f t="shared" si="511"/>
        <v>500000</v>
      </c>
      <c r="O1007" s="21">
        <f t="shared" si="511"/>
        <v>600000</v>
      </c>
      <c r="P1007" s="21">
        <f t="shared" si="511"/>
        <v>600000</v>
      </c>
      <c r="Q1007" s="21">
        <f t="shared" si="511"/>
        <v>400000</v>
      </c>
      <c r="R1007" s="21">
        <f t="shared" si="511"/>
        <v>600000</v>
      </c>
      <c r="S1007" s="21">
        <f t="shared" si="511"/>
        <v>600000</v>
      </c>
      <c r="T1007" s="21">
        <f t="shared" si="511"/>
        <v>0</v>
      </c>
      <c r="U1007" s="21">
        <f t="shared" si="511"/>
        <v>0</v>
      </c>
    </row>
    <row r="1008" spans="1:25" s="23" customFormat="1" ht="15.75" hidden="1">
      <c r="A1008" s="24" t="s">
        <v>291</v>
      </c>
      <c r="B1008" s="25">
        <v>11</v>
      </c>
      <c r="C1008" s="52" t="s">
        <v>25</v>
      </c>
      <c r="D1008" s="42">
        <v>423</v>
      </c>
      <c r="E1008" s="20"/>
      <c r="F1008" s="20"/>
      <c r="G1008" s="21">
        <f>SUM(G1009)</f>
        <v>600000</v>
      </c>
      <c r="H1008" s="21">
        <f t="shared" si="511"/>
        <v>600000</v>
      </c>
      <c r="I1008" s="21">
        <f t="shared" si="511"/>
        <v>600000</v>
      </c>
      <c r="J1008" s="21">
        <f t="shared" si="511"/>
        <v>600000</v>
      </c>
      <c r="K1008" s="21">
        <f t="shared" si="511"/>
        <v>577825</v>
      </c>
      <c r="L1008" s="22">
        <f t="shared" si="509"/>
        <v>96.304166666666674</v>
      </c>
      <c r="M1008" s="21">
        <f t="shared" si="511"/>
        <v>500000</v>
      </c>
      <c r="N1008" s="21">
        <f t="shared" si="511"/>
        <v>500000</v>
      </c>
      <c r="O1008" s="21">
        <f t="shared" si="511"/>
        <v>600000</v>
      </c>
      <c r="P1008" s="21">
        <f t="shared" si="511"/>
        <v>600000</v>
      </c>
      <c r="Q1008" s="21">
        <f t="shared" si="511"/>
        <v>400000</v>
      </c>
      <c r="R1008" s="21">
        <f t="shared" si="511"/>
        <v>600000</v>
      </c>
      <c r="S1008" s="21">
        <f t="shared" si="511"/>
        <v>600000</v>
      </c>
      <c r="T1008" s="21">
        <f t="shared" si="511"/>
        <v>0</v>
      </c>
      <c r="U1008" s="21">
        <f t="shared" si="511"/>
        <v>0</v>
      </c>
      <c r="V1008" s="57"/>
      <c r="W1008" s="57"/>
      <c r="X1008" s="57"/>
      <c r="Y1008" s="12"/>
    </row>
    <row r="1009" spans="1:25" ht="30" hidden="1">
      <c r="A1009" s="28" t="s">
        <v>291</v>
      </c>
      <c r="B1009" s="29">
        <v>11</v>
      </c>
      <c r="C1009" s="53" t="s">
        <v>25</v>
      </c>
      <c r="D1009" s="31">
        <v>4233</v>
      </c>
      <c r="E1009" s="32" t="s">
        <v>142</v>
      </c>
      <c r="F1009" s="38"/>
      <c r="G1009" s="1">
        <v>600000</v>
      </c>
      <c r="H1009" s="1">
        <v>600000</v>
      </c>
      <c r="I1009" s="1">
        <v>600000</v>
      </c>
      <c r="J1009" s="1">
        <v>600000</v>
      </c>
      <c r="K1009" s="1">
        <v>577825</v>
      </c>
      <c r="L1009" s="33">
        <f t="shared" si="509"/>
        <v>96.304166666666674</v>
      </c>
      <c r="M1009" s="1">
        <v>500000</v>
      </c>
      <c r="N1009" s="1">
        <v>500000</v>
      </c>
      <c r="O1009" s="1">
        <v>600000</v>
      </c>
      <c r="P1009" s="1">
        <f>O1009</f>
        <v>600000</v>
      </c>
      <c r="Q1009" s="1">
        <v>400000</v>
      </c>
      <c r="R1009" s="1">
        <v>600000</v>
      </c>
      <c r="S1009" s="1">
        <f>R1009</f>
        <v>600000</v>
      </c>
      <c r="T1009" s="1">
        <v>0</v>
      </c>
      <c r="U1009" s="1">
        <f>T1009</f>
        <v>0</v>
      </c>
    </row>
    <row r="1010" spans="1:25" ht="94.5">
      <c r="A1010" s="281" t="s">
        <v>535</v>
      </c>
      <c r="B1010" s="281"/>
      <c r="C1010" s="281"/>
      <c r="D1010" s="281"/>
      <c r="E1010" s="20" t="s">
        <v>92</v>
      </c>
      <c r="F1010" s="51" t="s">
        <v>449</v>
      </c>
      <c r="G1010" s="21">
        <f>G1011+G1015+G1018+G1021+G1023+G1025+G1027+G1029</f>
        <v>12600000</v>
      </c>
      <c r="H1010" s="21">
        <f t="shared" ref="H1010:U1010" si="512">H1011+H1015+H1018+H1021+H1023+H1025+H1027+H1029</f>
        <v>12500000</v>
      </c>
      <c r="I1010" s="21">
        <f t="shared" si="512"/>
        <v>12600000</v>
      </c>
      <c r="J1010" s="21">
        <f t="shared" si="512"/>
        <v>12500000</v>
      </c>
      <c r="K1010" s="21">
        <f t="shared" si="512"/>
        <v>9603709.3900000006</v>
      </c>
      <c r="L1010" s="22">
        <f t="shared" si="509"/>
        <v>76.219915793650799</v>
      </c>
      <c r="M1010" s="21">
        <f t="shared" si="512"/>
        <v>14100000</v>
      </c>
      <c r="N1010" s="21">
        <f t="shared" si="512"/>
        <v>14000000</v>
      </c>
      <c r="O1010" s="21">
        <f t="shared" si="512"/>
        <v>13680000</v>
      </c>
      <c r="P1010" s="21">
        <f t="shared" si="512"/>
        <v>13580000</v>
      </c>
      <c r="Q1010" s="21">
        <f t="shared" si="512"/>
        <v>14011375</v>
      </c>
      <c r="R1010" s="21">
        <f t="shared" si="512"/>
        <v>14410000</v>
      </c>
      <c r="S1010" s="21">
        <f t="shared" si="512"/>
        <v>14310000</v>
      </c>
      <c r="T1010" s="21">
        <f t="shared" si="512"/>
        <v>15010000</v>
      </c>
      <c r="U1010" s="21">
        <f t="shared" si="512"/>
        <v>14910000</v>
      </c>
    </row>
    <row r="1011" spans="1:25" s="23" customFormat="1" ht="15.75" hidden="1">
      <c r="A1011" s="24" t="s">
        <v>75</v>
      </c>
      <c r="B1011" s="25">
        <v>11</v>
      </c>
      <c r="C1011" s="52" t="s">
        <v>25</v>
      </c>
      <c r="D1011" s="27">
        <v>323</v>
      </c>
      <c r="E1011" s="20"/>
      <c r="F1011" s="20"/>
      <c r="G1011" s="21">
        <f t="shared" ref="G1011:N1011" si="513">SUM(G1012:G1014)</f>
        <v>5500000</v>
      </c>
      <c r="H1011" s="21">
        <f t="shared" si="513"/>
        <v>5500000</v>
      </c>
      <c r="I1011" s="21">
        <f t="shared" si="513"/>
        <v>5500000</v>
      </c>
      <c r="J1011" s="21">
        <f t="shared" si="513"/>
        <v>5500000</v>
      </c>
      <c r="K1011" s="21">
        <f t="shared" si="513"/>
        <v>5486557.0899999999</v>
      </c>
      <c r="L1011" s="78">
        <f t="shared" si="509"/>
        <v>99.755583454545445</v>
      </c>
      <c r="M1011" s="21">
        <f t="shared" si="513"/>
        <v>6150000</v>
      </c>
      <c r="N1011" s="21">
        <f t="shared" si="513"/>
        <v>6150000</v>
      </c>
      <c r="O1011" s="21">
        <f>SUM(O1012:O1014)</f>
        <v>6260000</v>
      </c>
      <c r="P1011" s="21">
        <f t="shared" ref="P1011:U1011" si="514">SUM(P1012:P1014)</f>
        <v>6260000</v>
      </c>
      <c r="Q1011" s="21">
        <f t="shared" si="514"/>
        <v>6014875</v>
      </c>
      <c r="R1011" s="21">
        <f t="shared" si="514"/>
        <v>6350000</v>
      </c>
      <c r="S1011" s="21">
        <f t="shared" si="514"/>
        <v>6350000</v>
      </c>
      <c r="T1011" s="21">
        <f t="shared" si="514"/>
        <v>6950000</v>
      </c>
      <c r="U1011" s="21">
        <f t="shared" si="514"/>
        <v>6950000</v>
      </c>
      <c r="V1011" s="57"/>
      <c r="W1011" s="57"/>
      <c r="X1011" s="57"/>
      <c r="Y1011" s="12"/>
    </row>
    <row r="1012" spans="1:25" hidden="1">
      <c r="A1012" s="28" t="s">
        <v>75</v>
      </c>
      <c r="B1012" s="29">
        <v>11</v>
      </c>
      <c r="C1012" s="53" t="s">
        <v>25</v>
      </c>
      <c r="D1012" s="31">
        <v>3231</v>
      </c>
      <c r="E1012" s="32" t="s">
        <v>117</v>
      </c>
      <c r="F1012" s="32"/>
      <c r="G1012" s="1"/>
      <c r="H1012" s="1"/>
      <c r="I1012" s="1"/>
      <c r="J1012" s="1"/>
      <c r="K1012" s="1"/>
      <c r="L1012" s="77" t="str">
        <f t="shared" si="509"/>
        <v>-</v>
      </c>
      <c r="M1012" s="1"/>
      <c r="N1012" s="1"/>
      <c r="O1012" s="1">
        <v>50000</v>
      </c>
      <c r="P1012" s="1">
        <f>O1012</f>
        <v>50000</v>
      </c>
      <c r="Q1012" s="1"/>
      <c r="R1012" s="1">
        <v>40000</v>
      </c>
      <c r="S1012" s="1">
        <f>R1012</f>
        <v>40000</v>
      </c>
      <c r="T1012" s="1">
        <v>40000</v>
      </c>
      <c r="U1012" s="1">
        <f>T1012</f>
        <v>40000</v>
      </c>
    </row>
    <row r="1013" spans="1:25" hidden="1">
      <c r="A1013" s="28" t="s">
        <v>75</v>
      </c>
      <c r="B1013" s="29">
        <v>11</v>
      </c>
      <c r="C1013" s="53" t="s">
        <v>25</v>
      </c>
      <c r="D1013" s="31">
        <v>3232</v>
      </c>
      <c r="E1013" s="32" t="s">
        <v>118</v>
      </c>
      <c r="F1013" s="32"/>
      <c r="G1013" s="76">
        <v>5500000</v>
      </c>
      <c r="H1013" s="76">
        <v>5500000</v>
      </c>
      <c r="I1013" s="76">
        <v>5500000</v>
      </c>
      <c r="J1013" s="76">
        <v>5500000</v>
      </c>
      <c r="K1013" s="76">
        <v>5486557.0899999999</v>
      </c>
      <c r="L1013" s="77">
        <f t="shared" si="509"/>
        <v>99.755583454545445</v>
      </c>
      <c r="M1013" s="76">
        <v>6150000</v>
      </c>
      <c r="N1013" s="76">
        <v>6150000</v>
      </c>
      <c r="O1013" s="76">
        <v>5900000</v>
      </c>
      <c r="P1013" s="76">
        <f t="shared" ref="P1013:P1026" si="515">O1013</f>
        <v>5900000</v>
      </c>
      <c r="Q1013" s="76">
        <v>6014875</v>
      </c>
      <c r="R1013" s="76">
        <v>6000000</v>
      </c>
      <c r="S1013" s="76">
        <f>R1013</f>
        <v>6000000</v>
      </c>
      <c r="T1013" s="76">
        <v>6600000</v>
      </c>
      <c r="U1013" s="76">
        <f>T1013</f>
        <v>6600000</v>
      </c>
    </row>
    <row r="1014" spans="1:25" hidden="1">
      <c r="A1014" s="28" t="s">
        <v>75</v>
      </c>
      <c r="B1014" s="29">
        <v>11</v>
      </c>
      <c r="C1014" s="53" t="s">
        <v>25</v>
      </c>
      <c r="D1014" s="31">
        <v>3235</v>
      </c>
      <c r="E1014" s="32" t="s">
        <v>42</v>
      </c>
      <c r="F1014" s="32"/>
      <c r="M1014" s="76"/>
      <c r="N1014" s="76"/>
      <c r="O1014" s="76">
        <v>310000</v>
      </c>
      <c r="P1014" s="76">
        <f>O1014</f>
        <v>310000</v>
      </c>
      <c r="Q1014" s="76"/>
      <c r="R1014" s="76">
        <v>310000</v>
      </c>
      <c r="S1014" s="76">
        <f>R1014</f>
        <v>310000</v>
      </c>
      <c r="T1014" s="76">
        <v>310000</v>
      </c>
      <c r="U1014" s="76">
        <f>T1014</f>
        <v>310000</v>
      </c>
    </row>
    <row r="1015" spans="1:25" s="23" customFormat="1" ht="15.75" hidden="1">
      <c r="A1015" s="24" t="s">
        <v>75</v>
      </c>
      <c r="B1015" s="25">
        <v>11</v>
      </c>
      <c r="C1015" s="52" t="s">
        <v>25</v>
      </c>
      <c r="D1015" s="27">
        <v>363</v>
      </c>
      <c r="E1015" s="20"/>
      <c r="F1015" s="20"/>
      <c r="G1015" s="57">
        <f>SUM(G1016:G1017)</f>
        <v>200000</v>
      </c>
      <c r="H1015" s="57">
        <f t="shared" ref="H1015:U1015" si="516">SUM(H1016:H1017)</f>
        <v>200000</v>
      </c>
      <c r="I1015" s="57">
        <f t="shared" si="516"/>
        <v>200000</v>
      </c>
      <c r="J1015" s="57">
        <f t="shared" si="516"/>
        <v>200000</v>
      </c>
      <c r="K1015" s="57">
        <f t="shared" si="516"/>
        <v>0</v>
      </c>
      <c r="L1015" s="78">
        <f t="shared" si="509"/>
        <v>0</v>
      </c>
      <c r="M1015" s="57">
        <f t="shared" si="516"/>
        <v>200000</v>
      </c>
      <c r="N1015" s="57">
        <f t="shared" si="516"/>
        <v>200000</v>
      </c>
      <c r="O1015" s="57">
        <f t="shared" si="516"/>
        <v>20000</v>
      </c>
      <c r="P1015" s="57">
        <f t="shared" si="516"/>
        <v>20000</v>
      </c>
      <c r="Q1015" s="57">
        <f t="shared" si="516"/>
        <v>250000</v>
      </c>
      <c r="R1015" s="57">
        <f t="shared" si="516"/>
        <v>260000</v>
      </c>
      <c r="S1015" s="57">
        <f t="shared" si="516"/>
        <v>260000</v>
      </c>
      <c r="T1015" s="57">
        <f t="shared" si="516"/>
        <v>260000</v>
      </c>
      <c r="U1015" s="57">
        <f t="shared" si="516"/>
        <v>260000</v>
      </c>
      <c r="V1015" s="57"/>
      <c r="W1015" s="57"/>
      <c r="X1015" s="57"/>
      <c r="Y1015" s="12"/>
    </row>
    <row r="1016" spans="1:25" ht="30" hidden="1">
      <c r="A1016" s="28" t="s">
        <v>75</v>
      </c>
      <c r="B1016" s="29">
        <v>11</v>
      </c>
      <c r="C1016" s="53" t="s">
        <v>25</v>
      </c>
      <c r="D1016" s="31">
        <v>3631</v>
      </c>
      <c r="E1016" s="32" t="s">
        <v>404</v>
      </c>
      <c r="F1016" s="32"/>
      <c r="L1016" s="77" t="str">
        <f t="shared" si="509"/>
        <v>-</v>
      </c>
      <c r="M1016" s="76">
        <v>100000</v>
      </c>
      <c r="N1016" s="76">
        <v>100000</v>
      </c>
      <c r="O1016" s="76">
        <v>10000</v>
      </c>
      <c r="P1016" s="76">
        <f t="shared" si="515"/>
        <v>10000</v>
      </c>
      <c r="Q1016" s="76">
        <v>150000</v>
      </c>
      <c r="R1016" s="76">
        <v>250000</v>
      </c>
      <c r="S1016" s="76">
        <f t="shared" ref="S1016:S1026" si="517">R1016</f>
        <v>250000</v>
      </c>
      <c r="T1016" s="76">
        <v>250000</v>
      </c>
      <c r="U1016" s="76">
        <f t="shared" ref="U1016:U1026" si="518">T1016</f>
        <v>250000</v>
      </c>
    </row>
    <row r="1017" spans="1:25" ht="30" hidden="1">
      <c r="A1017" s="28" t="s">
        <v>75</v>
      </c>
      <c r="B1017" s="29">
        <v>11</v>
      </c>
      <c r="C1017" s="53" t="s">
        <v>25</v>
      </c>
      <c r="D1017" s="31">
        <v>3632</v>
      </c>
      <c r="E1017" s="32" t="s">
        <v>310</v>
      </c>
      <c r="F1017" s="32"/>
      <c r="G1017" s="76">
        <v>200000</v>
      </c>
      <c r="H1017" s="76">
        <v>200000</v>
      </c>
      <c r="I1017" s="76">
        <v>200000</v>
      </c>
      <c r="J1017" s="76">
        <v>200000</v>
      </c>
      <c r="L1017" s="77">
        <f t="shared" si="509"/>
        <v>0</v>
      </c>
      <c r="M1017" s="76">
        <v>100000</v>
      </c>
      <c r="N1017" s="76">
        <v>100000</v>
      </c>
      <c r="O1017" s="76">
        <v>10000</v>
      </c>
      <c r="P1017" s="76">
        <f t="shared" si="515"/>
        <v>10000</v>
      </c>
      <c r="Q1017" s="76">
        <v>100000</v>
      </c>
      <c r="R1017" s="76">
        <v>10000</v>
      </c>
      <c r="S1017" s="76">
        <f t="shared" si="517"/>
        <v>10000</v>
      </c>
      <c r="T1017" s="76">
        <v>10000</v>
      </c>
      <c r="U1017" s="76">
        <f t="shared" si="518"/>
        <v>10000</v>
      </c>
    </row>
    <row r="1018" spans="1:25" s="23" customFormat="1" ht="15.75" hidden="1">
      <c r="A1018" s="24" t="s">
        <v>75</v>
      </c>
      <c r="B1018" s="25">
        <v>11</v>
      </c>
      <c r="C1018" s="52" t="s">
        <v>25</v>
      </c>
      <c r="D1018" s="27">
        <v>412</v>
      </c>
      <c r="E1018" s="20"/>
      <c r="F1018" s="20"/>
      <c r="G1018" s="57">
        <f>SUM(G1019:G1020)</f>
        <v>1350000</v>
      </c>
      <c r="H1018" s="57">
        <f t="shared" ref="H1018:U1018" si="519">SUM(H1019:H1020)</f>
        <v>1350000</v>
      </c>
      <c r="I1018" s="57">
        <f t="shared" si="519"/>
        <v>1350000</v>
      </c>
      <c r="J1018" s="57">
        <f t="shared" si="519"/>
        <v>1350000</v>
      </c>
      <c r="K1018" s="57">
        <f t="shared" si="519"/>
        <v>61120</v>
      </c>
      <c r="L1018" s="78">
        <f t="shared" si="509"/>
        <v>4.5274074074074067</v>
      </c>
      <c r="M1018" s="57">
        <f t="shared" si="519"/>
        <v>1250000</v>
      </c>
      <c r="N1018" s="57">
        <f t="shared" si="519"/>
        <v>1250000</v>
      </c>
      <c r="O1018" s="57">
        <f t="shared" si="519"/>
        <v>1350000</v>
      </c>
      <c r="P1018" s="57">
        <f t="shared" si="519"/>
        <v>1350000</v>
      </c>
      <c r="Q1018" s="57">
        <f t="shared" si="519"/>
        <v>1100000</v>
      </c>
      <c r="R1018" s="57">
        <f t="shared" si="519"/>
        <v>1200000</v>
      </c>
      <c r="S1018" s="57">
        <f t="shared" si="519"/>
        <v>1200000</v>
      </c>
      <c r="T1018" s="57">
        <f t="shared" si="519"/>
        <v>1200000</v>
      </c>
      <c r="U1018" s="57">
        <f t="shared" si="519"/>
        <v>1200000</v>
      </c>
      <c r="V1018" s="57"/>
      <c r="W1018" s="57"/>
      <c r="X1018" s="57"/>
      <c r="Y1018" s="12"/>
    </row>
    <row r="1019" spans="1:25" hidden="1">
      <c r="A1019" s="28" t="s">
        <v>75</v>
      </c>
      <c r="B1019" s="29">
        <v>11</v>
      </c>
      <c r="C1019" s="53" t="s">
        <v>25</v>
      </c>
      <c r="D1019" s="31">
        <v>4123</v>
      </c>
      <c r="E1019" s="32"/>
      <c r="F1019" s="32"/>
      <c r="L1019" s="77" t="str">
        <f t="shared" si="509"/>
        <v>-</v>
      </c>
      <c r="M1019" s="76"/>
      <c r="N1019" s="76"/>
      <c r="O1019" s="76">
        <v>100000</v>
      </c>
      <c r="P1019" s="76">
        <f>O1019</f>
        <v>100000</v>
      </c>
      <c r="Q1019" s="76"/>
      <c r="R1019" s="76">
        <v>100000</v>
      </c>
      <c r="S1019" s="76">
        <f>R1019</f>
        <v>100000</v>
      </c>
      <c r="T1019" s="76">
        <v>100000</v>
      </c>
      <c r="U1019" s="76">
        <f>T1019</f>
        <v>100000</v>
      </c>
    </row>
    <row r="1020" spans="1:25" hidden="1">
      <c r="A1020" s="28" t="s">
        <v>75</v>
      </c>
      <c r="B1020" s="29">
        <v>11</v>
      </c>
      <c r="C1020" s="53" t="s">
        <v>25</v>
      </c>
      <c r="D1020" s="31">
        <v>4126</v>
      </c>
      <c r="E1020" s="32" t="s">
        <v>4</v>
      </c>
      <c r="F1020" s="32"/>
      <c r="G1020" s="76">
        <v>1350000</v>
      </c>
      <c r="H1020" s="76">
        <v>1350000</v>
      </c>
      <c r="I1020" s="76">
        <v>1350000</v>
      </c>
      <c r="J1020" s="76">
        <v>1350000</v>
      </c>
      <c r="K1020" s="76">
        <v>61120</v>
      </c>
      <c r="L1020" s="77">
        <f t="shared" si="509"/>
        <v>4.5274074074074067</v>
      </c>
      <c r="M1020" s="76">
        <v>1250000</v>
      </c>
      <c r="N1020" s="76">
        <v>1250000</v>
      </c>
      <c r="O1020" s="76">
        <v>1250000</v>
      </c>
      <c r="P1020" s="76">
        <f t="shared" si="515"/>
        <v>1250000</v>
      </c>
      <c r="Q1020" s="76">
        <v>1100000</v>
      </c>
      <c r="R1020" s="76">
        <v>1100000</v>
      </c>
      <c r="S1020" s="76">
        <f t="shared" si="517"/>
        <v>1100000</v>
      </c>
      <c r="T1020" s="76">
        <v>1100000</v>
      </c>
      <c r="U1020" s="76">
        <f t="shared" si="518"/>
        <v>1100000</v>
      </c>
    </row>
    <row r="1021" spans="1:25" s="23" customFormat="1" ht="15.75" hidden="1">
      <c r="A1021" s="24" t="s">
        <v>75</v>
      </c>
      <c r="B1021" s="25">
        <v>11</v>
      </c>
      <c r="C1021" s="52" t="s">
        <v>25</v>
      </c>
      <c r="D1021" s="27">
        <v>421</v>
      </c>
      <c r="E1021" s="20"/>
      <c r="F1021" s="20"/>
      <c r="G1021" s="57">
        <f>SUM(G1022)</f>
        <v>3450000</v>
      </c>
      <c r="H1021" s="57">
        <f t="shared" ref="H1021:U1021" si="520">SUM(H1022)</f>
        <v>3450000</v>
      </c>
      <c r="I1021" s="57">
        <f t="shared" si="520"/>
        <v>3450000</v>
      </c>
      <c r="J1021" s="57">
        <f t="shared" si="520"/>
        <v>3450000</v>
      </c>
      <c r="K1021" s="57">
        <f t="shared" si="520"/>
        <v>3384344.8</v>
      </c>
      <c r="L1021" s="78">
        <f t="shared" si="509"/>
        <v>98.096950724637679</v>
      </c>
      <c r="M1021" s="57">
        <f t="shared" si="520"/>
        <v>4400000</v>
      </c>
      <c r="N1021" s="57">
        <f t="shared" si="520"/>
        <v>4400000</v>
      </c>
      <c r="O1021" s="57">
        <f t="shared" si="520"/>
        <v>4200000</v>
      </c>
      <c r="P1021" s="57">
        <f t="shared" si="520"/>
        <v>4200000</v>
      </c>
      <c r="Q1021" s="57">
        <f t="shared" si="520"/>
        <v>4746500</v>
      </c>
      <c r="R1021" s="57">
        <f t="shared" si="520"/>
        <v>5000000</v>
      </c>
      <c r="S1021" s="57">
        <f t="shared" si="520"/>
        <v>5000000</v>
      </c>
      <c r="T1021" s="57">
        <f t="shared" si="520"/>
        <v>5000000</v>
      </c>
      <c r="U1021" s="57">
        <f t="shared" si="520"/>
        <v>5000000</v>
      </c>
      <c r="V1021" s="57"/>
      <c r="W1021" s="57"/>
      <c r="X1021" s="57"/>
      <c r="Y1021" s="12"/>
    </row>
    <row r="1022" spans="1:25" hidden="1">
      <c r="A1022" s="28" t="s">
        <v>75</v>
      </c>
      <c r="B1022" s="29">
        <v>11</v>
      </c>
      <c r="C1022" s="53" t="s">
        <v>25</v>
      </c>
      <c r="D1022" s="31">
        <v>4214</v>
      </c>
      <c r="E1022" s="32" t="s">
        <v>154</v>
      </c>
      <c r="F1022" s="32"/>
      <c r="G1022" s="76">
        <v>3450000</v>
      </c>
      <c r="H1022" s="76">
        <v>3450000</v>
      </c>
      <c r="I1022" s="76">
        <v>3450000</v>
      </c>
      <c r="J1022" s="76">
        <v>3450000</v>
      </c>
      <c r="K1022" s="76">
        <v>3384344.8</v>
      </c>
      <c r="L1022" s="77">
        <f t="shared" si="509"/>
        <v>98.096950724637679</v>
      </c>
      <c r="M1022" s="76">
        <v>4400000</v>
      </c>
      <c r="N1022" s="76">
        <v>4400000</v>
      </c>
      <c r="O1022" s="76">
        <v>4200000</v>
      </c>
      <c r="P1022" s="76">
        <f t="shared" si="515"/>
        <v>4200000</v>
      </c>
      <c r="Q1022" s="76">
        <v>4746500</v>
      </c>
      <c r="R1022" s="76">
        <v>5000000</v>
      </c>
      <c r="S1022" s="76">
        <f t="shared" si="517"/>
        <v>5000000</v>
      </c>
      <c r="T1022" s="76">
        <v>5000000</v>
      </c>
      <c r="U1022" s="76">
        <f t="shared" si="518"/>
        <v>5000000</v>
      </c>
    </row>
    <row r="1023" spans="1:25" s="23" customFormat="1" ht="15.75" hidden="1">
      <c r="A1023" s="24" t="s">
        <v>75</v>
      </c>
      <c r="B1023" s="25">
        <v>11</v>
      </c>
      <c r="C1023" s="52" t="s">
        <v>25</v>
      </c>
      <c r="D1023" s="27">
        <v>451</v>
      </c>
      <c r="E1023" s="20"/>
      <c r="F1023" s="20"/>
      <c r="G1023" s="57">
        <f>SUM(G1024)</f>
        <v>800000</v>
      </c>
      <c r="H1023" s="57">
        <f t="shared" ref="H1023:U1023" si="521">SUM(H1024)</f>
        <v>800000</v>
      </c>
      <c r="I1023" s="57">
        <f t="shared" si="521"/>
        <v>800000</v>
      </c>
      <c r="J1023" s="57">
        <f t="shared" si="521"/>
        <v>800000</v>
      </c>
      <c r="K1023" s="57">
        <f t="shared" si="521"/>
        <v>371750</v>
      </c>
      <c r="L1023" s="78">
        <f t="shared" si="509"/>
        <v>46.46875</v>
      </c>
      <c r="M1023" s="57">
        <f t="shared" si="521"/>
        <v>800000</v>
      </c>
      <c r="N1023" s="57">
        <f t="shared" si="521"/>
        <v>800000</v>
      </c>
      <c r="O1023" s="21">
        <f t="shared" si="521"/>
        <v>1650000</v>
      </c>
      <c r="P1023" s="57">
        <f t="shared" si="521"/>
        <v>1650000</v>
      </c>
      <c r="Q1023" s="57">
        <f t="shared" si="521"/>
        <v>600000</v>
      </c>
      <c r="R1023" s="57">
        <f t="shared" si="521"/>
        <v>1300000</v>
      </c>
      <c r="S1023" s="57">
        <f t="shared" si="521"/>
        <v>1300000</v>
      </c>
      <c r="T1023" s="57">
        <f t="shared" si="521"/>
        <v>1300000</v>
      </c>
      <c r="U1023" s="57">
        <f t="shared" si="521"/>
        <v>1300000</v>
      </c>
      <c r="V1023" s="57"/>
      <c r="W1023" s="57"/>
      <c r="X1023" s="57"/>
      <c r="Y1023" s="12"/>
    </row>
    <row r="1024" spans="1:25" s="23" customFormat="1" ht="15.75" hidden="1">
      <c r="A1024" s="28" t="s">
        <v>75</v>
      </c>
      <c r="B1024" s="29">
        <v>11</v>
      </c>
      <c r="C1024" s="53" t="s">
        <v>25</v>
      </c>
      <c r="D1024" s="31">
        <v>4511</v>
      </c>
      <c r="E1024" s="32" t="s">
        <v>136</v>
      </c>
      <c r="F1024" s="32"/>
      <c r="G1024" s="76">
        <v>800000</v>
      </c>
      <c r="H1024" s="76">
        <v>800000</v>
      </c>
      <c r="I1024" s="76">
        <v>800000</v>
      </c>
      <c r="J1024" s="76">
        <v>800000</v>
      </c>
      <c r="K1024" s="76">
        <v>371750</v>
      </c>
      <c r="L1024" s="77">
        <f t="shared" si="509"/>
        <v>46.46875</v>
      </c>
      <c r="M1024" s="76">
        <v>800000</v>
      </c>
      <c r="N1024" s="76">
        <v>800000</v>
      </c>
      <c r="O1024" s="76">
        <v>1650000</v>
      </c>
      <c r="P1024" s="76">
        <f t="shared" si="515"/>
        <v>1650000</v>
      </c>
      <c r="Q1024" s="76">
        <v>600000</v>
      </c>
      <c r="R1024" s="76">
        <v>1300000</v>
      </c>
      <c r="S1024" s="76">
        <f t="shared" si="517"/>
        <v>1300000</v>
      </c>
      <c r="T1024" s="76">
        <v>1300000</v>
      </c>
      <c r="U1024" s="76">
        <f t="shared" si="518"/>
        <v>1300000</v>
      </c>
      <c r="V1024" s="57"/>
      <c r="W1024" s="57"/>
      <c r="X1024" s="57"/>
      <c r="Y1024" s="12"/>
    </row>
    <row r="1025" spans="1:25" s="23" customFormat="1" ht="15.75" hidden="1">
      <c r="A1025" s="24" t="s">
        <v>75</v>
      </c>
      <c r="B1025" s="25">
        <v>11</v>
      </c>
      <c r="C1025" s="52" t="s">
        <v>25</v>
      </c>
      <c r="D1025" s="27">
        <v>454</v>
      </c>
      <c r="E1025" s="20"/>
      <c r="F1025" s="20"/>
      <c r="G1025" s="57">
        <f>SUM(G1026)</f>
        <v>1200000</v>
      </c>
      <c r="H1025" s="57">
        <f t="shared" ref="H1025:U1025" si="522">SUM(H1026)</f>
        <v>1200000</v>
      </c>
      <c r="I1025" s="57">
        <f t="shared" si="522"/>
        <v>1200000</v>
      </c>
      <c r="J1025" s="57">
        <f t="shared" si="522"/>
        <v>1200000</v>
      </c>
      <c r="K1025" s="57">
        <f t="shared" si="522"/>
        <v>45000</v>
      </c>
      <c r="L1025" s="78">
        <f t="shared" si="509"/>
        <v>3.75</v>
      </c>
      <c r="M1025" s="57">
        <f t="shared" si="522"/>
        <v>1200000</v>
      </c>
      <c r="N1025" s="57">
        <f t="shared" si="522"/>
        <v>1200000</v>
      </c>
      <c r="O1025" s="21">
        <f t="shared" si="522"/>
        <v>100000</v>
      </c>
      <c r="P1025" s="57">
        <f t="shared" si="522"/>
        <v>100000</v>
      </c>
      <c r="Q1025" s="57">
        <f t="shared" si="522"/>
        <v>1200000</v>
      </c>
      <c r="R1025" s="57">
        <f t="shared" si="522"/>
        <v>200000</v>
      </c>
      <c r="S1025" s="57">
        <f t="shared" si="522"/>
        <v>200000</v>
      </c>
      <c r="T1025" s="57">
        <f t="shared" si="522"/>
        <v>200000</v>
      </c>
      <c r="U1025" s="57">
        <f t="shared" si="522"/>
        <v>200000</v>
      </c>
      <c r="V1025" s="57"/>
      <c r="W1025" s="57"/>
      <c r="X1025" s="57"/>
      <c r="Y1025" s="12"/>
    </row>
    <row r="1026" spans="1:25" ht="30" hidden="1">
      <c r="A1026" s="28" t="s">
        <v>75</v>
      </c>
      <c r="B1026" s="29">
        <v>11</v>
      </c>
      <c r="C1026" s="53" t="s">
        <v>25</v>
      </c>
      <c r="D1026" s="56" t="s">
        <v>74</v>
      </c>
      <c r="E1026" s="32" t="s">
        <v>155</v>
      </c>
      <c r="F1026" s="32"/>
      <c r="G1026" s="76">
        <v>1200000</v>
      </c>
      <c r="H1026" s="76">
        <v>1200000</v>
      </c>
      <c r="I1026" s="76">
        <v>1200000</v>
      </c>
      <c r="J1026" s="76">
        <v>1200000</v>
      </c>
      <c r="K1026" s="76">
        <v>45000</v>
      </c>
      <c r="L1026" s="77">
        <f t="shared" si="509"/>
        <v>3.75</v>
      </c>
      <c r="M1026" s="76">
        <v>1200000</v>
      </c>
      <c r="N1026" s="76">
        <v>1200000</v>
      </c>
      <c r="O1026" s="76">
        <v>100000</v>
      </c>
      <c r="P1026" s="76">
        <f t="shared" si="515"/>
        <v>100000</v>
      </c>
      <c r="Q1026" s="76">
        <v>1200000</v>
      </c>
      <c r="R1026" s="76">
        <v>200000</v>
      </c>
      <c r="S1026" s="76">
        <f t="shared" si="517"/>
        <v>200000</v>
      </c>
      <c r="T1026" s="76">
        <v>200000</v>
      </c>
      <c r="U1026" s="76">
        <f t="shared" si="518"/>
        <v>200000</v>
      </c>
    </row>
    <row r="1027" spans="1:25" s="23" customFormat="1" ht="15.75" hidden="1">
      <c r="A1027" s="24" t="s">
        <v>75</v>
      </c>
      <c r="B1027" s="25">
        <v>52</v>
      </c>
      <c r="C1027" s="52" t="s">
        <v>25</v>
      </c>
      <c r="D1027" s="42">
        <v>323</v>
      </c>
      <c r="E1027" s="20"/>
      <c r="F1027" s="20"/>
      <c r="G1027" s="57">
        <f>SUM(G1028)</f>
        <v>50000</v>
      </c>
      <c r="H1027" s="57">
        <f t="shared" ref="H1027:U1027" si="523">SUM(H1028)</f>
        <v>0</v>
      </c>
      <c r="I1027" s="57">
        <f t="shared" si="523"/>
        <v>50000</v>
      </c>
      <c r="J1027" s="57">
        <f t="shared" si="523"/>
        <v>0</v>
      </c>
      <c r="K1027" s="57">
        <f t="shared" si="523"/>
        <v>0</v>
      </c>
      <c r="L1027" s="78">
        <f t="shared" si="509"/>
        <v>0</v>
      </c>
      <c r="M1027" s="57">
        <f t="shared" si="523"/>
        <v>50000</v>
      </c>
      <c r="N1027" s="57">
        <f t="shared" si="523"/>
        <v>0</v>
      </c>
      <c r="O1027" s="57">
        <f t="shared" si="523"/>
        <v>0</v>
      </c>
      <c r="P1027" s="57">
        <f t="shared" si="523"/>
        <v>0</v>
      </c>
      <c r="Q1027" s="57">
        <f t="shared" si="523"/>
        <v>50000</v>
      </c>
      <c r="R1027" s="57">
        <f t="shared" si="523"/>
        <v>0</v>
      </c>
      <c r="S1027" s="57">
        <f t="shared" si="523"/>
        <v>0</v>
      </c>
      <c r="T1027" s="57">
        <f t="shared" si="523"/>
        <v>0</v>
      </c>
      <c r="U1027" s="57">
        <f t="shared" si="523"/>
        <v>0</v>
      </c>
      <c r="V1027" s="57"/>
      <c r="W1027" s="57"/>
      <c r="X1027" s="57"/>
      <c r="Y1027" s="12"/>
    </row>
    <row r="1028" spans="1:25" hidden="1">
      <c r="A1028" s="28" t="s">
        <v>75</v>
      </c>
      <c r="B1028" s="29">
        <v>52</v>
      </c>
      <c r="C1028" s="53" t="s">
        <v>25</v>
      </c>
      <c r="D1028" s="56">
        <v>3232</v>
      </c>
      <c r="E1028" s="32" t="s">
        <v>118</v>
      </c>
      <c r="F1028" s="32"/>
      <c r="G1028" s="76">
        <v>50000</v>
      </c>
      <c r="H1028" s="101"/>
      <c r="I1028" s="76">
        <v>50000</v>
      </c>
      <c r="J1028" s="101"/>
      <c r="K1028" s="76">
        <v>0</v>
      </c>
      <c r="L1028" s="77">
        <f t="shared" si="509"/>
        <v>0</v>
      </c>
      <c r="M1028" s="76">
        <v>50000</v>
      </c>
      <c r="N1028" s="101"/>
      <c r="O1028" s="76"/>
      <c r="P1028" s="101"/>
      <c r="Q1028" s="76">
        <v>50000</v>
      </c>
      <c r="R1028" s="76"/>
      <c r="S1028" s="101"/>
      <c r="T1028" s="76"/>
      <c r="U1028" s="101"/>
    </row>
    <row r="1029" spans="1:25" s="23" customFormat="1" ht="15.75" hidden="1">
      <c r="A1029" s="24" t="s">
        <v>75</v>
      </c>
      <c r="B1029" s="25">
        <v>52</v>
      </c>
      <c r="C1029" s="52" t="s">
        <v>25</v>
      </c>
      <c r="D1029" s="42">
        <v>412</v>
      </c>
      <c r="E1029" s="20"/>
      <c r="F1029" s="20"/>
      <c r="G1029" s="57">
        <f>SUM(G1030)</f>
        <v>50000</v>
      </c>
      <c r="H1029" s="57">
        <f t="shared" ref="H1029:U1029" si="524">SUM(H1030)</f>
        <v>0</v>
      </c>
      <c r="I1029" s="57">
        <f t="shared" si="524"/>
        <v>50000</v>
      </c>
      <c r="J1029" s="57">
        <f t="shared" si="524"/>
        <v>0</v>
      </c>
      <c r="K1029" s="57">
        <f t="shared" si="524"/>
        <v>254937.5</v>
      </c>
      <c r="L1029" s="78">
        <f t="shared" si="509"/>
        <v>509.875</v>
      </c>
      <c r="M1029" s="57">
        <f t="shared" si="524"/>
        <v>50000</v>
      </c>
      <c r="N1029" s="57">
        <f t="shared" si="524"/>
        <v>0</v>
      </c>
      <c r="O1029" s="57">
        <f t="shared" si="524"/>
        <v>100000</v>
      </c>
      <c r="P1029" s="57">
        <f t="shared" si="524"/>
        <v>0</v>
      </c>
      <c r="Q1029" s="57">
        <f t="shared" si="524"/>
        <v>50000</v>
      </c>
      <c r="R1029" s="57">
        <f t="shared" si="524"/>
        <v>100000</v>
      </c>
      <c r="S1029" s="57">
        <f t="shared" si="524"/>
        <v>0</v>
      </c>
      <c r="T1029" s="57">
        <f t="shared" si="524"/>
        <v>100000</v>
      </c>
      <c r="U1029" s="57">
        <f t="shared" si="524"/>
        <v>0</v>
      </c>
      <c r="V1029" s="57"/>
      <c r="W1029" s="57"/>
      <c r="X1029" s="57"/>
      <c r="Y1029" s="12"/>
    </row>
    <row r="1030" spans="1:25" hidden="1">
      <c r="A1030" s="28" t="s">
        <v>75</v>
      </c>
      <c r="B1030" s="29">
        <v>52</v>
      </c>
      <c r="C1030" s="53" t="s">
        <v>25</v>
      </c>
      <c r="D1030" s="56" t="s">
        <v>82</v>
      </c>
      <c r="E1030" s="32" t="s">
        <v>4</v>
      </c>
      <c r="F1030" s="32"/>
      <c r="G1030" s="76">
        <v>50000</v>
      </c>
      <c r="H1030" s="101"/>
      <c r="I1030" s="76">
        <v>50000</v>
      </c>
      <c r="J1030" s="101"/>
      <c r="K1030" s="76">
        <v>254937.5</v>
      </c>
      <c r="L1030" s="77">
        <f t="shared" si="509"/>
        <v>509.875</v>
      </c>
      <c r="M1030" s="76">
        <v>50000</v>
      </c>
      <c r="N1030" s="101"/>
      <c r="O1030" s="76">
        <v>100000</v>
      </c>
      <c r="P1030" s="101"/>
      <c r="Q1030" s="76">
        <v>50000</v>
      </c>
      <c r="R1030" s="76">
        <v>100000</v>
      </c>
      <c r="S1030" s="101"/>
      <c r="T1030" s="76">
        <v>100000</v>
      </c>
      <c r="U1030" s="101"/>
    </row>
    <row r="1031" spans="1:25" ht="94.5">
      <c r="A1031" s="281" t="s">
        <v>536</v>
      </c>
      <c r="B1031" s="281"/>
      <c r="C1031" s="281"/>
      <c r="D1031" s="281"/>
      <c r="E1031" s="20" t="s">
        <v>94</v>
      </c>
      <c r="F1031" s="51" t="s">
        <v>449</v>
      </c>
      <c r="G1031" s="55">
        <f>SUM(G1032)</f>
        <v>600000</v>
      </c>
      <c r="H1031" s="55">
        <f t="shared" ref="H1031:U1032" si="525">SUM(H1032)</f>
        <v>600000</v>
      </c>
      <c r="I1031" s="55">
        <f t="shared" si="525"/>
        <v>600000</v>
      </c>
      <c r="J1031" s="55">
        <f t="shared" si="525"/>
        <v>600000</v>
      </c>
      <c r="K1031" s="55">
        <f t="shared" si="525"/>
        <v>600000</v>
      </c>
      <c r="L1031" s="22">
        <f t="shared" si="509"/>
        <v>100</v>
      </c>
      <c r="M1031" s="55">
        <f t="shared" si="525"/>
        <v>600000</v>
      </c>
      <c r="N1031" s="55">
        <f t="shared" si="525"/>
        <v>600000</v>
      </c>
      <c r="O1031" s="55">
        <f t="shared" si="525"/>
        <v>600000</v>
      </c>
      <c r="P1031" s="55">
        <f t="shared" si="525"/>
        <v>600000</v>
      </c>
      <c r="Q1031" s="55">
        <f t="shared" si="525"/>
        <v>600000</v>
      </c>
      <c r="R1031" s="55">
        <f t="shared" si="525"/>
        <v>600000</v>
      </c>
      <c r="S1031" s="55">
        <f t="shared" si="525"/>
        <v>600000</v>
      </c>
      <c r="T1031" s="55">
        <f t="shared" si="525"/>
        <v>600000</v>
      </c>
      <c r="U1031" s="55">
        <f t="shared" si="525"/>
        <v>600000</v>
      </c>
    </row>
    <row r="1032" spans="1:25" s="23" customFormat="1" ht="15.75" hidden="1">
      <c r="A1032" s="24" t="s">
        <v>97</v>
      </c>
      <c r="B1032" s="25">
        <v>11</v>
      </c>
      <c r="C1032" s="52" t="s">
        <v>25</v>
      </c>
      <c r="D1032" s="42">
        <v>412</v>
      </c>
      <c r="E1032" s="20"/>
      <c r="F1032" s="20"/>
      <c r="G1032" s="55">
        <f>SUM(G1033)</f>
        <v>600000</v>
      </c>
      <c r="H1032" s="55">
        <f t="shared" si="525"/>
        <v>600000</v>
      </c>
      <c r="I1032" s="55">
        <f t="shared" si="525"/>
        <v>600000</v>
      </c>
      <c r="J1032" s="55">
        <f t="shared" si="525"/>
        <v>600000</v>
      </c>
      <c r="K1032" s="55">
        <f t="shared" si="525"/>
        <v>600000</v>
      </c>
      <c r="L1032" s="22">
        <f t="shared" si="509"/>
        <v>100</v>
      </c>
      <c r="M1032" s="55">
        <f t="shared" si="525"/>
        <v>600000</v>
      </c>
      <c r="N1032" s="55">
        <f t="shared" si="525"/>
        <v>600000</v>
      </c>
      <c r="O1032" s="55">
        <f t="shared" si="525"/>
        <v>600000</v>
      </c>
      <c r="P1032" s="55">
        <f t="shared" si="525"/>
        <v>600000</v>
      </c>
      <c r="Q1032" s="55">
        <f t="shared" si="525"/>
        <v>600000</v>
      </c>
      <c r="R1032" s="55">
        <f t="shared" si="525"/>
        <v>600000</v>
      </c>
      <c r="S1032" s="55">
        <f t="shared" si="525"/>
        <v>600000</v>
      </c>
      <c r="T1032" s="55">
        <f t="shared" si="525"/>
        <v>600000</v>
      </c>
      <c r="U1032" s="55">
        <f t="shared" si="525"/>
        <v>600000</v>
      </c>
      <c r="V1032" s="57"/>
      <c r="W1032" s="57"/>
      <c r="X1032" s="57"/>
      <c r="Y1032" s="12"/>
    </row>
    <row r="1033" spans="1:25" hidden="1">
      <c r="A1033" s="28" t="s">
        <v>97</v>
      </c>
      <c r="B1033" s="29">
        <v>11</v>
      </c>
      <c r="C1033" s="53" t="s">
        <v>25</v>
      </c>
      <c r="D1033" s="56" t="s">
        <v>82</v>
      </c>
      <c r="E1033" s="32" t="s">
        <v>4</v>
      </c>
      <c r="F1033" s="32"/>
      <c r="G1033" s="54">
        <v>600000</v>
      </c>
      <c r="H1033" s="54">
        <v>600000</v>
      </c>
      <c r="I1033" s="54">
        <v>600000</v>
      </c>
      <c r="J1033" s="54">
        <v>600000</v>
      </c>
      <c r="K1033" s="54">
        <v>600000</v>
      </c>
      <c r="L1033" s="33">
        <f t="shared" si="509"/>
        <v>100</v>
      </c>
      <c r="M1033" s="54">
        <v>600000</v>
      </c>
      <c r="N1033" s="54">
        <v>600000</v>
      </c>
      <c r="O1033" s="54">
        <v>600000</v>
      </c>
      <c r="P1033" s="54">
        <f>O1033</f>
        <v>600000</v>
      </c>
      <c r="Q1033" s="54">
        <v>600000</v>
      </c>
      <c r="R1033" s="54">
        <v>600000</v>
      </c>
      <c r="S1033" s="54">
        <f>R1033</f>
        <v>600000</v>
      </c>
      <c r="T1033" s="54">
        <v>600000</v>
      </c>
      <c r="U1033" s="54">
        <f>T1033</f>
        <v>600000</v>
      </c>
    </row>
    <row r="1034" spans="1:25" ht="94.5">
      <c r="A1034" s="281" t="s">
        <v>537</v>
      </c>
      <c r="B1034" s="281"/>
      <c r="C1034" s="281"/>
      <c r="D1034" s="281"/>
      <c r="E1034" s="20" t="s">
        <v>312</v>
      </c>
      <c r="F1034" s="51" t="s">
        <v>449</v>
      </c>
      <c r="G1034" s="55">
        <f t="shared" ref="G1034:N1034" si="526">G1035+G1037+G1041+G1043+G1045+G1047+G1049+G1051</f>
        <v>500375</v>
      </c>
      <c r="H1034" s="55">
        <f t="shared" si="526"/>
        <v>500375</v>
      </c>
      <c r="I1034" s="55">
        <f t="shared" si="526"/>
        <v>500375</v>
      </c>
      <c r="J1034" s="55">
        <f t="shared" si="526"/>
        <v>500375</v>
      </c>
      <c r="K1034" s="55">
        <f t="shared" si="526"/>
        <v>321981.02</v>
      </c>
      <c r="L1034" s="22">
        <f t="shared" si="509"/>
        <v>64.347943042717972</v>
      </c>
      <c r="M1034" s="55">
        <f t="shared" si="526"/>
        <v>658875</v>
      </c>
      <c r="N1034" s="55">
        <f t="shared" si="526"/>
        <v>658875</v>
      </c>
      <c r="O1034" s="55">
        <f>O1035+O1037+O1041+O1043+O1045+O1047+O1049+O1051</f>
        <v>751000</v>
      </c>
      <c r="P1034" s="55">
        <f t="shared" ref="P1034:U1034" si="527">P1035+P1037+P1041+P1043+P1045+P1047+P1049+P1051</f>
        <v>751000</v>
      </c>
      <c r="Q1034" s="55">
        <f t="shared" si="527"/>
        <v>0</v>
      </c>
      <c r="R1034" s="55">
        <f t="shared" si="527"/>
        <v>0</v>
      </c>
      <c r="S1034" s="55">
        <f t="shared" si="527"/>
        <v>0</v>
      </c>
      <c r="T1034" s="55">
        <f t="shared" si="527"/>
        <v>0</v>
      </c>
      <c r="U1034" s="55">
        <f t="shared" si="527"/>
        <v>0</v>
      </c>
    </row>
    <row r="1035" spans="1:25" s="23" customFormat="1" ht="15.75" hidden="1">
      <c r="A1035" s="24" t="s">
        <v>311</v>
      </c>
      <c r="B1035" s="25">
        <v>11</v>
      </c>
      <c r="C1035" s="24" t="s">
        <v>25</v>
      </c>
      <c r="D1035" s="27">
        <v>321</v>
      </c>
      <c r="E1035" s="20"/>
      <c r="F1035" s="20"/>
      <c r="G1035" s="55">
        <f>SUM(G1036)</f>
        <v>121000</v>
      </c>
      <c r="H1035" s="55">
        <f t="shared" ref="H1035:U1035" si="528">SUM(H1036)</f>
        <v>121000</v>
      </c>
      <c r="I1035" s="55">
        <f t="shared" si="528"/>
        <v>121000</v>
      </c>
      <c r="J1035" s="55">
        <f t="shared" si="528"/>
        <v>121000</v>
      </c>
      <c r="K1035" s="55">
        <f t="shared" si="528"/>
        <v>75262.5</v>
      </c>
      <c r="L1035" s="22">
        <f t="shared" si="509"/>
        <v>62.200413223140494</v>
      </c>
      <c r="M1035" s="55">
        <f t="shared" si="528"/>
        <v>121000</v>
      </c>
      <c r="N1035" s="55">
        <f t="shared" si="528"/>
        <v>121000</v>
      </c>
      <c r="O1035" s="55">
        <f t="shared" si="528"/>
        <v>0</v>
      </c>
      <c r="P1035" s="55">
        <f t="shared" si="528"/>
        <v>0</v>
      </c>
      <c r="Q1035" s="55">
        <f t="shared" si="528"/>
        <v>0</v>
      </c>
      <c r="R1035" s="55">
        <f t="shared" si="528"/>
        <v>0</v>
      </c>
      <c r="S1035" s="55">
        <f t="shared" si="528"/>
        <v>0</v>
      </c>
      <c r="T1035" s="55">
        <f t="shared" si="528"/>
        <v>0</v>
      </c>
      <c r="U1035" s="55">
        <f t="shared" si="528"/>
        <v>0</v>
      </c>
      <c r="V1035" s="57"/>
      <c r="W1035" s="57"/>
      <c r="X1035" s="57"/>
      <c r="Y1035" s="12"/>
    </row>
    <row r="1036" spans="1:25" hidden="1">
      <c r="A1036" s="28" t="s">
        <v>311</v>
      </c>
      <c r="B1036" s="29">
        <v>11</v>
      </c>
      <c r="C1036" s="28" t="s">
        <v>25</v>
      </c>
      <c r="D1036" s="56" t="s">
        <v>158</v>
      </c>
      <c r="E1036" s="32" t="s">
        <v>110</v>
      </c>
      <c r="F1036" s="32"/>
      <c r="G1036" s="54">
        <v>121000</v>
      </c>
      <c r="H1036" s="54">
        <v>121000</v>
      </c>
      <c r="I1036" s="54">
        <v>121000</v>
      </c>
      <c r="J1036" s="54">
        <v>121000</v>
      </c>
      <c r="K1036" s="54">
        <v>75262.5</v>
      </c>
      <c r="L1036" s="33">
        <f t="shared" si="509"/>
        <v>62.200413223140494</v>
      </c>
      <c r="M1036" s="54">
        <v>121000</v>
      </c>
      <c r="N1036" s="54">
        <v>121000</v>
      </c>
      <c r="O1036" s="54"/>
      <c r="P1036" s="54">
        <f t="shared" ref="P1036:P1050" si="529">O1036</f>
        <v>0</v>
      </c>
      <c r="Q1036" s="54">
        <v>0</v>
      </c>
      <c r="R1036" s="54"/>
      <c r="S1036" s="54">
        <f t="shared" ref="S1036:S1050" si="530">R1036</f>
        <v>0</v>
      </c>
      <c r="T1036" s="54"/>
      <c r="U1036" s="54">
        <f t="shared" ref="U1036:U1050" si="531">T1036</f>
        <v>0</v>
      </c>
    </row>
    <row r="1037" spans="1:25" s="23" customFormat="1" ht="15.75" hidden="1">
      <c r="A1037" s="24" t="s">
        <v>311</v>
      </c>
      <c r="B1037" s="25">
        <v>11</v>
      </c>
      <c r="C1037" s="24" t="s">
        <v>25</v>
      </c>
      <c r="D1037" s="42">
        <v>323</v>
      </c>
      <c r="E1037" s="20"/>
      <c r="F1037" s="20"/>
      <c r="G1037" s="55">
        <f>SUM(G1038:G1040)</f>
        <v>235375</v>
      </c>
      <c r="H1037" s="55">
        <f t="shared" ref="H1037:U1037" si="532">SUM(H1038:H1040)</f>
        <v>235375</v>
      </c>
      <c r="I1037" s="55">
        <f t="shared" si="532"/>
        <v>235375</v>
      </c>
      <c r="J1037" s="55">
        <f t="shared" si="532"/>
        <v>235375</v>
      </c>
      <c r="K1037" s="55">
        <f t="shared" si="532"/>
        <v>224218.52</v>
      </c>
      <c r="L1037" s="22">
        <f t="shared" si="509"/>
        <v>95.260125331917152</v>
      </c>
      <c r="M1037" s="55">
        <f t="shared" si="532"/>
        <v>515375</v>
      </c>
      <c r="N1037" s="55">
        <f t="shared" si="532"/>
        <v>515375</v>
      </c>
      <c r="O1037" s="55">
        <f t="shared" si="532"/>
        <v>0</v>
      </c>
      <c r="P1037" s="55">
        <f t="shared" si="532"/>
        <v>0</v>
      </c>
      <c r="Q1037" s="55">
        <f t="shared" si="532"/>
        <v>0</v>
      </c>
      <c r="R1037" s="55">
        <f t="shared" si="532"/>
        <v>0</v>
      </c>
      <c r="S1037" s="55">
        <f t="shared" si="532"/>
        <v>0</v>
      </c>
      <c r="T1037" s="55">
        <f t="shared" si="532"/>
        <v>0</v>
      </c>
      <c r="U1037" s="55">
        <f t="shared" si="532"/>
        <v>0</v>
      </c>
      <c r="V1037" s="57"/>
      <c r="W1037" s="57"/>
      <c r="X1037" s="57"/>
      <c r="Y1037" s="12"/>
    </row>
    <row r="1038" spans="1:25" hidden="1">
      <c r="A1038" s="28" t="s">
        <v>311</v>
      </c>
      <c r="B1038" s="29">
        <v>11</v>
      </c>
      <c r="C1038" s="28" t="s">
        <v>25</v>
      </c>
      <c r="D1038" s="56">
        <v>3233</v>
      </c>
      <c r="E1038" s="32" t="s">
        <v>119</v>
      </c>
      <c r="F1038" s="32"/>
      <c r="G1038" s="54">
        <v>11250</v>
      </c>
      <c r="H1038" s="54">
        <v>11250</v>
      </c>
      <c r="I1038" s="54">
        <v>11250</v>
      </c>
      <c r="J1038" s="54">
        <v>11250</v>
      </c>
      <c r="K1038" s="54">
        <v>2715</v>
      </c>
      <c r="L1038" s="33">
        <f t="shared" si="509"/>
        <v>24.133333333333333</v>
      </c>
      <c r="M1038" s="54">
        <v>11250</v>
      </c>
      <c r="N1038" s="54">
        <v>11250</v>
      </c>
      <c r="O1038" s="54"/>
      <c r="P1038" s="54">
        <f t="shared" si="529"/>
        <v>0</v>
      </c>
      <c r="Q1038" s="54">
        <v>0</v>
      </c>
      <c r="R1038" s="54"/>
      <c r="S1038" s="54">
        <f t="shared" si="530"/>
        <v>0</v>
      </c>
      <c r="T1038" s="54"/>
      <c r="U1038" s="54">
        <f t="shared" si="531"/>
        <v>0</v>
      </c>
    </row>
    <row r="1039" spans="1:25" hidden="1">
      <c r="A1039" s="28" t="s">
        <v>311</v>
      </c>
      <c r="B1039" s="29">
        <v>11</v>
      </c>
      <c r="C1039" s="28" t="s">
        <v>25</v>
      </c>
      <c r="D1039" s="56" t="s">
        <v>157</v>
      </c>
      <c r="E1039" s="32" t="s">
        <v>36</v>
      </c>
      <c r="F1039" s="32"/>
      <c r="G1039" s="54">
        <v>4125</v>
      </c>
      <c r="H1039" s="54">
        <v>4125</v>
      </c>
      <c r="I1039" s="54">
        <v>4125</v>
      </c>
      <c r="J1039" s="54">
        <v>4125</v>
      </c>
      <c r="K1039" s="54">
        <v>1503.52</v>
      </c>
      <c r="L1039" s="33">
        <f t="shared" si="509"/>
        <v>36.448969696969698</v>
      </c>
      <c r="M1039" s="54">
        <v>4125</v>
      </c>
      <c r="N1039" s="54">
        <v>4125</v>
      </c>
      <c r="O1039" s="54"/>
      <c r="P1039" s="54">
        <f t="shared" si="529"/>
        <v>0</v>
      </c>
      <c r="Q1039" s="54">
        <v>0</v>
      </c>
      <c r="R1039" s="54"/>
      <c r="S1039" s="54">
        <f t="shared" si="530"/>
        <v>0</v>
      </c>
      <c r="T1039" s="54"/>
      <c r="U1039" s="54">
        <f t="shared" si="531"/>
        <v>0</v>
      </c>
    </row>
    <row r="1040" spans="1:25" hidden="1">
      <c r="A1040" s="28" t="s">
        <v>311</v>
      </c>
      <c r="B1040" s="29">
        <v>11</v>
      </c>
      <c r="C1040" s="28" t="s">
        <v>25</v>
      </c>
      <c r="D1040" s="56">
        <v>3238</v>
      </c>
      <c r="E1040" s="32" t="s">
        <v>122</v>
      </c>
      <c r="F1040" s="32"/>
      <c r="G1040" s="54">
        <v>220000</v>
      </c>
      <c r="H1040" s="54">
        <v>220000</v>
      </c>
      <c r="I1040" s="54">
        <v>220000</v>
      </c>
      <c r="J1040" s="54">
        <v>220000</v>
      </c>
      <c r="K1040" s="54">
        <v>220000</v>
      </c>
      <c r="L1040" s="33">
        <f t="shared" si="509"/>
        <v>100</v>
      </c>
      <c r="M1040" s="54">
        <v>500000</v>
      </c>
      <c r="N1040" s="54">
        <v>500000</v>
      </c>
      <c r="O1040" s="54"/>
      <c r="P1040" s="54">
        <f t="shared" si="529"/>
        <v>0</v>
      </c>
      <c r="Q1040" s="54">
        <v>0</v>
      </c>
      <c r="R1040" s="54"/>
      <c r="S1040" s="54">
        <f t="shared" si="530"/>
        <v>0</v>
      </c>
      <c r="T1040" s="54"/>
      <c r="U1040" s="54">
        <f t="shared" si="531"/>
        <v>0</v>
      </c>
    </row>
    <row r="1041" spans="1:25" s="23" customFormat="1" ht="15.75" hidden="1">
      <c r="A1041" s="24" t="s">
        <v>311</v>
      </c>
      <c r="B1041" s="25">
        <v>11</v>
      </c>
      <c r="C1041" s="24" t="s">
        <v>25</v>
      </c>
      <c r="D1041" s="42">
        <v>329</v>
      </c>
      <c r="E1041" s="20"/>
      <c r="F1041" s="20"/>
      <c r="G1041" s="55">
        <f>SUM(G1042)</f>
        <v>22500</v>
      </c>
      <c r="H1041" s="55">
        <f t="shared" ref="H1041:U1041" si="533">SUM(H1042)</f>
        <v>22500</v>
      </c>
      <c r="I1041" s="55">
        <f t="shared" si="533"/>
        <v>22500</v>
      </c>
      <c r="J1041" s="55">
        <f t="shared" si="533"/>
        <v>22500</v>
      </c>
      <c r="K1041" s="55">
        <f t="shared" si="533"/>
        <v>22500</v>
      </c>
      <c r="L1041" s="22">
        <f t="shared" si="509"/>
        <v>100</v>
      </c>
      <c r="M1041" s="55">
        <f t="shared" si="533"/>
        <v>22500</v>
      </c>
      <c r="N1041" s="55">
        <f t="shared" si="533"/>
        <v>22500</v>
      </c>
      <c r="O1041" s="55">
        <f t="shared" si="533"/>
        <v>0</v>
      </c>
      <c r="P1041" s="55">
        <f t="shared" si="533"/>
        <v>0</v>
      </c>
      <c r="Q1041" s="55">
        <f t="shared" si="533"/>
        <v>0</v>
      </c>
      <c r="R1041" s="55">
        <f t="shared" si="533"/>
        <v>0</v>
      </c>
      <c r="S1041" s="55">
        <f t="shared" si="533"/>
        <v>0</v>
      </c>
      <c r="T1041" s="55">
        <f t="shared" si="533"/>
        <v>0</v>
      </c>
      <c r="U1041" s="55">
        <f t="shared" si="533"/>
        <v>0</v>
      </c>
      <c r="V1041" s="57"/>
      <c r="W1041" s="57"/>
      <c r="X1041" s="57"/>
      <c r="Y1041" s="12"/>
    </row>
    <row r="1042" spans="1:25" hidden="1">
      <c r="A1042" s="28" t="s">
        <v>311</v>
      </c>
      <c r="B1042" s="29">
        <v>11</v>
      </c>
      <c r="C1042" s="28" t="s">
        <v>25</v>
      </c>
      <c r="D1042" s="56">
        <v>3293</v>
      </c>
      <c r="E1042" s="32" t="s">
        <v>124</v>
      </c>
      <c r="F1042" s="32"/>
      <c r="G1042" s="54">
        <v>22500</v>
      </c>
      <c r="H1042" s="54">
        <v>22500</v>
      </c>
      <c r="I1042" s="54">
        <v>22500</v>
      </c>
      <c r="J1042" s="54">
        <v>22500</v>
      </c>
      <c r="K1042" s="54">
        <v>22500</v>
      </c>
      <c r="L1042" s="33">
        <f t="shared" si="509"/>
        <v>100</v>
      </c>
      <c r="M1042" s="54">
        <v>22500</v>
      </c>
      <c r="N1042" s="54">
        <v>22500</v>
      </c>
      <c r="O1042" s="54"/>
      <c r="P1042" s="54">
        <f t="shared" si="529"/>
        <v>0</v>
      </c>
      <c r="Q1042" s="54">
        <v>0</v>
      </c>
      <c r="R1042" s="54"/>
      <c r="S1042" s="54">
        <f t="shared" si="530"/>
        <v>0</v>
      </c>
      <c r="T1042" s="54"/>
      <c r="U1042" s="54">
        <f t="shared" si="531"/>
        <v>0</v>
      </c>
    </row>
    <row r="1043" spans="1:25" s="23" customFormat="1" ht="15.75" hidden="1">
      <c r="A1043" s="24" t="s">
        <v>311</v>
      </c>
      <c r="B1043" s="25">
        <v>11</v>
      </c>
      <c r="C1043" s="24" t="s">
        <v>25</v>
      </c>
      <c r="D1043" s="42">
        <v>422</v>
      </c>
      <c r="E1043" s="20"/>
      <c r="F1043" s="20"/>
      <c r="G1043" s="55">
        <f>SUM(G1044)</f>
        <v>121500</v>
      </c>
      <c r="H1043" s="55">
        <f t="shared" ref="H1043:U1043" si="534">SUM(H1044)</f>
        <v>121500</v>
      </c>
      <c r="I1043" s="55">
        <f t="shared" si="534"/>
        <v>121500</v>
      </c>
      <c r="J1043" s="55">
        <f t="shared" si="534"/>
        <v>121500</v>
      </c>
      <c r="K1043" s="55">
        <f t="shared" si="534"/>
        <v>0</v>
      </c>
      <c r="L1043" s="22">
        <f t="shared" si="509"/>
        <v>0</v>
      </c>
      <c r="M1043" s="55">
        <f t="shared" si="534"/>
        <v>0</v>
      </c>
      <c r="N1043" s="55">
        <f t="shared" si="534"/>
        <v>0</v>
      </c>
      <c r="O1043" s="55">
        <f t="shared" si="534"/>
        <v>0</v>
      </c>
      <c r="P1043" s="55">
        <f t="shared" si="534"/>
        <v>0</v>
      </c>
      <c r="Q1043" s="55">
        <f t="shared" si="534"/>
        <v>0</v>
      </c>
      <c r="R1043" s="55">
        <f t="shared" si="534"/>
        <v>0</v>
      </c>
      <c r="S1043" s="55">
        <f t="shared" si="534"/>
        <v>0</v>
      </c>
      <c r="T1043" s="55">
        <f t="shared" si="534"/>
        <v>0</v>
      </c>
      <c r="U1043" s="55">
        <f t="shared" si="534"/>
        <v>0</v>
      </c>
      <c r="V1043" s="57"/>
      <c r="W1043" s="57"/>
      <c r="X1043" s="57"/>
      <c r="Y1043" s="12"/>
    </row>
    <row r="1044" spans="1:25" hidden="1">
      <c r="A1044" s="28" t="s">
        <v>311</v>
      </c>
      <c r="B1044" s="29">
        <v>11</v>
      </c>
      <c r="C1044" s="28" t="s">
        <v>25</v>
      </c>
      <c r="D1044" s="56">
        <v>4222</v>
      </c>
      <c r="E1044" s="32" t="s">
        <v>130</v>
      </c>
      <c r="F1044" s="32"/>
      <c r="G1044" s="54">
        <v>121500</v>
      </c>
      <c r="H1044" s="54">
        <v>121500</v>
      </c>
      <c r="I1044" s="54">
        <v>121500</v>
      </c>
      <c r="J1044" s="54">
        <v>121500</v>
      </c>
      <c r="K1044" s="54">
        <v>0</v>
      </c>
      <c r="L1044" s="33">
        <f t="shared" si="509"/>
        <v>0</v>
      </c>
      <c r="M1044" s="54">
        <v>0</v>
      </c>
      <c r="N1044" s="54">
        <v>0</v>
      </c>
      <c r="O1044" s="54"/>
      <c r="P1044" s="54">
        <f t="shared" si="529"/>
        <v>0</v>
      </c>
      <c r="Q1044" s="54">
        <v>0</v>
      </c>
      <c r="R1044" s="54"/>
      <c r="S1044" s="54">
        <f t="shared" si="530"/>
        <v>0</v>
      </c>
      <c r="T1044" s="54"/>
      <c r="U1044" s="54">
        <f t="shared" si="531"/>
        <v>0</v>
      </c>
    </row>
    <row r="1045" spans="1:25" s="23" customFormat="1" ht="15.75" hidden="1">
      <c r="A1045" s="24" t="s">
        <v>311</v>
      </c>
      <c r="B1045" s="25">
        <v>12</v>
      </c>
      <c r="C1045" s="24" t="s">
        <v>25</v>
      </c>
      <c r="D1045" s="42">
        <v>321</v>
      </c>
      <c r="E1045" s="20"/>
      <c r="F1045" s="20"/>
      <c r="G1045" s="55">
        <f>SUM(G1046)</f>
        <v>0</v>
      </c>
      <c r="H1045" s="55">
        <f t="shared" ref="H1045:U1045" si="535">SUM(H1046)</f>
        <v>0</v>
      </c>
      <c r="I1045" s="55">
        <f t="shared" si="535"/>
        <v>0</v>
      </c>
      <c r="J1045" s="55">
        <f t="shared" si="535"/>
        <v>0</v>
      </c>
      <c r="K1045" s="55">
        <f t="shared" si="535"/>
        <v>0</v>
      </c>
      <c r="L1045" s="22" t="str">
        <f t="shared" si="509"/>
        <v>-</v>
      </c>
      <c r="M1045" s="55">
        <f t="shared" si="535"/>
        <v>0</v>
      </c>
      <c r="N1045" s="55">
        <f t="shared" si="535"/>
        <v>0</v>
      </c>
      <c r="O1045" s="55">
        <f t="shared" si="535"/>
        <v>151000</v>
      </c>
      <c r="P1045" s="55">
        <f t="shared" si="535"/>
        <v>151000</v>
      </c>
      <c r="Q1045" s="55">
        <f t="shared" si="535"/>
        <v>0</v>
      </c>
      <c r="R1045" s="55">
        <f t="shared" si="535"/>
        <v>0</v>
      </c>
      <c r="S1045" s="55">
        <f t="shared" si="535"/>
        <v>0</v>
      </c>
      <c r="T1045" s="55">
        <f t="shared" si="535"/>
        <v>0</v>
      </c>
      <c r="U1045" s="55">
        <f t="shared" si="535"/>
        <v>0</v>
      </c>
      <c r="V1045" s="57"/>
      <c r="W1045" s="57"/>
      <c r="X1045" s="57"/>
      <c r="Y1045" s="12"/>
    </row>
    <row r="1046" spans="1:25" hidden="1">
      <c r="A1046" s="43" t="s">
        <v>311</v>
      </c>
      <c r="B1046" s="44">
        <v>12</v>
      </c>
      <c r="C1046" s="43" t="s">
        <v>25</v>
      </c>
      <c r="D1046" s="73">
        <v>3211</v>
      </c>
      <c r="E1046" s="32" t="s">
        <v>110</v>
      </c>
      <c r="F1046" s="32"/>
      <c r="G1046" s="54"/>
      <c r="H1046" s="54"/>
      <c r="I1046" s="54"/>
      <c r="J1046" s="54"/>
      <c r="K1046" s="54"/>
      <c r="L1046" s="33" t="str">
        <f t="shared" si="509"/>
        <v>-</v>
      </c>
      <c r="M1046" s="54"/>
      <c r="N1046" s="54"/>
      <c r="O1046" s="54">
        <v>151000</v>
      </c>
      <c r="P1046" s="54">
        <f t="shared" si="529"/>
        <v>151000</v>
      </c>
      <c r="Q1046" s="54"/>
      <c r="R1046" s="54"/>
      <c r="S1046" s="54">
        <f t="shared" si="530"/>
        <v>0</v>
      </c>
      <c r="T1046" s="54"/>
      <c r="U1046" s="54">
        <f t="shared" si="531"/>
        <v>0</v>
      </c>
    </row>
    <row r="1047" spans="1:25" s="23" customFormat="1" ht="15.75" hidden="1">
      <c r="A1047" s="24" t="s">
        <v>311</v>
      </c>
      <c r="B1047" s="25">
        <v>12</v>
      </c>
      <c r="C1047" s="24" t="s">
        <v>25</v>
      </c>
      <c r="D1047" s="42">
        <v>323</v>
      </c>
      <c r="E1047" s="20"/>
      <c r="F1047" s="20"/>
      <c r="G1047" s="55">
        <f>SUM(G1048)</f>
        <v>0</v>
      </c>
      <c r="H1047" s="55">
        <f t="shared" ref="H1047:U1047" si="536">SUM(H1048)</f>
        <v>0</v>
      </c>
      <c r="I1047" s="55">
        <f t="shared" si="536"/>
        <v>0</v>
      </c>
      <c r="J1047" s="55">
        <f t="shared" si="536"/>
        <v>0</v>
      </c>
      <c r="K1047" s="55">
        <f t="shared" si="536"/>
        <v>0</v>
      </c>
      <c r="L1047" s="22" t="str">
        <f t="shared" si="509"/>
        <v>-</v>
      </c>
      <c r="M1047" s="55">
        <f t="shared" si="536"/>
        <v>0</v>
      </c>
      <c r="N1047" s="55">
        <f t="shared" si="536"/>
        <v>0</v>
      </c>
      <c r="O1047" s="55">
        <f t="shared" si="536"/>
        <v>460000</v>
      </c>
      <c r="P1047" s="55">
        <f t="shared" si="536"/>
        <v>460000</v>
      </c>
      <c r="Q1047" s="55">
        <f t="shared" si="536"/>
        <v>0</v>
      </c>
      <c r="R1047" s="55">
        <f t="shared" si="536"/>
        <v>0</v>
      </c>
      <c r="S1047" s="55">
        <f t="shared" si="536"/>
        <v>0</v>
      </c>
      <c r="T1047" s="55">
        <f t="shared" si="536"/>
        <v>0</v>
      </c>
      <c r="U1047" s="55">
        <f t="shared" si="536"/>
        <v>0</v>
      </c>
      <c r="V1047" s="57"/>
      <c r="W1047" s="57"/>
      <c r="X1047" s="57"/>
      <c r="Y1047" s="12"/>
    </row>
    <row r="1048" spans="1:25" hidden="1">
      <c r="A1048" s="43" t="s">
        <v>311</v>
      </c>
      <c r="B1048" s="44">
        <v>12</v>
      </c>
      <c r="C1048" s="43" t="s">
        <v>25</v>
      </c>
      <c r="D1048" s="73">
        <v>3237</v>
      </c>
      <c r="E1048" s="32" t="s">
        <v>36</v>
      </c>
      <c r="F1048" s="32"/>
      <c r="G1048" s="54"/>
      <c r="H1048" s="54"/>
      <c r="I1048" s="54"/>
      <c r="J1048" s="54"/>
      <c r="K1048" s="54"/>
      <c r="L1048" s="33" t="str">
        <f t="shared" si="509"/>
        <v>-</v>
      </c>
      <c r="M1048" s="54"/>
      <c r="N1048" s="54"/>
      <c r="O1048" s="54">
        <v>460000</v>
      </c>
      <c r="P1048" s="54">
        <f t="shared" si="529"/>
        <v>460000</v>
      </c>
      <c r="Q1048" s="54"/>
      <c r="R1048" s="54"/>
      <c r="S1048" s="54">
        <f t="shared" si="530"/>
        <v>0</v>
      </c>
      <c r="T1048" s="54"/>
      <c r="U1048" s="54">
        <f t="shared" si="531"/>
        <v>0</v>
      </c>
    </row>
    <row r="1049" spans="1:25" s="23" customFormat="1" ht="15.75" hidden="1">
      <c r="A1049" s="24" t="s">
        <v>311</v>
      </c>
      <c r="B1049" s="25">
        <v>12</v>
      </c>
      <c r="C1049" s="24" t="s">
        <v>25</v>
      </c>
      <c r="D1049" s="42">
        <v>329</v>
      </c>
      <c r="E1049" s="20"/>
      <c r="F1049" s="20"/>
      <c r="G1049" s="55">
        <f>SUM(G1050)</f>
        <v>0</v>
      </c>
      <c r="H1049" s="55">
        <f t="shared" ref="H1049:U1049" si="537">SUM(H1050)</f>
        <v>0</v>
      </c>
      <c r="I1049" s="55">
        <f t="shared" si="537"/>
        <v>0</v>
      </c>
      <c r="J1049" s="55">
        <f t="shared" si="537"/>
        <v>0</v>
      </c>
      <c r="K1049" s="55">
        <f t="shared" si="537"/>
        <v>0</v>
      </c>
      <c r="L1049" s="22" t="str">
        <f t="shared" si="509"/>
        <v>-</v>
      </c>
      <c r="M1049" s="55">
        <f t="shared" si="537"/>
        <v>0</v>
      </c>
      <c r="N1049" s="55">
        <f t="shared" si="537"/>
        <v>0</v>
      </c>
      <c r="O1049" s="55">
        <f t="shared" si="537"/>
        <v>15000</v>
      </c>
      <c r="P1049" s="55">
        <f t="shared" si="537"/>
        <v>15000</v>
      </c>
      <c r="Q1049" s="55">
        <f t="shared" si="537"/>
        <v>0</v>
      </c>
      <c r="R1049" s="55">
        <f t="shared" si="537"/>
        <v>0</v>
      </c>
      <c r="S1049" s="55">
        <f t="shared" si="537"/>
        <v>0</v>
      </c>
      <c r="T1049" s="55">
        <f t="shared" si="537"/>
        <v>0</v>
      </c>
      <c r="U1049" s="55">
        <f t="shared" si="537"/>
        <v>0</v>
      </c>
      <c r="V1049" s="57"/>
      <c r="W1049" s="57"/>
      <c r="X1049" s="57"/>
      <c r="Y1049" s="12"/>
    </row>
    <row r="1050" spans="1:25" hidden="1">
      <c r="A1050" s="43" t="s">
        <v>311</v>
      </c>
      <c r="B1050" s="44">
        <v>12</v>
      </c>
      <c r="C1050" s="43" t="s">
        <v>25</v>
      </c>
      <c r="D1050" s="73">
        <v>3293</v>
      </c>
      <c r="E1050" s="32" t="s">
        <v>124</v>
      </c>
      <c r="F1050" s="32"/>
      <c r="G1050" s="54"/>
      <c r="H1050" s="54"/>
      <c r="I1050" s="54"/>
      <c r="J1050" s="54"/>
      <c r="K1050" s="54"/>
      <c r="L1050" s="33" t="str">
        <f t="shared" si="509"/>
        <v>-</v>
      </c>
      <c r="M1050" s="54"/>
      <c r="N1050" s="54"/>
      <c r="O1050" s="54">
        <v>15000</v>
      </c>
      <c r="P1050" s="54">
        <f t="shared" si="529"/>
        <v>15000</v>
      </c>
      <c r="Q1050" s="54"/>
      <c r="R1050" s="54"/>
      <c r="S1050" s="54">
        <f t="shared" si="530"/>
        <v>0</v>
      </c>
      <c r="T1050" s="54"/>
      <c r="U1050" s="54">
        <f t="shared" si="531"/>
        <v>0</v>
      </c>
    </row>
    <row r="1051" spans="1:25" ht="15.75" hidden="1">
      <c r="A1051" s="141" t="s">
        <v>311</v>
      </c>
      <c r="B1051" s="142">
        <v>12</v>
      </c>
      <c r="C1051" s="141" t="s">
        <v>25</v>
      </c>
      <c r="D1051" s="111">
        <v>422</v>
      </c>
      <c r="E1051" s="20"/>
      <c r="F1051" s="20"/>
      <c r="G1051" s="55">
        <f>G1052</f>
        <v>0</v>
      </c>
      <c r="H1051" s="55">
        <f t="shared" ref="H1051:U1051" si="538">H1052</f>
        <v>0</v>
      </c>
      <c r="I1051" s="55">
        <f t="shared" si="538"/>
        <v>0</v>
      </c>
      <c r="J1051" s="55">
        <f t="shared" si="538"/>
        <v>0</v>
      </c>
      <c r="K1051" s="55">
        <f t="shared" si="538"/>
        <v>0</v>
      </c>
      <c r="L1051" s="22" t="str">
        <f t="shared" si="509"/>
        <v>-</v>
      </c>
      <c r="M1051" s="55">
        <f t="shared" si="538"/>
        <v>0</v>
      </c>
      <c r="N1051" s="55">
        <f t="shared" si="538"/>
        <v>0</v>
      </c>
      <c r="O1051" s="55">
        <f t="shared" si="538"/>
        <v>125000</v>
      </c>
      <c r="P1051" s="55">
        <f t="shared" si="538"/>
        <v>125000</v>
      </c>
      <c r="Q1051" s="55">
        <f t="shared" si="538"/>
        <v>0</v>
      </c>
      <c r="R1051" s="55">
        <f t="shared" si="538"/>
        <v>0</v>
      </c>
      <c r="S1051" s="55">
        <f t="shared" si="538"/>
        <v>0</v>
      </c>
      <c r="T1051" s="55">
        <f t="shared" si="538"/>
        <v>0</v>
      </c>
      <c r="U1051" s="55">
        <f t="shared" si="538"/>
        <v>0</v>
      </c>
    </row>
    <row r="1052" spans="1:25" ht="15.75" hidden="1">
      <c r="A1052" s="43" t="s">
        <v>311</v>
      </c>
      <c r="B1052" s="44">
        <v>12</v>
      </c>
      <c r="C1052" s="43" t="s">
        <v>25</v>
      </c>
      <c r="D1052" s="73">
        <v>4222</v>
      </c>
      <c r="E1052" s="32" t="s">
        <v>130</v>
      </c>
      <c r="F1052" s="32"/>
      <c r="G1052" s="54"/>
      <c r="H1052" s="54"/>
      <c r="I1052" s="54"/>
      <c r="J1052" s="54"/>
      <c r="K1052" s="54"/>
      <c r="L1052" s="22" t="str">
        <f t="shared" si="509"/>
        <v>-</v>
      </c>
      <c r="M1052" s="54"/>
      <c r="N1052" s="54"/>
      <c r="O1052" s="54">
        <v>125000</v>
      </c>
      <c r="P1052" s="54">
        <f>O1052</f>
        <v>125000</v>
      </c>
      <c r="Q1052" s="54"/>
      <c r="R1052" s="54"/>
      <c r="S1052" s="54">
        <f>R1052</f>
        <v>0</v>
      </c>
      <c r="T1052" s="54"/>
      <c r="U1052" s="54">
        <f>T1052</f>
        <v>0</v>
      </c>
    </row>
    <row r="1053" spans="1:25" s="23" customFormat="1" ht="15.75">
      <c r="A1053" s="289" t="s">
        <v>415</v>
      </c>
      <c r="B1053" s="289"/>
      <c r="C1053" s="289"/>
      <c r="D1053" s="289"/>
      <c r="E1053" s="40" t="s">
        <v>421</v>
      </c>
      <c r="F1053" s="20"/>
      <c r="G1053" s="55">
        <f>SUM(G1054)</f>
        <v>0</v>
      </c>
      <c r="H1053" s="55">
        <f t="shared" ref="H1053:U1054" si="539">SUM(H1054)</f>
        <v>0</v>
      </c>
      <c r="I1053" s="55">
        <f t="shared" si="539"/>
        <v>0</v>
      </c>
      <c r="J1053" s="55">
        <f t="shared" si="539"/>
        <v>0</v>
      </c>
      <c r="K1053" s="55">
        <f t="shared" si="539"/>
        <v>0</v>
      </c>
      <c r="L1053" s="22" t="str">
        <f t="shared" si="509"/>
        <v>-</v>
      </c>
      <c r="M1053" s="55">
        <f t="shared" si="539"/>
        <v>0</v>
      </c>
      <c r="N1053" s="55">
        <f t="shared" si="539"/>
        <v>0</v>
      </c>
      <c r="O1053" s="55">
        <f t="shared" si="539"/>
        <v>0</v>
      </c>
      <c r="P1053" s="55">
        <f t="shared" si="539"/>
        <v>0</v>
      </c>
      <c r="Q1053" s="55">
        <f t="shared" si="539"/>
        <v>0</v>
      </c>
      <c r="R1053" s="55">
        <f t="shared" si="539"/>
        <v>0</v>
      </c>
      <c r="S1053" s="55">
        <f t="shared" si="539"/>
        <v>0</v>
      </c>
      <c r="T1053" s="55">
        <f t="shared" si="539"/>
        <v>0</v>
      </c>
      <c r="U1053" s="55">
        <f t="shared" si="539"/>
        <v>0</v>
      </c>
      <c r="V1053" s="57"/>
      <c r="W1053" s="57"/>
      <c r="X1053" s="57"/>
      <c r="Y1053" s="12"/>
    </row>
    <row r="1054" spans="1:25" s="23" customFormat="1" ht="15.75" hidden="1">
      <c r="A1054" s="24"/>
      <c r="B1054" s="25">
        <v>11</v>
      </c>
      <c r="C1054" s="24"/>
      <c r="D1054" s="42">
        <v>412</v>
      </c>
      <c r="E1054" s="20"/>
      <c r="F1054" s="20"/>
      <c r="G1054" s="55">
        <f>SUM(G1055)</f>
        <v>0</v>
      </c>
      <c r="H1054" s="55">
        <f t="shared" si="539"/>
        <v>0</v>
      </c>
      <c r="I1054" s="55">
        <f t="shared" si="539"/>
        <v>0</v>
      </c>
      <c r="J1054" s="55">
        <f t="shared" si="539"/>
        <v>0</v>
      </c>
      <c r="K1054" s="55">
        <f t="shared" si="539"/>
        <v>0</v>
      </c>
      <c r="L1054" s="22" t="str">
        <f t="shared" si="509"/>
        <v>-</v>
      </c>
      <c r="M1054" s="55">
        <f t="shared" si="539"/>
        <v>0</v>
      </c>
      <c r="N1054" s="55">
        <f t="shared" si="539"/>
        <v>0</v>
      </c>
      <c r="O1054" s="55">
        <f t="shared" si="539"/>
        <v>0</v>
      </c>
      <c r="P1054" s="55">
        <f t="shared" si="539"/>
        <v>0</v>
      </c>
      <c r="Q1054" s="55">
        <f t="shared" si="539"/>
        <v>0</v>
      </c>
      <c r="R1054" s="55">
        <f t="shared" si="539"/>
        <v>0</v>
      </c>
      <c r="S1054" s="55">
        <f t="shared" si="539"/>
        <v>0</v>
      </c>
      <c r="T1054" s="55">
        <f t="shared" si="539"/>
        <v>0</v>
      </c>
      <c r="U1054" s="55">
        <f t="shared" si="539"/>
        <v>0</v>
      </c>
      <c r="V1054" s="57"/>
      <c r="W1054" s="57"/>
      <c r="X1054" s="57"/>
      <c r="Y1054" s="12"/>
    </row>
    <row r="1055" spans="1:25" s="67" customFormat="1" hidden="1">
      <c r="A1055" s="43"/>
      <c r="B1055" s="44">
        <v>11</v>
      </c>
      <c r="C1055" s="43"/>
      <c r="D1055" s="73">
        <v>4126</v>
      </c>
      <c r="E1055" s="38"/>
      <c r="F1055" s="64"/>
      <c r="G1055" s="84"/>
      <c r="H1055" s="84"/>
      <c r="I1055" s="84"/>
      <c r="J1055" s="84"/>
      <c r="K1055" s="84"/>
      <c r="L1055" s="66" t="str">
        <f t="shared" si="509"/>
        <v>-</v>
      </c>
      <c r="M1055" s="84"/>
      <c r="N1055" s="84"/>
      <c r="O1055" s="54"/>
      <c r="P1055" s="54">
        <f>O1055</f>
        <v>0</v>
      </c>
      <c r="Q1055" s="54"/>
      <c r="R1055" s="54"/>
      <c r="S1055" s="54">
        <f>R1055</f>
        <v>0</v>
      </c>
      <c r="T1055" s="54"/>
      <c r="U1055" s="54">
        <f>T1055</f>
        <v>0</v>
      </c>
      <c r="V1055" s="127"/>
      <c r="W1055" s="127"/>
      <c r="X1055" s="127"/>
      <c r="Y1055" s="136"/>
    </row>
    <row r="1056" spans="1:25" s="23" customFormat="1" ht="15.75">
      <c r="A1056" s="289" t="s">
        <v>415</v>
      </c>
      <c r="B1056" s="289"/>
      <c r="C1056" s="289"/>
      <c r="D1056" s="289"/>
      <c r="E1056" s="40" t="s">
        <v>424</v>
      </c>
      <c r="F1056" s="20"/>
      <c r="G1056" s="55">
        <f>G1057+G1059</f>
        <v>0</v>
      </c>
      <c r="H1056" s="55"/>
      <c r="I1056" s="55"/>
      <c r="J1056" s="55"/>
      <c r="K1056" s="55"/>
      <c r="L1056" s="22" t="str">
        <f t="shared" si="509"/>
        <v>-</v>
      </c>
      <c r="M1056" s="55"/>
      <c r="N1056" s="55"/>
      <c r="O1056" s="55">
        <f>O1058+O1060</f>
        <v>0</v>
      </c>
      <c r="P1056" s="55">
        <f t="shared" ref="P1056:U1056" si="540">P1058+P1060</f>
        <v>0</v>
      </c>
      <c r="Q1056" s="55">
        <f t="shared" si="540"/>
        <v>0</v>
      </c>
      <c r="R1056" s="55">
        <f t="shared" si="540"/>
        <v>0</v>
      </c>
      <c r="S1056" s="55">
        <f t="shared" si="540"/>
        <v>0</v>
      </c>
      <c r="T1056" s="55">
        <f t="shared" si="540"/>
        <v>0</v>
      </c>
      <c r="U1056" s="55">
        <f t="shared" si="540"/>
        <v>0</v>
      </c>
      <c r="V1056" s="57"/>
      <c r="W1056" s="57"/>
      <c r="X1056" s="57"/>
      <c r="Y1056" s="12"/>
    </row>
    <row r="1057" spans="1:25" s="23" customFormat="1" ht="15.75" hidden="1">
      <c r="A1057" s="24"/>
      <c r="B1057" s="25">
        <v>11</v>
      </c>
      <c r="C1057" s="24"/>
      <c r="D1057" s="42">
        <v>412</v>
      </c>
      <c r="E1057" s="20"/>
      <c r="F1057" s="20"/>
      <c r="G1057" s="55">
        <f>SUM(G1058)</f>
        <v>0</v>
      </c>
      <c r="H1057" s="55">
        <f t="shared" ref="H1057:U1057" si="541">SUM(H1058)</f>
        <v>0</v>
      </c>
      <c r="I1057" s="55">
        <f t="shared" si="541"/>
        <v>0</v>
      </c>
      <c r="J1057" s="55">
        <f t="shared" si="541"/>
        <v>0</v>
      </c>
      <c r="K1057" s="55">
        <f t="shared" si="541"/>
        <v>0</v>
      </c>
      <c r="L1057" s="22" t="str">
        <f t="shared" si="509"/>
        <v>-</v>
      </c>
      <c r="M1057" s="55">
        <f t="shared" si="541"/>
        <v>0</v>
      </c>
      <c r="N1057" s="55">
        <f t="shared" si="541"/>
        <v>0</v>
      </c>
      <c r="O1057" s="55">
        <f t="shared" si="541"/>
        <v>0</v>
      </c>
      <c r="P1057" s="55">
        <f t="shared" si="541"/>
        <v>0</v>
      </c>
      <c r="Q1057" s="55">
        <f t="shared" si="541"/>
        <v>0</v>
      </c>
      <c r="R1057" s="55">
        <f t="shared" si="541"/>
        <v>0</v>
      </c>
      <c r="S1057" s="55">
        <f t="shared" si="541"/>
        <v>0</v>
      </c>
      <c r="T1057" s="55">
        <f t="shared" si="541"/>
        <v>0</v>
      </c>
      <c r="U1057" s="55">
        <f t="shared" si="541"/>
        <v>0</v>
      </c>
      <c r="V1057" s="57"/>
      <c r="W1057" s="57"/>
      <c r="X1057" s="57"/>
      <c r="Y1057" s="12"/>
    </row>
    <row r="1058" spans="1:25" hidden="1">
      <c r="A1058" s="43"/>
      <c r="B1058" s="44">
        <v>11</v>
      </c>
      <c r="C1058" s="43"/>
      <c r="D1058" s="73" t="s">
        <v>431</v>
      </c>
      <c r="E1058" s="38"/>
      <c r="F1058" s="32"/>
      <c r="G1058" s="54"/>
      <c r="H1058" s="54"/>
      <c r="I1058" s="54"/>
      <c r="J1058" s="54"/>
      <c r="K1058" s="54"/>
      <c r="L1058" s="33" t="str">
        <f t="shared" si="509"/>
        <v>-</v>
      </c>
      <c r="M1058" s="54"/>
      <c r="N1058" s="54"/>
      <c r="O1058" s="54"/>
      <c r="P1058" s="54">
        <f>O1058</f>
        <v>0</v>
      </c>
      <c r="Q1058" s="54"/>
      <c r="R1058" s="54">
        <v>0</v>
      </c>
      <c r="S1058" s="54">
        <f>R1058</f>
        <v>0</v>
      </c>
      <c r="T1058" s="54">
        <v>0</v>
      </c>
      <c r="U1058" s="54">
        <f>T1058</f>
        <v>0</v>
      </c>
    </row>
    <row r="1059" spans="1:25" s="23" customFormat="1" ht="15.75" hidden="1">
      <c r="A1059" s="24"/>
      <c r="B1059" s="25">
        <v>11</v>
      </c>
      <c r="C1059" s="24"/>
      <c r="D1059" s="42">
        <v>421</v>
      </c>
      <c r="E1059" s="20"/>
      <c r="F1059" s="20"/>
      <c r="G1059" s="55">
        <f>SUM(G1060)</f>
        <v>0</v>
      </c>
      <c r="H1059" s="55">
        <f t="shared" ref="H1059:U1059" si="542">SUM(H1060)</f>
        <v>0</v>
      </c>
      <c r="I1059" s="55">
        <f t="shared" si="542"/>
        <v>0</v>
      </c>
      <c r="J1059" s="55">
        <f t="shared" si="542"/>
        <v>0</v>
      </c>
      <c r="K1059" s="55">
        <f t="shared" si="542"/>
        <v>0</v>
      </c>
      <c r="L1059" s="22" t="str">
        <f t="shared" si="509"/>
        <v>-</v>
      </c>
      <c r="M1059" s="55">
        <f t="shared" si="542"/>
        <v>0</v>
      </c>
      <c r="N1059" s="55">
        <f t="shared" si="542"/>
        <v>0</v>
      </c>
      <c r="O1059" s="55">
        <f t="shared" si="542"/>
        <v>0</v>
      </c>
      <c r="P1059" s="55">
        <f t="shared" si="542"/>
        <v>0</v>
      </c>
      <c r="Q1059" s="55">
        <f t="shared" si="542"/>
        <v>0</v>
      </c>
      <c r="R1059" s="55">
        <f t="shared" si="542"/>
        <v>0</v>
      </c>
      <c r="S1059" s="55">
        <f t="shared" si="542"/>
        <v>0</v>
      </c>
      <c r="T1059" s="55">
        <f t="shared" si="542"/>
        <v>0</v>
      </c>
      <c r="U1059" s="55">
        <f t="shared" si="542"/>
        <v>0</v>
      </c>
      <c r="V1059" s="57"/>
      <c r="W1059" s="57"/>
      <c r="X1059" s="57"/>
      <c r="Y1059" s="12"/>
    </row>
    <row r="1060" spans="1:25" hidden="1">
      <c r="A1060" s="43"/>
      <c r="B1060" s="44">
        <v>11</v>
      </c>
      <c r="C1060" s="43"/>
      <c r="D1060" s="73">
        <v>4214</v>
      </c>
      <c r="E1060" s="38" t="s">
        <v>154</v>
      </c>
      <c r="F1060" s="32"/>
      <c r="G1060" s="54"/>
      <c r="H1060" s="54"/>
      <c r="I1060" s="54"/>
      <c r="J1060" s="54"/>
      <c r="K1060" s="54"/>
      <c r="L1060" s="33" t="str">
        <f t="shared" si="509"/>
        <v>-</v>
      </c>
      <c r="M1060" s="54"/>
      <c r="N1060" s="54"/>
      <c r="O1060" s="54"/>
      <c r="P1060" s="54">
        <f>O1060</f>
        <v>0</v>
      </c>
      <c r="Q1060" s="54"/>
      <c r="R1060" s="54"/>
      <c r="S1060" s="54">
        <f>R1060</f>
        <v>0</v>
      </c>
      <c r="T1060" s="54"/>
      <c r="U1060" s="54">
        <f>T1060</f>
        <v>0</v>
      </c>
    </row>
    <row r="1061" spans="1:25" s="23" customFormat="1" ht="31.5">
      <c r="A1061" s="289" t="s">
        <v>415</v>
      </c>
      <c r="B1061" s="289"/>
      <c r="C1061" s="289"/>
      <c r="D1061" s="289"/>
      <c r="E1061" s="40" t="s">
        <v>425</v>
      </c>
      <c r="F1061" s="20"/>
      <c r="G1061" s="55">
        <f>G1062+G1064</f>
        <v>0</v>
      </c>
      <c r="H1061" s="55"/>
      <c r="I1061" s="55"/>
      <c r="J1061" s="55"/>
      <c r="K1061" s="55"/>
      <c r="L1061" s="22" t="str">
        <f t="shared" si="509"/>
        <v>-</v>
      </c>
      <c r="M1061" s="55"/>
      <c r="N1061" s="55"/>
      <c r="O1061" s="55">
        <f>O1063+O1065</f>
        <v>0</v>
      </c>
      <c r="P1061" s="55">
        <f t="shared" ref="P1061:U1061" si="543">P1063+P1065</f>
        <v>0</v>
      </c>
      <c r="Q1061" s="55">
        <f t="shared" si="543"/>
        <v>0</v>
      </c>
      <c r="R1061" s="55">
        <f t="shared" si="543"/>
        <v>0</v>
      </c>
      <c r="S1061" s="55">
        <f t="shared" si="543"/>
        <v>0</v>
      </c>
      <c r="T1061" s="55">
        <f t="shared" si="543"/>
        <v>0</v>
      </c>
      <c r="U1061" s="55">
        <f t="shared" si="543"/>
        <v>0</v>
      </c>
      <c r="V1061" s="57"/>
      <c r="W1061" s="57"/>
      <c r="X1061" s="57"/>
      <c r="Y1061" s="12"/>
    </row>
    <row r="1062" spans="1:25" s="23" customFormat="1" ht="15.75" hidden="1">
      <c r="A1062" s="24"/>
      <c r="B1062" s="25">
        <v>11</v>
      </c>
      <c r="C1062" s="24"/>
      <c r="D1062" s="42">
        <v>412</v>
      </c>
      <c r="E1062" s="20"/>
      <c r="F1062" s="20"/>
      <c r="G1062" s="55">
        <f>SUM(G1063)</f>
        <v>0</v>
      </c>
      <c r="H1062" s="55">
        <f t="shared" ref="H1062:U1062" si="544">SUM(H1063)</f>
        <v>0</v>
      </c>
      <c r="I1062" s="55">
        <f t="shared" si="544"/>
        <v>0</v>
      </c>
      <c r="J1062" s="55">
        <f t="shared" si="544"/>
        <v>0</v>
      </c>
      <c r="K1062" s="55">
        <f t="shared" si="544"/>
        <v>0</v>
      </c>
      <c r="L1062" s="22" t="str">
        <f t="shared" si="509"/>
        <v>-</v>
      </c>
      <c r="M1062" s="55">
        <f t="shared" si="544"/>
        <v>0</v>
      </c>
      <c r="N1062" s="55">
        <f t="shared" si="544"/>
        <v>0</v>
      </c>
      <c r="O1062" s="55">
        <f t="shared" si="544"/>
        <v>0</v>
      </c>
      <c r="P1062" s="55">
        <f t="shared" si="544"/>
        <v>0</v>
      </c>
      <c r="Q1062" s="55">
        <f t="shared" si="544"/>
        <v>0</v>
      </c>
      <c r="R1062" s="55">
        <f t="shared" si="544"/>
        <v>0</v>
      </c>
      <c r="S1062" s="55">
        <f t="shared" si="544"/>
        <v>0</v>
      </c>
      <c r="T1062" s="55">
        <f t="shared" si="544"/>
        <v>0</v>
      </c>
      <c r="U1062" s="55">
        <f t="shared" si="544"/>
        <v>0</v>
      </c>
      <c r="V1062" s="57"/>
      <c r="W1062" s="57"/>
      <c r="X1062" s="57"/>
      <c r="Y1062" s="12"/>
    </row>
    <row r="1063" spans="1:25" hidden="1">
      <c r="A1063" s="43"/>
      <c r="B1063" s="44">
        <v>11</v>
      </c>
      <c r="C1063" s="43"/>
      <c r="D1063" s="73" t="s">
        <v>431</v>
      </c>
      <c r="E1063" s="38"/>
      <c r="F1063" s="32"/>
      <c r="G1063" s="54"/>
      <c r="H1063" s="54"/>
      <c r="I1063" s="54"/>
      <c r="J1063" s="54"/>
      <c r="K1063" s="54"/>
      <c r="L1063" s="33" t="str">
        <f t="shared" si="509"/>
        <v>-</v>
      </c>
      <c r="M1063" s="54"/>
      <c r="N1063" s="54"/>
      <c r="O1063" s="54"/>
      <c r="P1063" s="54">
        <f>O1063</f>
        <v>0</v>
      </c>
      <c r="Q1063" s="54"/>
      <c r="R1063" s="54">
        <v>0</v>
      </c>
      <c r="S1063" s="54">
        <f>R1063</f>
        <v>0</v>
      </c>
      <c r="T1063" s="54">
        <v>0</v>
      </c>
      <c r="U1063" s="54">
        <f>T1063</f>
        <v>0</v>
      </c>
    </row>
    <row r="1064" spans="1:25" s="23" customFormat="1" ht="15.75" hidden="1">
      <c r="A1064" s="24"/>
      <c r="B1064" s="25">
        <v>11</v>
      </c>
      <c r="C1064" s="24"/>
      <c r="D1064" s="42">
        <v>421</v>
      </c>
      <c r="E1064" s="20"/>
      <c r="F1064" s="20"/>
      <c r="G1064" s="55">
        <f>SUM(G1065)</f>
        <v>0</v>
      </c>
      <c r="H1064" s="55">
        <f t="shared" ref="H1064:U1064" si="545">SUM(H1065)</f>
        <v>0</v>
      </c>
      <c r="I1064" s="55">
        <f t="shared" si="545"/>
        <v>0</v>
      </c>
      <c r="J1064" s="55">
        <f t="shared" si="545"/>
        <v>0</v>
      </c>
      <c r="K1064" s="55">
        <f t="shared" si="545"/>
        <v>0</v>
      </c>
      <c r="L1064" s="22" t="str">
        <f t="shared" si="509"/>
        <v>-</v>
      </c>
      <c r="M1064" s="55">
        <f t="shared" si="545"/>
        <v>0</v>
      </c>
      <c r="N1064" s="55">
        <f t="shared" si="545"/>
        <v>0</v>
      </c>
      <c r="O1064" s="55">
        <f t="shared" si="545"/>
        <v>0</v>
      </c>
      <c r="P1064" s="55">
        <f t="shared" si="545"/>
        <v>0</v>
      </c>
      <c r="Q1064" s="55">
        <f t="shared" si="545"/>
        <v>0</v>
      </c>
      <c r="R1064" s="55">
        <f t="shared" si="545"/>
        <v>0</v>
      </c>
      <c r="S1064" s="55">
        <f t="shared" si="545"/>
        <v>0</v>
      </c>
      <c r="T1064" s="55">
        <f t="shared" si="545"/>
        <v>0</v>
      </c>
      <c r="U1064" s="55">
        <f t="shared" si="545"/>
        <v>0</v>
      </c>
      <c r="V1064" s="57"/>
      <c r="W1064" s="57"/>
      <c r="X1064" s="57"/>
      <c r="Y1064" s="12"/>
    </row>
    <row r="1065" spans="1:25" hidden="1">
      <c r="A1065" s="43"/>
      <c r="B1065" s="44">
        <v>11</v>
      </c>
      <c r="C1065" s="43"/>
      <c r="D1065" s="73">
        <v>4214</v>
      </c>
      <c r="E1065" s="38"/>
      <c r="F1065" s="32"/>
      <c r="G1065" s="54"/>
      <c r="H1065" s="54"/>
      <c r="I1065" s="54"/>
      <c r="J1065" s="54"/>
      <c r="K1065" s="54"/>
      <c r="L1065" s="33" t="str">
        <f t="shared" si="509"/>
        <v>-</v>
      </c>
      <c r="M1065" s="54"/>
      <c r="N1065" s="54"/>
      <c r="O1065" s="54">
        <v>0</v>
      </c>
      <c r="P1065" s="54">
        <f>O1065</f>
        <v>0</v>
      </c>
      <c r="Q1065" s="54"/>
      <c r="R1065" s="54"/>
      <c r="S1065" s="54">
        <f>R1065</f>
        <v>0</v>
      </c>
      <c r="T1065" s="54"/>
      <c r="U1065" s="54">
        <f>T1065</f>
        <v>0</v>
      </c>
    </row>
    <row r="1066" spans="1:25" s="23" customFormat="1" ht="15.75">
      <c r="A1066" s="289" t="s">
        <v>415</v>
      </c>
      <c r="B1066" s="289"/>
      <c r="C1066" s="289"/>
      <c r="D1066" s="289"/>
      <c r="E1066" s="40" t="s">
        <v>426</v>
      </c>
      <c r="F1066" s="20"/>
      <c r="G1066" s="55">
        <f>SUM(G1067)</f>
        <v>0</v>
      </c>
      <c r="H1066" s="55">
        <f t="shared" ref="H1066:U1067" si="546">SUM(H1067)</f>
        <v>0</v>
      </c>
      <c r="I1066" s="55">
        <f t="shared" si="546"/>
        <v>0</v>
      </c>
      <c r="J1066" s="55">
        <f t="shared" si="546"/>
        <v>0</v>
      </c>
      <c r="K1066" s="55">
        <f t="shared" si="546"/>
        <v>0</v>
      </c>
      <c r="L1066" s="22" t="str">
        <f t="shared" si="509"/>
        <v>-</v>
      </c>
      <c r="M1066" s="55">
        <f t="shared" si="546"/>
        <v>0</v>
      </c>
      <c r="N1066" s="55">
        <f t="shared" si="546"/>
        <v>0</v>
      </c>
      <c r="O1066" s="55">
        <f t="shared" si="546"/>
        <v>0</v>
      </c>
      <c r="P1066" s="55">
        <f t="shared" si="546"/>
        <v>0</v>
      </c>
      <c r="Q1066" s="55">
        <f t="shared" si="546"/>
        <v>0</v>
      </c>
      <c r="R1066" s="55">
        <f t="shared" si="546"/>
        <v>0</v>
      </c>
      <c r="S1066" s="55">
        <f t="shared" si="546"/>
        <v>0</v>
      </c>
      <c r="T1066" s="55">
        <f t="shared" si="546"/>
        <v>0</v>
      </c>
      <c r="U1066" s="55">
        <f t="shared" si="546"/>
        <v>0</v>
      </c>
      <c r="V1066" s="57"/>
      <c r="W1066" s="57"/>
      <c r="X1066" s="57"/>
      <c r="Y1066" s="12"/>
    </row>
    <row r="1067" spans="1:25" s="23" customFormat="1" ht="15.75" hidden="1">
      <c r="A1067" s="24"/>
      <c r="B1067" s="25">
        <v>11</v>
      </c>
      <c r="C1067" s="24"/>
      <c r="D1067" s="42">
        <v>412</v>
      </c>
      <c r="E1067" s="20"/>
      <c r="F1067" s="20"/>
      <c r="G1067" s="55">
        <f>SUM(G1068)</f>
        <v>0</v>
      </c>
      <c r="H1067" s="55">
        <f t="shared" si="546"/>
        <v>0</v>
      </c>
      <c r="I1067" s="55">
        <f t="shared" si="546"/>
        <v>0</v>
      </c>
      <c r="J1067" s="55">
        <f t="shared" si="546"/>
        <v>0</v>
      </c>
      <c r="K1067" s="55">
        <f t="shared" si="546"/>
        <v>0</v>
      </c>
      <c r="L1067" s="22" t="str">
        <f t="shared" si="509"/>
        <v>-</v>
      </c>
      <c r="M1067" s="55">
        <f t="shared" si="546"/>
        <v>0</v>
      </c>
      <c r="N1067" s="55">
        <f t="shared" si="546"/>
        <v>0</v>
      </c>
      <c r="O1067" s="55">
        <f t="shared" si="546"/>
        <v>0</v>
      </c>
      <c r="P1067" s="55">
        <f t="shared" si="546"/>
        <v>0</v>
      </c>
      <c r="Q1067" s="55">
        <f t="shared" si="546"/>
        <v>0</v>
      </c>
      <c r="R1067" s="55">
        <f t="shared" si="546"/>
        <v>0</v>
      </c>
      <c r="S1067" s="55">
        <f t="shared" si="546"/>
        <v>0</v>
      </c>
      <c r="T1067" s="55">
        <f t="shared" si="546"/>
        <v>0</v>
      </c>
      <c r="U1067" s="55">
        <f t="shared" si="546"/>
        <v>0</v>
      </c>
      <c r="V1067" s="57"/>
      <c r="W1067" s="57"/>
      <c r="X1067" s="57"/>
      <c r="Y1067" s="12"/>
    </row>
    <row r="1068" spans="1:25" hidden="1">
      <c r="A1068" s="43"/>
      <c r="B1068" s="44">
        <v>11</v>
      </c>
      <c r="C1068" s="43"/>
      <c r="D1068" s="73" t="s">
        <v>431</v>
      </c>
      <c r="E1068" s="38"/>
      <c r="F1068" s="32"/>
      <c r="G1068" s="54"/>
      <c r="H1068" s="54"/>
      <c r="I1068" s="54"/>
      <c r="J1068" s="54"/>
      <c r="K1068" s="54"/>
      <c r="L1068" s="33" t="str">
        <f t="shared" si="509"/>
        <v>-</v>
      </c>
      <c r="M1068" s="54"/>
      <c r="N1068" s="54"/>
      <c r="O1068" s="54"/>
      <c r="P1068" s="54">
        <f>O1068</f>
        <v>0</v>
      </c>
      <c r="Q1068" s="54"/>
      <c r="R1068" s="54"/>
      <c r="S1068" s="54">
        <f>R1068</f>
        <v>0</v>
      </c>
      <c r="T1068" s="54"/>
      <c r="U1068" s="54">
        <f>T1068</f>
        <v>0</v>
      </c>
    </row>
    <row r="1069" spans="1:25" s="23" customFormat="1" ht="31.5">
      <c r="A1069" s="289" t="s">
        <v>415</v>
      </c>
      <c r="B1069" s="289"/>
      <c r="C1069" s="289"/>
      <c r="D1069" s="289"/>
      <c r="E1069" s="40" t="s">
        <v>427</v>
      </c>
      <c r="F1069" s="20"/>
      <c r="G1069" s="55">
        <f>SUM(G1070)</f>
        <v>0</v>
      </c>
      <c r="H1069" s="55">
        <f t="shared" ref="H1069:U1070" si="547">SUM(H1070)</f>
        <v>0</v>
      </c>
      <c r="I1069" s="55">
        <f t="shared" si="547"/>
        <v>0</v>
      </c>
      <c r="J1069" s="55">
        <f t="shared" si="547"/>
        <v>0</v>
      </c>
      <c r="K1069" s="55">
        <f t="shared" si="547"/>
        <v>0</v>
      </c>
      <c r="L1069" s="22" t="str">
        <f t="shared" si="509"/>
        <v>-</v>
      </c>
      <c r="M1069" s="55">
        <f t="shared" si="547"/>
        <v>0</v>
      </c>
      <c r="N1069" s="55">
        <f t="shared" si="547"/>
        <v>0</v>
      </c>
      <c r="O1069" s="55">
        <f t="shared" si="547"/>
        <v>0</v>
      </c>
      <c r="P1069" s="55">
        <f t="shared" si="547"/>
        <v>0</v>
      </c>
      <c r="Q1069" s="55">
        <f t="shared" si="547"/>
        <v>0</v>
      </c>
      <c r="R1069" s="55">
        <f t="shared" si="547"/>
        <v>0</v>
      </c>
      <c r="S1069" s="55">
        <f t="shared" si="547"/>
        <v>0</v>
      </c>
      <c r="T1069" s="55">
        <f t="shared" si="547"/>
        <v>0</v>
      </c>
      <c r="U1069" s="55">
        <f t="shared" si="547"/>
        <v>0</v>
      </c>
      <c r="V1069" s="57"/>
      <c r="W1069" s="57"/>
      <c r="X1069" s="57"/>
      <c r="Y1069" s="12"/>
    </row>
    <row r="1070" spans="1:25" s="23" customFormat="1" ht="15.75" hidden="1">
      <c r="A1070" s="24"/>
      <c r="B1070" s="25">
        <v>11</v>
      </c>
      <c r="C1070" s="24"/>
      <c r="D1070" s="42">
        <v>421</v>
      </c>
      <c r="E1070" s="20"/>
      <c r="F1070" s="20"/>
      <c r="G1070" s="55">
        <f>SUM(G1071)</f>
        <v>0</v>
      </c>
      <c r="H1070" s="55">
        <f t="shared" si="547"/>
        <v>0</v>
      </c>
      <c r="I1070" s="55">
        <f t="shared" si="547"/>
        <v>0</v>
      </c>
      <c r="J1070" s="55">
        <f t="shared" si="547"/>
        <v>0</v>
      </c>
      <c r="K1070" s="55">
        <f t="shared" si="547"/>
        <v>0</v>
      </c>
      <c r="L1070" s="22" t="str">
        <f t="shared" si="509"/>
        <v>-</v>
      </c>
      <c r="M1070" s="55">
        <f t="shared" si="547"/>
        <v>0</v>
      </c>
      <c r="N1070" s="55">
        <f t="shared" si="547"/>
        <v>0</v>
      </c>
      <c r="O1070" s="55">
        <f t="shared" si="547"/>
        <v>0</v>
      </c>
      <c r="P1070" s="55">
        <f t="shared" si="547"/>
        <v>0</v>
      </c>
      <c r="Q1070" s="55">
        <f t="shared" si="547"/>
        <v>0</v>
      </c>
      <c r="R1070" s="55">
        <f t="shared" si="547"/>
        <v>0</v>
      </c>
      <c r="S1070" s="55">
        <f t="shared" si="547"/>
        <v>0</v>
      </c>
      <c r="T1070" s="55">
        <f t="shared" si="547"/>
        <v>0</v>
      </c>
      <c r="U1070" s="55">
        <f t="shared" si="547"/>
        <v>0</v>
      </c>
      <c r="V1070" s="57"/>
      <c r="W1070" s="57"/>
      <c r="X1070" s="57"/>
      <c r="Y1070" s="12"/>
    </row>
    <row r="1071" spans="1:25" hidden="1">
      <c r="A1071" s="43"/>
      <c r="B1071" s="44">
        <v>11</v>
      </c>
      <c r="C1071" s="43"/>
      <c r="D1071" s="73">
        <v>4214</v>
      </c>
      <c r="E1071" s="38" t="s">
        <v>154</v>
      </c>
      <c r="F1071" s="32"/>
      <c r="G1071" s="54"/>
      <c r="H1071" s="54"/>
      <c r="I1071" s="54"/>
      <c r="J1071" s="54"/>
      <c r="K1071" s="54"/>
      <c r="L1071" s="33" t="str">
        <f t="shared" si="509"/>
        <v>-</v>
      </c>
      <c r="M1071" s="54"/>
      <c r="N1071" s="54"/>
      <c r="O1071" s="54">
        <v>0</v>
      </c>
      <c r="P1071" s="54">
        <f>O1071</f>
        <v>0</v>
      </c>
      <c r="Q1071" s="54"/>
      <c r="R1071" s="54">
        <v>0</v>
      </c>
      <c r="S1071" s="54">
        <f>R1071</f>
        <v>0</v>
      </c>
      <c r="T1071" s="54"/>
      <c r="U1071" s="54">
        <f>T1071</f>
        <v>0</v>
      </c>
    </row>
    <row r="1072" spans="1:25" s="23" customFormat="1" ht="15.75">
      <c r="A1072" s="280" t="s">
        <v>186</v>
      </c>
      <c r="B1072" s="280"/>
      <c r="C1072" s="280"/>
      <c r="D1072" s="280"/>
      <c r="E1072" s="280"/>
      <c r="F1072" s="280"/>
      <c r="G1072" s="16">
        <f>G1073+G1138</f>
        <v>17575560</v>
      </c>
      <c r="H1072" s="16">
        <f>H1073+H1138</f>
        <v>12490000</v>
      </c>
      <c r="I1072" s="16">
        <f>I1073+I1138</f>
        <v>17575560</v>
      </c>
      <c r="J1072" s="16">
        <f>J1073+J1138</f>
        <v>12490000</v>
      </c>
      <c r="K1072" s="16">
        <f>K1073+K1138</f>
        <v>5034716.0599999996</v>
      </c>
      <c r="L1072" s="17">
        <f t="shared" ref="L1072:L1135" si="548">IF(I1072=0, "-", K1072/I1072*100)</f>
        <v>28.64612029431779</v>
      </c>
      <c r="M1072" s="16">
        <f t="shared" ref="M1072:U1072" si="549">M1073+M1138</f>
        <v>12490000</v>
      </c>
      <c r="N1072" s="16">
        <f>N1073+N1138</f>
        <v>12490000</v>
      </c>
      <c r="O1072" s="16">
        <f t="shared" si="549"/>
        <v>5945000</v>
      </c>
      <c r="P1072" s="16">
        <f t="shared" si="549"/>
        <v>5945000</v>
      </c>
      <c r="Q1072" s="16">
        <f t="shared" si="549"/>
        <v>9252000</v>
      </c>
      <c r="R1072" s="16">
        <f t="shared" si="549"/>
        <v>5945000</v>
      </c>
      <c r="S1072" s="16">
        <f t="shared" si="549"/>
        <v>5945000</v>
      </c>
      <c r="T1072" s="16">
        <f t="shared" si="549"/>
        <v>5945000</v>
      </c>
      <c r="U1072" s="16">
        <f t="shared" si="549"/>
        <v>5945000</v>
      </c>
      <c r="V1072" s="57"/>
      <c r="W1072" s="57"/>
      <c r="X1072" s="57"/>
      <c r="Y1072" s="12"/>
    </row>
    <row r="1073" spans="1:25" s="49" customFormat="1" ht="29.25" customHeight="1">
      <c r="A1073" s="288" t="s">
        <v>333</v>
      </c>
      <c r="B1073" s="288"/>
      <c r="C1073" s="288"/>
      <c r="D1073" s="288"/>
      <c r="E1073" s="286" t="s">
        <v>184</v>
      </c>
      <c r="F1073" s="286"/>
      <c r="G1073" s="18">
        <f>SUM(G1074+G1117+G1129)</f>
        <v>5945000</v>
      </c>
      <c r="H1073" s="18">
        <f t="shared" ref="H1073:U1073" si="550">SUM(H1074+H1117+H1129)</f>
        <v>5945000</v>
      </c>
      <c r="I1073" s="18">
        <f t="shared" si="550"/>
        <v>5945000</v>
      </c>
      <c r="J1073" s="18">
        <f t="shared" si="550"/>
        <v>5945000</v>
      </c>
      <c r="K1073" s="18">
        <f t="shared" si="550"/>
        <v>2352392.4799999995</v>
      </c>
      <c r="L1073" s="19">
        <f t="shared" si="548"/>
        <v>39.569259545836829</v>
      </c>
      <c r="M1073" s="18">
        <f t="shared" si="550"/>
        <v>5945000</v>
      </c>
      <c r="N1073" s="18">
        <f t="shared" si="550"/>
        <v>5945000</v>
      </c>
      <c r="O1073" s="18">
        <f t="shared" si="550"/>
        <v>5945000</v>
      </c>
      <c r="P1073" s="18">
        <f t="shared" si="550"/>
        <v>5945000</v>
      </c>
      <c r="Q1073" s="18">
        <f t="shared" si="550"/>
        <v>5945000</v>
      </c>
      <c r="R1073" s="18">
        <f t="shared" si="550"/>
        <v>5945000</v>
      </c>
      <c r="S1073" s="18">
        <f t="shared" si="550"/>
        <v>5945000</v>
      </c>
      <c r="T1073" s="18">
        <f t="shared" si="550"/>
        <v>5945000</v>
      </c>
      <c r="U1073" s="18">
        <f t="shared" si="550"/>
        <v>5945000</v>
      </c>
      <c r="V1073" s="126"/>
      <c r="W1073" s="126"/>
      <c r="X1073" s="126"/>
      <c r="Y1073" s="135"/>
    </row>
    <row r="1074" spans="1:25" s="23" customFormat="1" ht="78.75">
      <c r="A1074" s="281" t="s">
        <v>538</v>
      </c>
      <c r="B1074" s="281"/>
      <c r="C1074" s="281"/>
      <c r="D1074" s="281"/>
      <c r="E1074" s="20" t="s">
        <v>263</v>
      </c>
      <c r="F1074" s="51" t="s">
        <v>547</v>
      </c>
      <c r="G1074" s="21">
        <f>G1075+G1078+G1080+G1083+G1088+G1092+G1102+G1104+G1110+G1113+G1115</f>
        <v>5290000</v>
      </c>
      <c r="H1074" s="21">
        <f t="shared" ref="H1074:U1074" si="551">H1075+H1078+H1080+H1083+H1088+H1092+H1102+H1104+H1110+H1113+H1115</f>
        <v>5290000</v>
      </c>
      <c r="I1074" s="21">
        <f t="shared" si="551"/>
        <v>5290000</v>
      </c>
      <c r="J1074" s="21">
        <f t="shared" si="551"/>
        <v>5290000</v>
      </c>
      <c r="K1074" s="21">
        <f t="shared" si="551"/>
        <v>2144249.6399999997</v>
      </c>
      <c r="L1074" s="22">
        <f t="shared" si="548"/>
        <v>40.534019659735343</v>
      </c>
      <c r="M1074" s="21">
        <f t="shared" si="551"/>
        <v>5290000</v>
      </c>
      <c r="N1074" s="21">
        <f t="shared" si="551"/>
        <v>5290000</v>
      </c>
      <c r="O1074" s="21">
        <f t="shared" si="551"/>
        <v>5390000</v>
      </c>
      <c r="P1074" s="21">
        <f t="shared" si="551"/>
        <v>5390000</v>
      </c>
      <c r="Q1074" s="21">
        <f t="shared" si="551"/>
        <v>5290000</v>
      </c>
      <c r="R1074" s="21">
        <f t="shared" si="551"/>
        <v>5390000</v>
      </c>
      <c r="S1074" s="21">
        <f t="shared" si="551"/>
        <v>5390000</v>
      </c>
      <c r="T1074" s="21">
        <f t="shared" si="551"/>
        <v>5390000</v>
      </c>
      <c r="U1074" s="21">
        <f t="shared" si="551"/>
        <v>5390000</v>
      </c>
      <c r="V1074" s="57"/>
      <c r="W1074" s="57"/>
      <c r="X1074" s="57"/>
      <c r="Y1074" s="12"/>
    </row>
    <row r="1075" spans="1:25" s="23" customFormat="1" ht="15.75" hidden="1">
      <c r="A1075" s="24" t="s">
        <v>227</v>
      </c>
      <c r="B1075" s="25">
        <v>11</v>
      </c>
      <c r="C1075" s="52" t="s">
        <v>27</v>
      </c>
      <c r="D1075" s="27">
        <v>311</v>
      </c>
      <c r="E1075" s="20"/>
      <c r="F1075" s="20"/>
      <c r="G1075" s="21">
        <f>SUM(G1076:G1077)</f>
        <v>2110000</v>
      </c>
      <c r="H1075" s="21">
        <f t="shared" ref="H1075:U1075" si="552">SUM(H1076:H1077)</f>
        <v>2110000</v>
      </c>
      <c r="I1075" s="21">
        <f t="shared" si="552"/>
        <v>2110000</v>
      </c>
      <c r="J1075" s="21">
        <f t="shared" si="552"/>
        <v>2110000</v>
      </c>
      <c r="K1075" s="21">
        <f t="shared" si="552"/>
        <v>985668.02</v>
      </c>
      <c r="L1075" s="22">
        <f t="shared" si="548"/>
        <v>46.714124170616117</v>
      </c>
      <c r="M1075" s="21">
        <f t="shared" si="552"/>
        <v>2110000</v>
      </c>
      <c r="N1075" s="21">
        <f t="shared" si="552"/>
        <v>2110000</v>
      </c>
      <c r="O1075" s="21">
        <f t="shared" si="552"/>
        <v>2110000</v>
      </c>
      <c r="P1075" s="21">
        <f t="shared" si="552"/>
        <v>2110000</v>
      </c>
      <c r="Q1075" s="21">
        <f t="shared" si="552"/>
        <v>2110000</v>
      </c>
      <c r="R1075" s="21">
        <f t="shared" si="552"/>
        <v>2110000</v>
      </c>
      <c r="S1075" s="21">
        <f t="shared" si="552"/>
        <v>2110000</v>
      </c>
      <c r="T1075" s="21">
        <f t="shared" si="552"/>
        <v>2110000</v>
      </c>
      <c r="U1075" s="21">
        <f t="shared" si="552"/>
        <v>2110000</v>
      </c>
      <c r="V1075" s="57">
        <v>2700000</v>
      </c>
      <c r="W1075" s="57"/>
      <c r="X1075" s="57"/>
      <c r="Y1075" s="12" t="s">
        <v>576</v>
      </c>
    </row>
    <row r="1076" spans="1:25" s="23" customFormat="1" ht="15.75" hidden="1">
      <c r="A1076" s="28" t="s">
        <v>227</v>
      </c>
      <c r="B1076" s="29">
        <v>11</v>
      </c>
      <c r="C1076" s="53" t="s">
        <v>27</v>
      </c>
      <c r="D1076" s="56" t="s">
        <v>177</v>
      </c>
      <c r="E1076" s="32" t="s">
        <v>19</v>
      </c>
      <c r="F1076" s="20"/>
      <c r="G1076" s="1">
        <v>2100000</v>
      </c>
      <c r="H1076" s="1">
        <v>2100000</v>
      </c>
      <c r="I1076" s="1">
        <v>2100000</v>
      </c>
      <c r="J1076" s="1">
        <v>2100000</v>
      </c>
      <c r="K1076" s="1">
        <v>985668.02</v>
      </c>
      <c r="L1076" s="33">
        <f t="shared" si="548"/>
        <v>46.936572380952377</v>
      </c>
      <c r="M1076" s="1">
        <v>2100000</v>
      </c>
      <c r="N1076" s="1">
        <v>2100000</v>
      </c>
      <c r="O1076" s="1">
        <v>2100000</v>
      </c>
      <c r="P1076" s="1">
        <f>O1076</f>
        <v>2100000</v>
      </c>
      <c r="Q1076" s="1">
        <v>2100000</v>
      </c>
      <c r="R1076" s="1">
        <v>2100000</v>
      </c>
      <c r="S1076" s="1">
        <f>R1076</f>
        <v>2100000</v>
      </c>
      <c r="T1076" s="1">
        <v>2100000</v>
      </c>
      <c r="U1076" s="1">
        <f>T1076</f>
        <v>2100000</v>
      </c>
      <c r="V1076" s="57">
        <f>O1075+O1078+O1080</f>
        <v>2700000</v>
      </c>
      <c r="W1076" s="57"/>
      <c r="X1076" s="57"/>
      <c r="Y1076" s="12" t="s">
        <v>577</v>
      </c>
    </row>
    <row r="1077" spans="1:25" s="23" customFormat="1" ht="15.75" hidden="1">
      <c r="A1077" s="28" t="s">
        <v>227</v>
      </c>
      <c r="B1077" s="29">
        <v>11</v>
      </c>
      <c r="C1077" s="53" t="s">
        <v>27</v>
      </c>
      <c r="D1077" s="56" t="s">
        <v>188</v>
      </c>
      <c r="E1077" s="32" t="s">
        <v>20</v>
      </c>
      <c r="F1077" s="20"/>
      <c r="G1077" s="1">
        <v>10000</v>
      </c>
      <c r="H1077" s="1">
        <v>10000</v>
      </c>
      <c r="I1077" s="1">
        <v>10000</v>
      </c>
      <c r="J1077" s="1">
        <v>10000</v>
      </c>
      <c r="K1077" s="1">
        <v>0</v>
      </c>
      <c r="L1077" s="33">
        <f t="shared" si="548"/>
        <v>0</v>
      </c>
      <c r="M1077" s="1">
        <v>10000</v>
      </c>
      <c r="N1077" s="1">
        <v>10000</v>
      </c>
      <c r="O1077" s="1">
        <v>10000</v>
      </c>
      <c r="P1077" s="1">
        <f t="shared" ref="P1077:P1116" si="553">O1077</f>
        <v>10000</v>
      </c>
      <c r="Q1077" s="1">
        <v>10000</v>
      </c>
      <c r="R1077" s="1">
        <v>10000</v>
      </c>
      <c r="S1077" s="1">
        <f t="shared" ref="S1077:S1116" si="554">R1077</f>
        <v>10000</v>
      </c>
      <c r="T1077" s="1">
        <v>10000</v>
      </c>
      <c r="U1077" s="1">
        <f t="shared" ref="U1077:U1116" si="555">T1077</f>
        <v>10000</v>
      </c>
      <c r="V1077" s="76">
        <f>V1075-V1076</f>
        <v>0</v>
      </c>
      <c r="W1077" s="76"/>
      <c r="X1077" s="76"/>
      <c r="Y1077" s="75" t="s">
        <v>570</v>
      </c>
    </row>
    <row r="1078" spans="1:25" s="23" customFormat="1" ht="15.75" hidden="1">
      <c r="A1078" s="24" t="s">
        <v>227</v>
      </c>
      <c r="B1078" s="25">
        <v>11</v>
      </c>
      <c r="C1078" s="52" t="s">
        <v>27</v>
      </c>
      <c r="D1078" s="42">
        <v>312</v>
      </c>
      <c r="E1078" s="20"/>
      <c r="F1078" s="20"/>
      <c r="G1078" s="21">
        <f>SUM(G1079)</f>
        <v>40000</v>
      </c>
      <c r="H1078" s="21">
        <f t="shared" ref="H1078:U1078" si="556">SUM(H1079)</f>
        <v>40000</v>
      </c>
      <c r="I1078" s="21">
        <f t="shared" si="556"/>
        <v>40000</v>
      </c>
      <c r="J1078" s="21">
        <f t="shared" si="556"/>
        <v>40000</v>
      </c>
      <c r="K1078" s="21">
        <f t="shared" si="556"/>
        <v>0</v>
      </c>
      <c r="L1078" s="22">
        <f t="shared" si="548"/>
        <v>0</v>
      </c>
      <c r="M1078" s="21">
        <f t="shared" si="556"/>
        <v>40000</v>
      </c>
      <c r="N1078" s="21">
        <f t="shared" si="556"/>
        <v>40000</v>
      </c>
      <c r="O1078" s="21">
        <f t="shared" si="556"/>
        <v>40000</v>
      </c>
      <c r="P1078" s="21">
        <f t="shared" si="556"/>
        <v>40000</v>
      </c>
      <c r="Q1078" s="21">
        <f t="shared" si="556"/>
        <v>40000</v>
      </c>
      <c r="R1078" s="21">
        <f t="shared" si="556"/>
        <v>40000</v>
      </c>
      <c r="S1078" s="21">
        <f t="shared" si="556"/>
        <v>40000</v>
      </c>
      <c r="T1078" s="21">
        <f t="shared" si="556"/>
        <v>40000</v>
      </c>
      <c r="U1078" s="21">
        <f t="shared" si="556"/>
        <v>40000</v>
      </c>
      <c r="V1078" s="57"/>
      <c r="W1078" s="57"/>
      <c r="X1078" s="57"/>
      <c r="Y1078" s="12"/>
    </row>
    <row r="1079" spans="1:25" s="23" customFormat="1" ht="15.75" hidden="1">
      <c r="A1079" s="28" t="s">
        <v>227</v>
      </c>
      <c r="B1079" s="29">
        <v>11</v>
      </c>
      <c r="C1079" s="53" t="s">
        <v>27</v>
      </c>
      <c r="D1079" s="56" t="s">
        <v>178</v>
      </c>
      <c r="E1079" s="32" t="s">
        <v>138</v>
      </c>
      <c r="F1079" s="20"/>
      <c r="G1079" s="1">
        <v>40000</v>
      </c>
      <c r="H1079" s="1">
        <v>40000</v>
      </c>
      <c r="I1079" s="1">
        <v>40000</v>
      </c>
      <c r="J1079" s="1">
        <v>40000</v>
      </c>
      <c r="K1079" s="1">
        <v>0</v>
      </c>
      <c r="L1079" s="33">
        <f t="shared" si="548"/>
        <v>0</v>
      </c>
      <c r="M1079" s="1">
        <v>40000</v>
      </c>
      <c r="N1079" s="1">
        <v>40000</v>
      </c>
      <c r="O1079" s="1">
        <v>40000</v>
      </c>
      <c r="P1079" s="1">
        <f t="shared" si="553"/>
        <v>40000</v>
      </c>
      <c r="Q1079" s="1">
        <v>40000</v>
      </c>
      <c r="R1079" s="1">
        <v>40000</v>
      </c>
      <c r="S1079" s="1">
        <f t="shared" si="554"/>
        <v>40000</v>
      </c>
      <c r="T1079" s="1">
        <v>40000</v>
      </c>
      <c r="U1079" s="1">
        <f t="shared" si="555"/>
        <v>40000</v>
      </c>
      <c r="V1079" s="57"/>
      <c r="W1079" s="57"/>
      <c r="X1079" s="57"/>
      <c r="Y1079" s="12"/>
    </row>
    <row r="1080" spans="1:25" s="23" customFormat="1" ht="15.75" hidden="1">
      <c r="A1080" s="24" t="s">
        <v>227</v>
      </c>
      <c r="B1080" s="25">
        <v>11</v>
      </c>
      <c r="C1080" s="52" t="s">
        <v>27</v>
      </c>
      <c r="D1080" s="42">
        <v>313</v>
      </c>
      <c r="E1080" s="20"/>
      <c r="F1080" s="20"/>
      <c r="G1080" s="21">
        <f>SUM(G1081:G1082)</f>
        <v>550000</v>
      </c>
      <c r="H1080" s="21">
        <f t="shared" ref="H1080:U1080" si="557">SUM(H1081:H1082)</f>
        <v>550000</v>
      </c>
      <c r="I1080" s="21">
        <f t="shared" si="557"/>
        <v>550000</v>
      </c>
      <c r="J1080" s="21">
        <f t="shared" si="557"/>
        <v>550000</v>
      </c>
      <c r="K1080" s="21">
        <f t="shared" si="557"/>
        <v>149821.46</v>
      </c>
      <c r="L1080" s="22">
        <f t="shared" si="548"/>
        <v>27.240265454545455</v>
      </c>
      <c r="M1080" s="21">
        <f t="shared" si="557"/>
        <v>550000</v>
      </c>
      <c r="N1080" s="21">
        <f t="shared" si="557"/>
        <v>550000</v>
      </c>
      <c r="O1080" s="21">
        <f t="shared" si="557"/>
        <v>550000</v>
      </c>
      <c r="P1080" s="21">
        <f t="shared" si="557"/>
        <v>550000</v>
      </c>
      <c r="Q1080" s="21">
        <f t="shared" si="557"/>
        <v>550000</v>
      </c>
      <c r="R1080" s="21">
        <f t="shared" si="557"/>
        <v>550000</v>
      </c>
      <c r="S1080" s="21">
        <f t="shared" si="557"/>
        <v>550000</v>
      </c>
      <c r="T1080" s="21">
        <f t="shared" si="557"/>
        <v>550000</v>
      </c>
      <c r="U1080" s="21">
        <f t="shared" si="557"/>
        <v>550000</v>
      </c>
      <c r="V1080" s="57"/>
      <c r="W1080" s="57"/>
      <c r="X1080" s="57"/>
      <c r="Y1080" s="12"/>
    </row>
    <row r="1081" spans="1:25" s="23" customFormat="1" ht="15.75" hidden="1">
      <c r="A1081" s="28" t="s">
        <v>227</v>
      </c>
      <c r="B1081" s="29">
        <v>11</v>
      </c>
      <c r="C1081" s="53" t="s">
        <v>27</v>
      </c>
      <c r="D1081" s="56" t="s">
        <v>179</v>
      </c>
      <c r="E1081" s="32" t="s">
        <v>280</v>
      </c>
      <c r="F1081" s="20"/>
      <c r="G1081" s="1">
        <v>450000</v>
      </c>
      <c r="H1081" s="1">
        <v>450000</v>
      </c>
      <c r="I1081" s="1">
        <v>450000</v>
      </c>
      <c r="J1081" s="1">
        <v>450000</v>
      </c>
      <c r="K1081" s="1">
        <v>133065.12</v>
      </c>
      <c r="L1081" s="33">
        <f t="shared" si="548"/>
        <v>29.570026666666667</v>
      </c>
      <c r="M1081" s="1">
        <v>450000</v>
      </c>
      <c r="N1081" s="1">
        <v>450000</v>
      </c>
      <c r="O1081" s="1">
        <v>450000</v>
      </c>
      <c r="P1081" s="1">
        <f t="shared" si="553"/>
        <v>450000</v>
      </c>
      <c r="Q1081" s="1">
        <v>450000</v>
      </c>
      <c r="R1081" s="1">
        <v>450000</v>
      </c>
      <c r="S1081" s="1">
        <f t="shared" si="554"/>
        <v>450000</v>
      </c>
      <c r="T1081" s="1">
        <v>450000</v>
      </c>
      <c r="U1081" s="1">
        <f t="shared" si="555"/>
        <v>450000</v>
      </c>
      <c r="V1081" s="57"/>
      <c r="W1081" s="57"/>
      <c r="X1081" s="57"/>
      <c r="Y1081" s="12"/>
    </row>
    <row r="1082" spans="1:25" s="23" customFormat="1" ht="30" hidden="1">
      <c r="A1082" s="28" t="s">
        <v>227</v>
      </c>
      <c r="B1082" s="29">
        <v>11</v>
      </c>
      <c r="C1082" s="53" t="s">
        <v>27</v>
      </c>
      <c r="D1082" s="56">
        <v>3133</v>
      </c>
      <c r="E1082" s="32" t="s">
        <v>258</v>
      </c>
      <c r="F1082" s="20"/>
      <c r="G1082" s="1">
        <v>100000</v>
      </c>
      <c r="H1082" s="1">
        <v>100000</v>
      </c>
      <c r="I1082" s="1">
        <v>100000</v>
      </c>
      <c r="J1082" s="1">
        <v>100000</v>
      </c>
      <c r="K1082" s="1">
        <v>16756.34</v>
      </c>
      <c r="L1082" s="33">
        <f t="shared" si="548"/>
        <v>16.756340000000002</v>
      </c>
      <c r="M1082" s="1">
        <v>100000</v>
      </c>
      <c r="N1082" s="1">
        <v>100000</v>
      </c>
      <c r="O1082" s="1">
        <v>100000</v>
      </c>
      <c r="P1082" s="1">
        <f t="shared" si="553"/>
        <v>100000</v>
      </c>
      <c r="Q1082" s="1">
        <v>100000</v>
      </c>
      <c r="R1082" s="1">
        <v>100000</v>
      </c>
      <c r="S1082" s="1">
        <f t="shared" si="554"/>
        <v>100000</v>
      </c>
      <c r="T1082" s="1">
        <v>100000</v>
      </c>
      <c r="U1082" s="1">
        <f t="shared" si="555"/>
        <v>100000</v>
      </c>
      <c r="V1082" s="57"/>
      <c r="W1082" s="57"/>
      <c r="X1082" s="57"/>
      <c r="Y1082" s="12"/>
    </row>
    <row r="1083" spans="1:25" s="23" customFormat="1" ht="15.75" hidden="1">
      <c r="A1083" s="24" t="s">
        <v>227</v>
      </c>
      <c r="B1083" s="25">
        <v>11</v>
      </c>
      <c r="C1083" s="52" t="s">
        <v>27</v>
      </c>
      <c r="D1083" s="42">
        <v>321</v>
      </c>
      <c r="E1083" s="20"/>
      <c r="F1083" s="20"/>
      <c r="G1083" s="21">
        <f>SUM(G1084:G1087)</f>
        <v>540000</v>
      </c>
      <c r="H1083" s="21">
        <f t="shared" ref="H1083:U1083" si="558">SUM(H1084:H1087)</f>
        <v>540000</v>
      </c>
      <c r="I1083" s="21">
        <f t="shared" si="558"/>
        <v>540000</v>
      </c>
      <c r="J1083" s="21">
        <f t="shared" si="558"/>
        <v>540000</v>
      </c>
      <c r="K1083" s="21">
        <f t="shared" si="558"/>
        <v>95348.37</v>
      </c>
      <c r="L1083" s="22">
        <f t="shared" si="548"/>
        <v>17.657105555555557</v>
      </c>
      <c r="M1083" s="21">
        <f t="shared" si="558"/>
        <v>540000</v>
      </c>
      <c r="N1083" s="21">
        <f t="shared" si="558"/>
        <v>540000</v>
      </c>
      <c r="O1083" s="21">
        <f t="shared" si="558"/>
        <v>470000</v>
      </c>
      <c r="P1083" s="21">
        <f t="shared" si="558"/>
        <v>470000</v>
      </c>
      <c r="Q1083" s="21">
        <f t="shared" si="558"/>
        <v>540000</v>
      </c>
      <c r="R1083" s="21">
        <f t="shared" si="558"/>
        <v>470000</v>
      </c>
      <c r="S1083" s="21">
        <f t="shared" si="558"/>
        <v>470000</v>
      </c>
      <c r="T1083" s="21">
        <f t="shared" si="558"/>
        <v>470000</v>
      </c>
      <c r="U1083" s="21">
        <f t="shared" si="558"/>
        <v>470000</v>
      </c>
      <c r="V1083" s="57"/>
      <c r="W1083" s="57"/>
      <c r="X1083" s="57"/>
      <c r="Y1083" s="12"/>
    </row>
    <row r="1084" spans="1:25" s="23" customFormat="1" ht="15.75" hidden="1">
      <c r="A1084" s="28" t="s">
        <v>227</v>
      </c>
      <c r="B1084" s="29">
        <v>11</v>
      </c>
      <c r="C1084" s="53" t="s">
        <v>27</v>
      </c>
      <c r="D1084" s="56" t="s">
        <v>158</v>
      </c>
      <c r="E1084" s="32" t="s">
        <v>110</v>
      </c>
      <c r="F1084" s="20"/>
      <c r="G1084" s="1">
        <v>290000</v>
      </c>
      <c r="H1084" s="1">
        <v>290000</v>
      </c>
      <c r="I1084" s="1">
        <v>290000</v>
      </c>
      <c r="J1084" s="1">
        <v>290000</v>
      </c>
      <c r="K1084" s="1">
        <v>79002.37</v>
      </c>
      <c r="L1084" s="33">
        <f t="shared" si="548"/>
        <v>27.242196551724135</v>
      </c>
      <c r="M1084" s="1">
        <v>290000</v>
      </c>
      <c r="N1084" s="1">
        <v>290000</v>
      </c>
      <c r="O1084" s="1">
        <v>220000</v>
      </c>
      <c r="P1084" s="1">
        <f t="shared" si="553"/>
        <v>220000</v>
      </c>
      <c r="Q1084" s="1">
        <v>290000</v>
      </c>
      <c r="R1084" s="1">
        <v>220000</v>
      </c>
      <c r="S1084" s="1">
        <f t="shared" si="554"/>
        <v>220000</v>
      </c>
      <c r="T1084" s="1">
        <v>220000</v>
      </c>
      <c r="U1084" s="1">
        <f t="shared" si="555"/>
        <v>220000</v>
      </c>
      <c r="V1084" s="57"/>
      <c r="W1084" s="57"/>
      <c r="X1084" s="57"/>
      <c r="Y1084" s="12"/>
    </row>
    <row r="1085" spans="1:25" s="23" customFormat="1" ht="30" hidden="1">
      <c r="A1085" s="28" t="s">
        <v>227</v>
      </c>
      <c r="B1085" s="29">
        <v>11</v>
      </c>
      <c r="C1085" s="53" t="s">
        <v>27</v>
      </c>
      <c r="D1085" s="56" t="s">
        <v>189</v>
      </c>
      <c r="E1085" s="32" t="s">
        <v>111</v>
      </c>
      <c r="F1085" s="20"/>
      <c r="G1085" s="1">
        <v>80000</v>
      </c>
      <c r="H1085" s="1">
        <v>80000</v>
      </c>
      <c r="I1085" s="1">
        <v>80000</v>
      </c>
      <c r="J1085" s="1">
        <v>80000</v>
      </c>
      <c r="K1085" s="1">
        <v>13230</v>
      </c>
      <c r="L1085" s="33">
        <f t="shared" si="548"/>
        <v>16.537499999999998</v>
      </c>
      <c r="M1085" s="1">
        <v>80000</v>
      </c>
      <c r="N1085" s="1">
        <v>80000</v>
      </c>
      <c r="O1085" s="1">
        <v>80000</v>
      </c>
      <c r="P1085" s="1">
        <f t="shared" si="553"/>
        <v>80000</v>
      </c>
      <c r="Q1085" s="1">
        <v>80000</v>
      </c>
      <c r="R1085" s="1">
        <v>80000</v>
      </c>
      <c r="S1085" s="1">
        <f t="shared" si="554"/>
        <v>80000</v>
      </c>
      <c r="T1085" s="1">
        <v>80000</v>
      </c>
      <c r="U1085" s="1">
        <f t="shared" si="555"/>
        <v>80000</v>
      </c>
      <c r="V1085" s="57"/>
      <c r="W1085" s="57"/>
      <c r="X1085" s="57"/>
      <c r="Y1085" s="12"/>
    </row>
    <row r="1086" spans="1:25" s="23" customFormat="1" ht="15.75" hidden="1">
      <c r="A1086" s="28" t="s">
        <v>227</v>
      </c>
      <c r="B1086" s="29">
        <v>11</v>
      </c>
      <c r="C1086" s="53" t="s">
        <v>27</v>
      </c>
      <c r="D1086" s="56" t="s">
        <v>190</v>
      </c>
      <c r="E1086" s="32" t="s">
        <v>112</v>
      </c>
      <c r="F1086" s="20"/>
      <c r="G1086" s="1">
        <v>120000</v>
      </c>
      <c r="H1086" s="1">
        <v>120000</v>
      </c>
      <c r="I1086" s="1">
        <v>120000</v>
      </c>
      <c r="J1086" s="1">
        <v>120000</v>
      </c>
      <c r="K1086" s="1">
        <v>900</v>
      </c>
      <c r="L1086" s="33">
        <f t="shared" si="548"/>
        <v>0.75</v>
      </c>
      <c r="M1086" s="1">
        <v>120000</v>
      </c>
      <c r="N1086" s="1">
        <v>120000</v>
      </c>
      <c r="O1086" s="1">
        <v>120000</v>
      </c>
      <c r="P1086" s="1">
        <f t="shared" si="553"/>
        <v>120000</v>
      </c>
      <c r="Q1086" s="1">
        <v>120000</v>
      </c>
      <c r="R1086" s="1">
        <v>120000</v>
      </c>
      <c r="S1086" s="1">
        <f t="shared" si="554"/>
        <v>120000</v>
      </c>
      <c r="T1086" s="1">
        <v>120000</v>
      </c>
      <c r="U1086" s="1">
        <f t="shared" si="555"/>
        <v>120000</v>
      </c>
      <c r="V1086" s="57"/>
      <c r="W1086" s="57"/>
      <c r="X1086" s="57"/>
      <c r="Y1086" s="12"/>
    </row>
    <row r="1087" spans="1:25" s="23" customFormat="1" ht="15.75" hidden="1">
      <c r="A1087" s="28" t="s">
        <v>227</v>
      </c>
      <c r="B1087" s="29">
        <v>11</v>
      </c>
      <c r="C1087" s="53" t="s">
        <v>27</v>
      </c>
      <c r="D1087" s="56" t="s">
        <v>239</v>
      </c>
      <c r="E1087" s="32" t="s">
        <v>234</v>
      </c>
      <c r="F1087" s="20"/>
      <c r="G1087" s="1">
        <v>50000</v>
      </c>
      <c r="H1087" s="1">
        <v>50000</v>
      </c>
      <c r="I1087" s="1">
        <v>50000</v>
      </c>
      <c r="J1087" s="1">
        <v>50000</v>
      </c>
      <c r="K1087" s="1">
        <v>2216</v>
      </c>
      <c r="L1087" s="33">
        <f t="shared" si="548"/>
        <v>4.4319999999999995</v>
      </c>
      <c r="M1087" s="1">
        <v>50000</v>
      </c>
      <c r="N1087" s="1">
        <v>50000</v>
      </c>
      <c r="O1087" s="1">
        <v>50000</v>
      </c>
      <c r="P1087" s="1">
        <f t="shared" si="553"/>
        <v>50000</v>
      </c>
      <c r="Q1087" s="1">
        <v>50000</v>
      </c>
      <c r="R1087" s="1">
        <v>50000</v>
      </c>
      <c r="S1087" s="1">
        <f t="shared" si="554"/>
        <v>50000</v>
      </c>
      <c r="T1087" s="1">
        <v>50000</v>
      </c>
      <c r="U1087" s="1">
        <f t="shared" si="555"/>
        <v>50000</v>
      </c>
      <c r="V1087" s="57"/>
      <c r="W1087" s="57"/>
      <c r="X1087" s="57"/>
      <c r="Y1087" s="12"/>
    </row>
    <row r="1088" spans="1:25" s="23" customFormat="1" ht="15.75" hidden="1">
      <c r="A1088" s="24" t="s">
        <v>227</v>
      </c>
      <c r="B1088" s="25">
        <v>11</v>
      </c>
      <c r="C1088" s="52" t="s">
        <v>27</v>
      </c>
      <c r="D1088" s="42">
        <v>322</v>
      </c>
      <c r="E1088" s="20"/>
      <c r="F1088" s="20"/>
      <c r="G1088" s="21">
        <f>SUM(G1089:G1091)</f>
        <v>140000</v>
      </c>
      <c r="H1088" s="21">
        <f t="shared" ref="H1088:U1088" si="559">SUM(H1089:H1091)</f>
        <v>140000</v>
      </c>
      <c r="I1088" s="21">
        <f t="shared" si="559"/>
        <v>140000</v>
      </c>
      <c r="J1088" s="21">
        <f t="shared" si="559"/>
        <v>140000</v>
      </c>
      <c r="K1088" s="21">
        <f t="shared" si="559"/>
        <v>53202.27</v>
      </c>
      <c r="L1088" s="22">
        <f t="shared" si="548"/>
        <v>38.001621428571426</v>
      </c>
      <c r="M1088" s="21">
        <f t="shared" si="559"/>
        <v>140000</v>
      </c>
      <c r="N1088" s="21">
        <f t="shared" si="559"/>
        <v>140000</v>
      </c>
      <c r="O1088" s="21">
        <f t="shared" si="559"/>
        <v>180000</v>
      </c>
      <c r="P1088" s="21">
        <f t="shared" si="559"/>
        <v>180000</v>
      </c>
      <c r="Q1088" s="21">
        <f t="shared" si="559"/>
        <v>140000</v>
      </c>
      <c r="R1088" s="21">
        <f t="shared" si="559"/>
        <v>180000</v>
      </c>
      <c r="S1088" s="21">
        <f t="shared" si="559"/>
        <v>180000</v>
      </c>
      <c r="T1088" s="21">
        <f t="shared" si="559"/>
        <v>180000</v>
      </c>
      <c r="U1088" s="21">
        <f t="shared" si="559"/>
        <v>180000</v>
      </c>
      <c r="V1088" s="57"/>
      <c r="W1088" s="57"/>
      <c r="X1088" s="57"/>
      <c r="Y1088" s="12"/>
    </row>
    <row r="1089" spans="1:25" s="23" customFormat="1" ht="15.75" hidden="1">
      <c r="A1089" s="28" t="s">
        <v>227</v>
      </c>
      <c r="B1089" s="29">
        <v>11</v>
      </c>
      <c r="C1089" s="53" t="s">
        <v>27</v>
      </c>
      <c r="D1089" s="56" t="s">
        <v>191</v>
      </c>
      <c r="E1089" s="32" t="s">
        <v>146</v>
      </c>
      <c r="F1089" s="20"/>
      <c r="G1089" s="1">
        <v>50000</v>
      </c>
      <c r="H1089" s="1">
        <v>50000</v>
      </c>
      <c r="I1089" s="1">
        <v>50000</v>
      </c>
      <c r="J1089" s="1">
        <v>50000</v>
      </c>
      <c r="K1089" s="1">
        <v>20161.829999999998</v>
      </c>
      <c r="L1089" s="33">
        <f t="shared" si="548"/>
        <v>40.323659999999997</v>
      </c>
      <c r="M1089" s="1">
        <v>50000</v>
      </c>
      <c r="N1089" s="1">
        <v>50000</v>
      </c>
      <c r="O1089" s="1">
        <v>50000</v>
      </c>
      <c r="P1089" s="1">
        <f t="shared" si="553"/>
        <v>50000</v>
      </c>
      <c r="Q1089" s="1">
        <v>50000</v>
      </c>
      <c r="R1089" s="1">
        <v>50000</v>
      </c>
      <c r="S1089" s="1">
        <f t="shared" si="554"/>
        <v>50000</v>
      </c>
      <c r="T1089" s="1">
        <v>50000</v>
      </c>
      <c r="U1089" s="1">
        <f t="shared" si="555"/>
        <v>50000</v>
      </c>
      <c r="V1089" s="57"/>
      <c r="W1089" s="57"/>
      <c r="X1089" s="57"/>
      <c r="Y1089" s="12"/>
    </row>
    <row r="1090" spans="1:25" s="23" customFormat="1" ht="15.75" hidden="1">
      <c r="A1090" s="28" t="s">
        <v>227</v>
      </c>
      <c r="B1090" s="29">
        <v>11</v>
      </c>
      <c r="C1090" s="53" t="s">
        <v>27</v>
      </c>
      <c r="D1090" s="56" t="s">
        <v>181</v>
      </c>
      <c r="E1090" s="32" t="s">
        <v>115</v>
      </c>
      <c r="F1090" s="20"/>
      <c r="G1090" s="1">
        <v>50000</v>
      </c>
      <c r="H1090" s="1">
        <v>50000</v>
      </c>
      <c r="I1090" s="1">
        <v>50000</v>
      </c>
      <c r="J1090" s="1">
        <v>50000</v>
      </c>
      <c r="K1090" s="1">
        <v>30902.34</v>
      </c>
      <c r="L1090" s="33">
        <f t="shared" si="548"/>
        <v>61.804679999999998</v>
      </c>
      <c r="M1090" s="1">
        <v>50000</v>
      </c>
      <c r="N1090" s="1">
        <v>50000</v>
      </c>
      <c r="O1090" s="1">
        <v>90000</v>
      </c>
      <c r="P1090" s="1">
        <f t="shared" si="553"/>
        <v>90000</v>
      </c>
      <c r="Q1090" s="1">
        <v>50000</v>
      </c>
      <c r="R1090" s="1">
        <v>90000</v>
      </c>
      <c r="S1090" s="1">
        <f t="shared" si="554"/>
        <v>90000</v>
      </c>
      <c r="T1090" s="1">
        <v>90000</v>
      </c>
      <c r="U1090" s="1">
        <f t="shared" si="555"/>
        <v>90000</v>
      </c>
      <c r="V1090" s="57"/>
      <c r="W1090" s="57"/>
      <c r="X1090" s="57"/>
      <c r="Y1090" s="12"/>
    </row>
    <row r="1091" spans="1:25" s="23" customFormat="1" ht="15.75" hidden="1">
      <c r="A1091" s="28" t="s">
        <v>227</v>
      </c>
      <c r="B1091" s="29">
        <v>11</v>
      </c>
      <c r="C1091" s="53" t="s">
        <v>27</v>
      </c>
      <c r="D1091" s="56" t="s">
        <v>192</v>
      </c>
      <c r="E1091" s="32" t="s">
        <v>151</v>
      </c>
      <c r="F1091" s="20"/>
      <c r="G1091" s="1">
        <v>40000</v>
      </c>
      <c r="H1091" s="1">
        <v>40000</v>
      </c>
      <c r="I1091" s="1">
        <v>40000</v>
      </c>
      <c r="J1091" s="1">
        <v>40000</v>
      </c>
      <c r="K1091" s="1">
        <v>2138.1</v>
      </c>
      <c r="L1091" s="33">
        <f t="shared" si="548"/>
        <v>5.3452500000000001</v>
      </c>
      <c r="M1091" s="1">
        <v>40000</v>
      </c>
      <c r="N1091" s="1">
        <v>40000</v>
      </c>
      <c r="O1091" s="1">
        <v>40000</v>
      </c>
      <c r="P1091" s="1">
        <f t="shared" si="553"/>
        <v>40000</v>
      </c>
      <c r="Q1091" s="1">
        <v>40000</v>
      </c>
      <c r="R1091" s="1">
        <v>40000</v>
      </c>
      <c r="S1091" s="1">
        <f t="shared" si="554"/>
        <v>40000</v>
      </c>
      <c r="T1091" s="1">
        <v>40000</v>
      </c>
      <c r="U1091" s="1">
        <f t="shared" si="555"/>
        <v>40000</v>
      </c>
      <c r="V1091" s="57"/>
      <c r="W1091" s="57"/>
      <c r="X1091" s="57"/>
      <c r="Y1091" s="12"/>
    </row>
    <row r="1092" spans="1:25" s="23" customFormat="1" ht="15.75" hidden="1">
      <c r="A1092" s="24" t="s">
        <v>227</v>
      </c>
      <c r="B1092" s="25">
        <v>11</v>
      </c>
      <c r="C1092" s="52" t="s">
        <v>27</v>
      </c>
      <c r="D1092" s="42">
        <v>323</v>
      </c>
      <c r="E1092" s="20"/>
      <c r="F1092" s="20"/>
      <c r="G1092" s="21">
        <f>SUM(G1093:G1101)</f>
        <v>1065000</v>
      </c>
      <c r="H1092" s="21">
        <f t="shared" ref="H1092:U1092" si="560">SUM(H1093:H1101)</f>
        <v>1065000</v>
      </c>
      <c r="I1092" s="21">
        <f t="shared" si="560"/>
        <v>1065000</v>
      </c>
      <c r="J1092" s="21">
        <f t="shared" si="560"/>
        <v>1065000</v>
      </c>
      <c r="K1092" s="21">
        <f t="shared" si="560"/>
        <v>650002.59</v>
      </c>
      <c r="L1092" s="22">
        <f t="shared" si="548"/>
        <v>61.033107042253519</v>
      </c>
      <c r="M1092" s="21">
        <f t="shared" si="560"/>
        <v>1065000</v>
      </c>
      <c r="N1092" s="21">
        <f t="shared" si="560"/>
        <v>1065000</v>
      </c>
      <c r="O1092" s="21">
        <f t="shared" si="560"/>
        <v>1395000</v>
      </c>
      <c r="P1092" s="21">
        <f t="shared" si="560"/>
        <v>1395000</v>
      </c>
      <c r="Q1092" s="21">
        <f t="shared" si="560"/>
        <v>1065000</v>
      </c>
      <c r="R1092" s="21">
        <f t="shared" si="560"/>
        <v>1395000</v>
      </c>
      <c r="S1092" s="21">
        <f t="shared" si="560"/>
        <v>1395000</v>
      </c>
      <c r="T1092" s="21">
        <f t="shared" si="560"/>
        <v>1395000</v>
      </c>
      <c r="U1092" s="21">
        <f t="shared" si="560"/>
        <v>1395000</v>
      </c>
      <c r="V1092" s="57"/>
      <c r="W1092" s="57"/>
      <c r="X1092" s="57"/>
      <c r="Y1092" s="12"/>
    </row>
    <row r="1093" spans="1:25" s="23" customFormat="1" ht="15.75" hidden="1">
      <c r="A1093" s="28" t="s">
        <v>227</v>
      </c>
      <c r="B1093" s="29">
        <v>11</v>
      </c>
      <c r="C1093" s="53" t="s">
        <v>27</v>
      </c>
      <c r="D1093" s="56" t="s">
        <v>193</v>
      </c>
      <c r="E1093" s="32" t="s">
        <v>117</v>
      </c>
      <c r="F1093" s="20"/>
      <c r="G1093" s="1">
        <v>100000</v>
      </c>
      <c r="H1093" s="1">
        <v>100000</v>
      </c>
      <c r="I1093" s="1">
        <v>100000</v>
      </c>
      <c r="J1093" s="1">
        <v>100000</v>
      </c>
      <c r="K1093" s="1">
        <v>19501.47</v>
      </c>
      <c r="L1093" s="33">
        <f t="shared" si="548"/>
        <v>19.501470000000001</v>
      </c>
      <c r="M1093" s="1">
        <v>100000</v>
      </c>
      <c r="N1093" s="1">
        <v>100000</v>
      </c>
      <c r="O1093" s="1">
        <v>50000</v>
      </c>
      <c r="P1093" s="1">
        <f t="shared" si="553"/>
        <v>50000</v>
      </c>
      <c r="Q1093" s="1">
        <v>100000</v>
      </c>
      <c r="R1093" s="1">
        <v>50000</v>
      </c>
      <c r="S1093" s="1">
        <f t="shared" si="554"/>
        <v>50000</v>
      </c>
      <c r="T1093" s="1">
        <v>50000</v>
      </c>
      <c r="U1093" s="1">
        <f t="shared" si="555"/>
        <v>50000</v>
      </c>
      <c r="V1093" s="57"/>
      <c r="W1093" s="57"/>
      <c r="X1093" s="57"/>
      <c r="Y1093" s="12"/>
    </row>
    <row r="1094" spans="1:25" s="23" customFormat="1" ht="15.75" hidden="1">
      <c r="A1094" s="28" t="s">
        <v>227</v>
      </c>
      <c r="B1094" s="29">
        <v>11</v>
      </c>
      <c r="C1094" s="53" t="s">
        <v>27</v>
      </c>
      <c r="D1094" s="56" t="s">
        <v>182</v>
      </c>
      <c r="E1094" s="32" t="s">
        <v>118</v>
      </c>
      <c r="F1094" s="20"/>
      <c r="G1094" s="1">
        <v>70000</v>
      </c>
      <c r="H1094" s="1">
        <v>70000</v>
      </c>
      <c r="I1094" s="1">
        <v>70000</v>
      </c>
      <c r="J1094" s="1">
        <v>70000</v>
      </c>
      <c r="K1094" s="1">
        <v>64466.25</v>
      </c>
      <c r="L1094" s="33">
        <f t="shared" si="548"/>
        <v>92.094642857142858</v>
      </c>
      <c r="M1094" s="1">
        <v>70000</v>
      </c>
      <c r="N1094" s="1">
        <v>70000</v>
      </c>
      <c r="O1094" s="1">
        <v>150000</v>
      </c>
      <c r="P1094" s="1">
        <f t="shared" si="553"/>
        <v>150000</v>
      </c>
      <c r="Q1094" s="1">
        <v>70000</v>
      </c>
      <c r="R1094" s="1">
        <v>150000</v>
      </c>
      <c r="S1094" s="1">
        <f t="shared" si="554"/>
        <v>150000</v>
      </c>
      <c r="T1094" s="1">
        <v>150000</v>
      </c>
      <c r="U1094" s="1">
        <f t="shared" si="555"/>
        <v>150000</v>
      </c>
      <c r="V1094" s="57"/>
      <c r="W1094" s="57"/>
      <c r="X1094" s="57"/>
      <c r="Y1094" s="12"/>
    </row>
    <row r="1095" spans="1:25" s="23" customFormat="1" ht="15.75" hidden="1">
      <c r="A1095" s="28" t="s">
        <v>227</v>
      </c>
      <c r="B1095" s="29">
        <v>11</v>
      </c>
      <c r="C1095" s="53" t="s">
        <v>27</v>
      </c>
      <c r="D1095" s="56" t="s">
        <v>194</v>
      </c>
      <c r="E1095" s="32" t="s">
        <v>119</v>
      </c>
      <c r="F1095" s="20"/>
      <c r="G1095" s="1">
        <v>40000</v>
      </c>
      <c r="H1095" s="1">
        <v>40000</v>
      </c>
      <c r="I1095" s="1">
        <v>40000</v>
      </c>
      <c r="J1095" s="1">
        <v>40000</v>
      </c>
      <c r="K1095" s="1">
        <v>0</v>
      </c>
      <c r="L1095" s="33">
        <f t="shared" si="548"/>
        <v>0</v>
      </c>
      <c r="M1095" s="1">
        <v>40000</v>
      </c>
      <c r="N1095" s="1">
        <v>40000</v>
      </c>
      <c r="O1095" s="1">
        <v>40000</v>
      </c>
      <c r="P1095" s="1">
        <f t="shared" si="553"/>
        <v>40000</v>
      </c>
      <c r="Q1095" s="1">
        <v>40000</v>
      </c>
      <c r="R1095" s="1">
        <v>40000</v>
      </c>
      <c r="S1095" s="1">
        <f t="shared" si="554"/>
        <v>40000</v>
      </c>
      <c r="T1095" s="1">
        <v>40000</v>
      </c>
      <c r="U1095" s="1">
        <f t="shared" si="555"/>
        <v>40000</v>
      </c>
      <c r="V1095" s="57"/>
      <c r="W1095" s="57"/>
      <c r="X1095" s="57"/>
      <c r="Y1095" s="12"/>
    </row>
    <row r="1096" spans="1:25" s="23" customFormat="1" ht="15.75" hidden="1">
      <c r="A1096" s="28" t="s">
        <v>227</v>
      </c>
      <c r="B1096" s="29">
        <v>11</v>
      </c>
      <c r="C1096" s="53" t="s">
        <v>27</v>
      </c>
      <c r="D1096" s="56" t="s">
        <v>195</v>
      </c>
      <c r="E1096" s="32" t="s">
        <v>120</v>
      </c>
      <c r="F1096" s="20"/>
      <c r="G1096" s="1">
        <v>90000</v>
      </c>
      <c r="H1096" s="1">
        <v>90000</v>
      </c>
      <c r="I1096" s="1">
        <v>90000</v>
      </c>
      <c r="J1096" s="1">
        <v>90000</v>
      </c>
      <c r="K1096" s="1">
        <v>26277.88</v>
      </c>
      <c r="L1096" s="33">
        <f t="shared" si="548"/>
        <v>29.19764444444445</v>
      </c>
      <c r="M1096" s="1">
        <v>90000</v>
      </c>
      <c r="N1096" s="1">
        <v>90000</v>
      </c>
      <c r="O1096" s="1">
        <v>90000</v>
      </c>
      <c r="P1096" s="1">
        <f t="shared" si="553"/>
        <v>90000</v>
      </c>
      <c r="Q1096" s="1">
        <v>90000</v>
      </c>
      <c r="R1096" s="1">
        <v>90000</v>
      </c>
      <c r="S1096" s="1">
        <f t="shared" si="554"/>
        <v>90000</v>
      </c>
      <c r="T1096" s="1">
        <v>90000</v>
      </c>
      <c r="U1096" s="1">
        <f t="shared" si="555"/>
        <v>90000</v>
      </c>
      <c r="V1096" s="57"/>
      <c r="W1096" s="57"/>
      <c r="X1096" s="57"/>
      <c r="Y1096" s="12"/>
    </row>
    <row r="1097" spans="1:25" s="23" customFormat="1" ht="15.75" hidden="1">
      <c r="A1097" s="28" t="s">
        <v>227</v>
      </c>
      <c r="B1097" s="29">
        <v>11</v>
      </c>
      <c r="C1097" s="53" t="s">
        <v>27</v>
      </c>
      <c r="D1097" s="56" t="s">
        <v>196</v>
      </c>
      <c r="E1097" s="32" t="s">
        <v>42</v>
      </c>
      <c r="F1097" s="20"/>
      <c r="G1097" s="1">
        <v>400000</v>
      </c>
      <c r="H1097" s="1">
        <v>400000</v>
      </c>
      <c r="I1097" s="1">
        <v>400000</v>
      </c>
      <c r="J1097" s="1">
        <v>400000</v>
      </c>
      <c r="K1097" s="1">
        <v>400000</v>
      </c>
      <c r="L1097" s="33">
        <f t="shared" si="548"/>
        <v>100</v>
      </c>
      <c r="M1097" s="1">
        <v>400000</v>
      </c>
      <c r="N1097" s="1">
        <v>400000</v>
      </c>
      <c r="O1097" s="1">
        <v>750000</v>
      </c>
      <c r="P1097" s="1">
        <f t="shared" si="553"/>
        <v>750000</v>
      </c>
      <c r="Q1097" s="1">
        <v>400000</v>
      </c>
      <c r="R1097" s="1">
        <v>750000</v>
      </c>
      <c r="S1097" s="1">
        <f t="shared" si="554"/>
        <v>750000</v>
      </c>
      <c r="T1097" s="1">
        <v>750000</v>
      </c>
      <c r="U1097" s="1">
        <f t="shared" si="555"/>
        <v>750000</v>
      </c>
      <c r="V1097" s="57"/>
      <c r="W1097" s="57"/>
      <c r="X1097" s="57"/>
      <c r="Y1097" s="12"/>
    </row>
    <row r="1098" spans="1:25" s="23" customFormat="1" ht="15.75" hidden="1">
      <c r="A1098" s="28" t="s">
        <v>227</v>
      </c>
      <c r="B1098" s="29">
        <v>11</v>
      </c>
      <c r="C1098" s="53" t="s">
        <v>27</v>
      </c>
      <c r="D1098" s="56" t="s">
        <v>197</v>
      </c>
      <c r="E1098" s="32" t="s">
        <v>121</v>
      </c>
      <c r="F1098" s="20"/>
      <c r="G1098" s="1">
        <v>10000</v>
      </c>
      <c r="H1098" s="1">
        <v>10000</v>
      </c>
      <c r="I1098" s="1">
        <v>10000</v>
      </c>
      <c r="J1098" s="1">
        <v>10000</v>
      </c>
      <c r="K1098" s="1">
        <v>0</v>
      </c>
      <c r="L1098" s="33">
        <f t="shared" si="548"/>
        <v>0</v>
      </c>
      <c r="M1098" s="1">
        <v>10000</v>
      </c>
      <c r="N1098" s="1">
        <v>10000</v>
      </c>
      <c r="O1098" s="1">
        <v>10000</v>
      </c>
      <c r="P1098" s="1">
        <f t="shared" si="553"/>
        <v>10000</v>
      </c>
      <c r="Q1098" s="1">
        <v>10000</v>
      </c>
      <c r="R1098" s="1">
        <v>10000</v>
      </c>
      <c r="S1098" s="1">
        <f t="shared" si="554"/>
        <v>10000</v>
      </c>
      <c r="T1098" s="1">
        <v>10000</v>
      </c>
      <c r="U1098" s="1">
        <f t="shared" si="555"/>
        <v>10000</v>
      </c>
      <c r="V1098" s="57"/>
      <c r="W1098" s="57"/>
      <c r="X1098" s="57"/>
      <c r="Y1098" s="12"/>
    </row>
    <row r="1099" spans="1:25" s="23" customFormat="1" ht="15.75" hidden="1">
      <c r="A1099" s="28" t="s">
        <v>227</v>
      </c>
      <c r="B1099" s="29">
        <v>11</v>
      </c>
      <c r="C1099" s="53" t="s">
        <v>27</v>
      </c>
      <c r="D1099" s="56" t="s">
        <v>157</v>
      </c>
      <c r="E1099" s="32" t="s">
        <v>36</v>
      </c>
      <c r="F1099" s="20"/>
      <c r="G1099" s="1">
        <v>250000</v>
      </c>
      <c r="H1099" s="1">
        <v>250000</v>
      </c>
      <c r="I1099" s="1">
        <v>250000</v>
      </c>
      <c r="J1099" s="1">
        <v>250000</v>
      </c>
      <c r="K1099" s="1">
        <v>111267.24</v>
      </c>
      <c r="L1099" s="33">
        <f t="shared" si="548"/>
        <v>44.506896000000005</v>
      </c>
      <c r="M1099" s="1">
        <v>250000</v>
      </c>
      <c r="N1099" s="1">
        <v>250000</v>
      </c>
      <c r="O1099" s="1">
        <v>200000</v>
      </c>
      <c r="P1099" s="1">
        <f t="shared" si="553"/>
        <v>200000</v>
      </c>
      <c r="Q1099" s="1">
        <v>250000</v>
      </c>
      <c r="R1099" s="1">
        <v>200000</v>
      </c>
      <c r="S1099" s="1">
        <f t="shared" si="554"/>
        <v>200000</v>
      </c>
      <c r="T1099" s="1">
        <v>200000</v>
      </c>
      <c r="U1099" s="1">
        <f t="shared" si="555"/>
        <v>200000</v>
      </c>
      <c r="V1099" s="57"/>
      <c r="W1099" s="57"/>
      <c r="X1099" s="57"/>
      <c r="Y1099" s="12"/>
    </row>
    <row r="1100" spans="1:25" s="23" customFormat="1" ht="15.75" hidden="1">
      <c r="A1100" s="28" t="s">
        <v>227</v>
      </c>
      <c r="B1100" s="29">
        <v>11</v>
      </c>
      <c r="C1100" s="53" t="s">
        <v>27</v>
      </c>
      <c r="D1100" s="56" t="s">
        <v>198</v>
      </c>
      <c r="E1100" s="32" t="s">
        <v>122</v>
      </c>
      <c r="F1100" s="20"/>
      <c r="G1100" s="1">
        <v>80000</v>
      </c>
      <c r="H1100" s="1">
        <v>80000</v>
      </c>
      <c r="I1100" s="1">
        <v>80000</v>
      </c>
      <c r="J1100" s="1">
        <v>80000</v>
      </c>
      <c r="K1100" s="1">
        <v>250</v>
      </c>
      <c r="L1100" s="33">
        <f t="shared" si="548"/>
        <v>0.3125</v>
      </c>
      <c r="M1100" s="1">
        <v>80000</v>
      </c>
      <c r="N1100" s="1">
        <v>80000</v>
      </c>
      <c r="O1100" s="1">
        <v>80000</v>
      </c>
      <c r="P1100" s="1">
        <f t="shared" si="553"/>
        <v>80000</v>
      </c>
      <c r="Q1100" s="1">
        <v>80000</v>
      </c>
      <c r="R1100" s="1">
        <v>80000</v>
      </c>
      <c r="S1100" s="1">
        <f t="shared" si="554"/>
        <v>80000</v>
      </c>
      <c r="T1100" s="1">
        <v>80000</v>
      </c>
      <c r="U1100" s="1">
        <f t="shared" si="555"/>
        <v>80000</v>
      </c>
      <c r="V1100" s="57"/>
      <c r="W1100" s="57"/>
      <c r="X1100" s="57"/>
      <c r="Y1100" s="12"/>
    </row>
    <row r="1101" spans="1:25" s="23" customFormat="1" ht="15.75" hidden="1">
      <c r="A1101" s="28" t="s">
        <v>227</v>
      </c>
      <c r="B1101" s="29">
        <v>11</v>
      </c>
      <c r="C1101" s="53" t="s">
        <v>27</v>
      </c>
      <c r="D1101" s="56" t="s">
        <v>199</v>
      </c>
      <c r="E1101" s="32" t="s">
        <v>41</v>
      </c>
      <c r="F1101" s="20"/>
      <c r="G1101" s="1">
        <v>25000</v>
      </c>
      <c r="H1101" s="1">
        <v>25000</v>
      </c>
      <c r="I1101" s="1">
        <v>25000</v>
      </c>
      <c r="J1101" s="1">
        <v>25000</v>
      </c>
      <c r="K1101" s="1">
        <v>28239.75</v>
      </c>
      <c r="L1101" s="33">
        <f t="shared" si="548"/>
        <v>112.959</v>
      </c>
      <c r="M1101" s="1">
        <v>25000</v>
      </c>
      <c r="N1101" s="1">
        <v>25000</v>
      </c>
      <c r="O1101" s="1">
        <v>25000</v>
      </c>
      <c r="P1101" s="1">
        <f t="shared" si="553"/>
        <v>25000</v>
      </c>
      <c r="Q1101" s="1">
        <v>25000</v>
      </c>
      <c r="R1101" s="1">
        <v>25000</v>
      </c>
      <c r="S1101" s="1">
        <f t="shared" si="554"/>
        <v>25000</v>
      </c>
      <c r="T1101" s="1">
        <v>25000</v>
      </c>
      <c r="U1101" s="1">
        <f t="shared" si="555"/>
        <v>25000</v>
      </c>
      <c r="V1101" s="57"/>
      <c r="W1101" s="57"/>
      <c r="X1101" s="57"/>
      <c r="Y1101" s="12"/>
    </row>
    <row r="1102" spans="1:25" s="23" customFormat="1" ht="15.75" hidden="1">
      <c r="A1102" s="24" t="s">
        <v>227</v>
      </c>
      <c r="B1102" s="25">
        <v>11</v>
      </c>
      <c r="C1102" s="52" t="s">
        <v>27</v>
      </c>
      <c r="D1102" s="42">
        <v>324</v>
      </c>
      <c r="E1102" s="20"/>
      <c r="F1102" s="20"/>
      <c r="G1102" s="21">
        <f>SUM(G1103)</f>
        <v>35000</v>
      </c>
      <c r="H1102" s="21">
        <f t="shared" ref="H1102:U1102" si="561">SUM(H1103)</f>
        <v>35000</v>
      </c>
      <c r="I1102" s="21">
        <f t="shared" si="561"/>
        <v>35000</v>
      </c>
      <c r="J1102" s="21">
        <f t="shared" si="561"/>
        <v>35000</v>
      </c>
      <c r="K1102" s="21">
        <f t="shared" si="561"/>
        <v>0</v>
      </c>
      <c r="L1102" s="22">
        <f t="shared" si="548"/>
        <v>0</v>
      </c>
      <c r="M1102" s="21">
        <f t="shared" si="561"/>
        <v>35000</v>
      </c>
      <c r="N1102" s="21">
        <f t="shared" si="561"/>
        <v>35000</v>
      </c>
      <c r="O1102" s="21">
        <f t="shared" si="561"/>
        <v>35000</v>
      </c>
      <c r="P1102" s="21">
        <f t="shared" si="561"/>
        <v>35000</v>
      </c>
      <c r="Q1102" s="21">
        <f t="shared" si="561"/>
        <v>35000</v>
      </c>
      <c r="R1102" s="21">
        <f t="shared" si="561"/>
        <v>35000</v>
      </c>
      <c r="S1102" s="21">
        <f t="shared" si="561"/>
        <v>35000</v>
      </c>
      <c r="T1102" s="21">
        <f t="shared" si="561"/>
        <v>35000</v>
      </c>
      <c r="U1102" s="21">
        <f t="shared" si="561"/>
        <v>35000</v>
      </c>
      <c r="V1102" s="57"/>
      <c r="W1102" s="57"/>
      <c r="X1102" s="57"/>
      <c r="Y1102" s="12"/>
    </row>
    <row r="1103" spans="1:25" s="23" customFormat="1" ht="30" hidden="1">
      <c r="A1103" s="28" t="s">
        <v>227</v>
      </c>
      <c r="B1103" s="29">
        <v>11</v>
      </c>
      <c r="C1103" s="53" t="s">
        <v>27</v>
      </c>
      <c r="D1103" s="56" t="s">
        <v>240</v>
      </c>
      <c r="E1103" s="32" t="s">
        <v>238</v>
      </c>
      <c r="F1103" s="20"/>
      <c r="G1103" s="1">
        <v>35000</v>
      </c>
      <c r="H1103" s="1">
        <v>35000</v>
      </c>
      <c r="I1103" s="1">
        <v>35000</v>
      </c>
      <c r="J1103" s="1">
        <v>35000</v>
      </c>
      <c r="K1103" s="1">
        <v>0</v>
      </c>
      <c r="L1103" s="33">
        <f t="shared" si="548"/>
        <v>0</v>
      </c>
      <c r="M1103" s="1">
        <v>35000</v>
      </c>
      <c r="N1103" s="1">
        <v>35000</v>
      </c>
      <c r="O1103" s="1">
        <v>35000</v>
      </c>
      <c r="P1103" s="1">
        <f t="shared" si="553"/>
        <v>35000</v>
      </c>
      <c r="Q1103" s="1">
        <v>35000</v>
      </c>
      <c r="R1103" s="1">
        <v>35000</v>
      </c>
      <c r="S1103" s="1">
        <f t="shared" si="554"/>
        <v>35000</v>
      </c>
      <c r="T1103" s="1">
        <v>35000</v>
      </c>
      <c r="U1103" s="1">
        <f t="shared" si="555"/>
        <v>35000</v>
      </c>
      <c r="V1103" s="57"/>
      <c r="W1103" s="57"/>
      <c r="X1103" s="57"/>
      <c r="Y1103" s="12"/>
    </row>
    <row r="1104" spans="1:25" s="23" customFormat="1" ht="15.75" hidden="1">
      <c r="A1104" s="24" t="s">
        <v>227</v>
      </c>
      <c r="B1104" s="25">
        <v>11</v>
      </c>
      <c r="C1104" s="52" t="s">
        <v>27</v>
      </c>
      <c r="D1104" s="42">
        <v>329</v>
      </c>
      <c r="E1104" s="20"/>
      <c r="F1104" s="20"/>
      <c r="G1104" s="21">
        <f>SUM(G1105:G1109)</f>
        <v>525000</v>
      </c>
      <c r="H1104" s="21">
        <f t="shared" ref="H1104:U1104" si="562">SUM(H1105:H1109)</f>
        <v>525000</v>
      </c>
      <c r="I1104" s="21">
        <f t="shared" si="562"/>
        <v>525000</v>
      </c>
      <c r="J1104" s="21">
        <f t="shared" si="562"/>
        <v>525000</v>
      </c>
      <c r="K1104" s="21">
        <f t="shared" si="562"/>
        <v>208716.34</v>
      </c>
      <c r="L1104" s="22">
        <f t="shared" si="548"/>
        <v>39.755493333333334</v>
      </c>
      <c r="M1104" s="21">
        <f t="shared" si="562"/>
        <v>525000</v>
      </c>
      <c r="N1104" s="21">
        <f t="shared" si="562"/>
        <v>525000</v>
      </c>
      <c r="O1104" s="21">
        <f t="shared" si="562"/>
        <v>475000</v>
      </c>
      <c r="P1104" s="21">
        <f t="shared" si="562"/>
        <v>475000</v>
      </c>
      <c r="Q1104" s="21">
        <f t="shared" si="562"/>
        <v>525000</v>
      </c>
      <c r="R1104" s="21">
        <f t="shared" si="562"/>
        <v>475000</v>
      </c>
      <c r="S1104" s="21">
        <f t="shared" si="562"/>
        <v>475000</v>
      </c>
      <c r="T1104" s="21">
        <f t="shared" si="562"/>
        <v>475000</v>
      </c>
      <c r="U1104" s="21">
        <f t="shared" si="562"/>
        <v>475000</v>
      </c>
      <c r="V1104" s="57"/>
      <c r="W1104" s="57"/>
      <c r="X1104" s="57"/>
      <c r="Y1104" s="12"/>
    </row>
    <row r="1105" spans="1:25" s="23" customFormat="1" ht="30" hidden="1">
      <c r="A1105" s="28" t="s">
        <v>227</v>
      </c>
      <c r="B1105" s="29">
        <v>11</v>
      </c>
      <c r="C1105" s="53" t="s">
        <v>27</v>
      </c>
      <c r="D1105" s="56" t="s">
        <v>200</v>
      </c>
      <c r="E1105" s="32" t="s">
        <v>109</v>
      </c>
      <c r="F1105" s="20"/>
      <c r="G1105" s="1">
        <v>300000</v>
      </c>
      <c r="H1105" s="1">
        <v>300000</v>
      </c>
      <c r="I1105" s="1">
        <v>300000</v>
      </c>
      <c r="J1105" s="1">
        <v>300000</v>
      </c>
      <c r="K1105" s="1">
        <v>205185.57</v>
      </c>
      <c r="L1105" s="33">
        <f t="shared" si="548"/>
        <v>68.395189999999999</v>
      </c>
      <c r="M1105" s="1">
        <v>300000</v>
      </c>
      <c r="N1105" s="1">
        <v>300000</v>
      </c>
      <c r="O1105" s="1">
        <v>300000</v>
      </c>
      <c r="P1105" s="1">
        <f t="shared" si="553"/>
        <v>300000</v>
      </c>
      <c r="Q1105" s="1">
        <v>300000</v>
      </c>
      <c r="R1105" s="1">
        <v>300000</v>
      </c>
      <c r="S1105" s="1">
        <f t="shared" si="554"/>
        <v>300000</v>
      </c>
      <c r="T1105" s="1">
        <v>300000</v>
      </c>
      <c r="U1105" s="1">
        <f t="shared" si="555"/>
        <v>300000</v>
      </c>
      <c r="V1105" s="57"/>
      <c r="W1105" s="57"/>
      <c r="X1105" s="57"/>
      <c r="Y1105" s="12"/>
    </row>
    <row r="1106" spans="1:25" s="23" customFormat="1" ht="15.75" hidden="1">
      <c r="A1106" s="28" t="s">
        <v>227</v>
      </c>
      <c r="B1106" s="29">
        <v>11</v>
      </c>
      <c r="C1106" s="53" t="s">
        <v>27</v>
      </c>
      <c r="D1106" s="56" t="s">
        <v>201</v>
      </c>
      <c r="E1106" s="32" t="s">
        <v>123</v>
      </c>
      <c r="F1106" s="20"/>
      <c r="G1106" s="1">
        <v>80000</v>
      </c>
      <c r="H1106" s="1">
        <v>80000</v>
      </c>
      <c r="I1106" s="1">
        <v>80000</v>
      </c>
      <c r="J1106" s="1">
        <v>80000</v>
      </c>
      <c r="K1106" s="1">
        <v>0</v>
      </c>
      <c r="L1106" s="33">
        <f t="shared" si="548"/>
        <v>0</v>
      </c>
      <c r="M1106" s="1">
        <v>80000</v>
      </c>
      <c r="N1106" s="1">
        <v>80000</v>
      </c>
      <c r="O1106" s="1">
        <v>30000</v>
      </c>
      <c r="P1106" s="1">
        <f t="shared" si="553"/>
        <v>30000</v>
      </c>
      <c r="Q1106" s="1">
        <v>80000</v>
      </c>
      <c r="R1106" s="1">
        <v>30000</v>
      </c>
      <c r="S1106" s="1">
        <f t="shared" si="554"/>
        <v>30000</v>
      </c>
      <c r="T1106" s="1">
        <v>30000</v>
      </c>
      <c r="U1106" s="1">
        <f t="shared" si="555"/>
        <v>30000</v>
      </c>
      <c r="V1106" s="57"/>
      <c r="W1106" s="57"/>
      <c r="X1106" s="57"/>
      <c r="Y1106" s="12"/>
    </row>
    <row r="1107" spans="1:25" s="23" customFormat="1" ht="15.75" hidden="1">
      <c r="A1107" s="28" t="s">
        <v>227</v>
      </c>
      <c r="B1107" s="29">
        <v>11</v>
      </c>
      <c r="C1107" s="53" t="s">
        <v>27</v>
      </c>
      <c r="D1107" s="56" t="s">
        <v>202</v>
      </c>
      <c r="E1107" s="32" t="s">
        <v>124</v>
      </c>
      <c r="F1107" s="20"/>
      <c r="G1107" s="1">
        <v>60000</v>
      </c>
      <c r="H1107" s="1">
        <v>60000</v>
      </c>
      <c r="I1107" s="1">
        <v>60000</v>
      </c>
      <c r="J1107" s="1">
        <v>60000</v>
      </c>
      <c r="K1107" s="1">
        <v>3530.77</v>
      </c>
      <c r="L1107" s="33">
        <f t="shared" si="548"/>
        <v>5.8846166666666662</v>
      </c>
      <c r="M1107" s="1">
        <v>60000</v>
      </c>
      <c r="N1107" s="1">
        <v>60000</v>
      </c>
      <c r="O1107" s="1">
        <v>60000</v>
      </c>
      <c r="P1107" s="1">
        <f t="shared" si="553"/>
        <v>60000</v>
      </c>
      <c r="Q1107" s="1">
        <v>60000</v>
      </c>
      <c r="R1107" s="1">
        <v>60000</v>
      </c>
      <c r="S1107" s="1">
        <f t="shared" si="554"/>
        <v>60000</v>
      </c>
      <c r="T1107" s="1">
        <v>60000</v>
      </c>
      <c r="U1107" s="1">
        <f t="shared" si="555"/>
        <v>60000</v>
      </c>
      <c r="V1107" s="57"/>
      <c r="W1107" s="57"/>
      <c r="X1107" s="57"/>
      <c r="Y1107" s="12"/>
    </row>
    <row r="1108" spans="1:25" s="23" customFormat="1" ht="15.75" hidden="1">
      <c r="A1108" s="28" t="s">
        <v>227</v>
      </c>
      <c r="B1108" s="29">
        <v>11</v>
      </c>
      <c r="C1108" s="53" t="s">
        <v>27</v>
      </c>
      <c r="D1108" s="56" t="s">
        <v>241</v>
      </c>
      <c r="E1108" s="32" t="s">
        <v>237</v>
      </c>
      <c r="F1108" s="20"/>
      <c r="G1108" s="1">
        <v>60000</v>
      </c>
      <c r="H1108" s="1">
        <v>60000</v>
      </c>
      <c r="I1108" s="1">
        <v>60000</v>
      </c>
      <c r="J1108" s="1">
        <v>60000</v>
      </c>
      <c r="K1108" s="1">
        <v>0</v>
      </c>
      <c r="L1108" s="33">
        <f t="shared" si="548"/>
        <v>0</v>
      </c>
      <c r="M1108" s="1">
        <v>60000</v>
      </c>
      <c r="N1108" s="1">
        <v>60000</v>
      </c>
      <c r="O1108" s="1">
        <v>60000</v>
      </c>
      <c r="P1108" s="1">
        <f t="shared" si="553"/>
        <v>60000</v>
      </c>
      <c r="Q1108" s="1">
        <v>60000</v>
      </c>
      <c r="R1108" s="1">
        <v>60000</v>
      </c>
      <c r="S1108" s="1">
        <f t="shared" si="554"/>
        <v>60000</v>
      </c>
      <c r="T1108" s="1">
        <v>60000</v>
      </c>
      <c r="U1108" s="1">
        <f t="shared" si="555"/>
        <v>60000</v>
      </c>
      <c r="V1108" s="57"/>
      <c r="W1108" s="57"/>
      <c r="X1108" s="57"/>
      <c r="Y1108" s="12"/>
    </row>
    <row r="1109" spans="1:25" s="23" customFormat="1" ht="15.75" hidden="1">
      <c r="A1109" s="28" t="s">
        <v>227</v>
      </c>
      <c r="B1109" s="29">
        <v>11</v>
      </c>
      <c r="C1109" s="53" t="s">
        <v>27</v>
      </c>
      <c r="D1109" s="56" t="s">
        <v>203</v>
      </c>
      <c r="E1109" s="32" t="s">
        <v>125</v>
      </c>
      <c r="F1109" s="20"/>
      <c r="G1109" s="1">
        <v>25000</v>
      </c>
      <c r="H1109" s="1">
        <v>25000</v>
      </c>
      <c r="I1109" s="1">
        <v>25000</v>
      </c>
      <c r="J1109" s="1">
        <v>25000</v>
      </c>
      <c r="K1109" s="1">
        <v>0</v>
      </c>
      <c r="L1109" s="33">
        <f t="shared" si="548"/>
        <v>0</v>
      </c>
      <c r="M1109" s="1">
        <v>25000</v>
      </c>
      <c r="N1109" s="1">
        <v>25000</v>
      </c>
      <c r="O1109" s="1">
        <v>25000</v>
      </c>
      <c r="P1109" s="1">
        <f t="shared" si="553"/>
        <v>25000</v>
      </c>
      <c r="Q1109" s="1">
        <v>25000</v>
      </c>
      <c r="R1109" s="1">
        <v>25000</v>
      </c>
      <c r="S1109" s="1">
        <f t="shared" si="554"/>
        <v>25000</v>
      </c>
      <c r="T1109" s="1">
        <v>25000</v>
      </c>
      <c r="U1109" s="1">
        <f t="shared" si="555"/>
        <v>25000</v>
      </c>
      <c r="V1109" s="57"/>
      <c r="W1109" s="57"/>
      <c r="X1109" s="57"/>
      <c r="Y1109" s="12"/>
    </row>
    <row r="1110" spans="1:25" s="23" customFormat="1" ht="15.75" hidden="1">
      <c r="A1110" s="24" t="s">
        <v>227</v>
      </c>
      <c r="B1110" s="25">
        <v>11</v>
      </c>
      <c r="C1110" s="52" t="s">
        <v>27</v>
      </c>
      <c r="D1110" s="42">
        <v>343</v>
      </c>
      <c r="E1110" s="20"/>
      <c r="F1110" s="20"/>
      <c r="G1110" s="21">
        <f>SUM(G1111:G1112)</f>
        <v>15000</v>
      </c>
      <c r="H1110" s="21">
        <f t="shared" ref="H1110:U1110" si="563">SUM(H1111:H1112)</f>
        <v>15000</v>
      </c>
      <c r="I1110" s="21">
        <f t="shared" si="563"/>
        <v>15000</v>
      </c>
      <c r="J1110" s="21">
        <f t="shared" si="563"/>
        <v>15000</v>
      </c>
      <c r="K1110" s="21">
        <f t="shared" si="563"/>
        <v>7.34</v>
      </c>
      <c r="L1110" s="22">
        <f t="shared" si="548"/>
        <v>4.8933333333333336E-2</v>
      </c>
      <c r="M1110" s="21">
        <f t="shared" si="563"/>
        <v>15000</v>
      </c>
      <c r="N1110" s="21">
        <f t="shared" si="563"/>
        <v>15000</v>
      </c>
      <c r="O1110" s="21">
        <f t="shared" si="563"/>
        <v>15000</v>
      </c>
      <c r="P1110" s="21">
        <f t="shared" si="563"/>
        <v>15000</v>
      </c>
      <c r="Q1110" s="21">
        <f t="shared" si="563"/>
        <v>15000</v>
      </c>
      <c r="R1110" s="21">
        <f t="shared" si="563"/>
        <v>15000</v>
      </c>
      <c r="S1110" s="21">
        <f t="shared" si="563"/>
        <v>15000</v>
      </c>
      <c r="T1110" s="21">
        <f t="shared" si="563"/>
        <v>15000</v>
      </c>
      <c r="U1110" s="21">
        <f t="shared" si="563"/>
        <v>15000</v>
      </c>
      <c r="V1110" s="57"/>
      <c r="W1110" s="57"/>
      <c r="X1110" s="57"/>
      <c r="Y1110" s="12"/>
    </row>
    <row r="1111" spans="1:25" s="23" customFormat="1" ht="15.75" hidden="1">
      <c r="A1111" s="28" t="s">
        <v>227</v>
      </c>
      <c r="B1111" s="29">
        <v>11</v>
      </c>
      <c r="C1111" s="53" t="s">
        <v>27</v>
      </c>
      <c r="D1111" s="56" t="s">
        <v>204</v>
      </c>
      <c r="E1111" s="32" t="s">
        <v>153</v>
      </c>
      <c r="F1111" s="20"/>
      <c r="G1111" s="1">
        <v>15000</v>
      </c>
      <c r="H1111" s="1">
        <v>15000</v>
      </c>
      <c r="I1111" s="1">
        <v>15000</v>
      </c>
      <c r="J1111" s="1">
        <v>15000</v>
      </c>
      <c r="K1111" s="1">
        <v>1.57</v>
      </c>
      <c r="L1111" s="33">
        <f t="shared" si="548"/>
        <v>1.0466666666666668E-2</v>
      </c>
      <c r="M1111" s="1">
        <v>15000</v>
      </c>
      <c r="N1111" s="1">
        <v>15000</v>
      </c>
      <c r="O1111" s="1">
        <v>8000</v>
      </c>
      <c r="P1111" s="1">
        <f t="shared" si="553"/>
        <v>8000</v>
      </c>
      <c r="Q1111" s="1">
        <v>15000</v>
      </c>
      <c r="R1111" s="1">
        <v>8000</v>
      </c>
      <c r="S1111" s="1">
        <f t="shared" si="554"/>
        <v>8000</v>
      </c>
      <c r="T1111" s="1">
        <v>8000</v>
      </c>
      <c r="U1111" s="1">
        <f t="shared" si="555"/>
        <v>8000</v>
      </c>
      <c r="V1111" s="57"/>
      <c r="W1111" s="57"/>
      <c r="X1111" s="57"/>
      <c r="Y1111" s="12"/>
    </row>
    <row r="1112" spans="1:25" s="23" customFormat="1" ht="15.75" hidden="1">
      <c r="A1112" s="28" t="s">
        <v>227</v>
      </c>
      <c r="B1112" s="29">
        <v>11</v>
      </c>
      <c r="C1112" s="53" t="s">
        <v>27</v>
      </c>
      <c r="D1112" s="56">
        <v>3433</v>
      </c>
      <c r="E1112" s="32" t="s">
        <v>126</v>
      </c>
      <c r="F1112" s="20"/>
      <c r="G1112" s="1">
        <v>0</v>
      </c>
      <c r="H1112" s="1">
        <v>0</v>
      </c>
      <c r="I1112" s="1">
        <v>0</v>
      </c>
      <c r="J1112" s="1">
        <v>0</v>
      </c>
      <c r="K1112" s="1">
        <v>5.77</v>
      </c>
      <c r="L1112" s="33" t="str">
        <f t="shared" si="548"/>
        <v>-</v>
      </c>
      <c r="M1112" s="1">
        <v>0</v>
      </c>
      <c r="N1112" s="1">
        <v>0</v>
      </c>
      <c r="O1112" s="1">
        <v>7000</v>
      </c>
      <c r="P1112" s="1">
        <f t="shared" si="553"/>
        <v>7000</v>
      </c>
      <c r="Q1112" s="1">
        <v>0</v>
      </c>
      <c r="R1112" s="1">
        <v>7000</v>
      </c>
      <c r="S1112" s="1">
        <f t="shared" si="554"/>
        <v>7000</v>
      </c>
      <c r="T1112" s="1">
        <v>7000</v>
      </c>
      <c r="U1112" s="1">
        <f t="shared" si="555"/>
        <v>7000</v>
      </c>
      <c r="V1112" s="57"/>
      <c r="W1112" s="57"/>
      <c r="X1112" s="57"/>
      <c r="Y1112" s="12"/>
    </row>
    <row r="1113" spans="1:25" s="23" customFormat="1" ht="15.75" hidden="1">
      <c r="A1113" s="24" t="s">
        <v>227</v>
      </c>
      <c r="B1113" s="25">
        <v>11</v>
      </c>
      <c r="C1113" s="52" t="s">
        <v>27</v>
      </c>
      <c r="D1113" s="42">
        <v>422</v>
      </c>
      <c r="E1113" s="20"/>
      <c r="F1113" s="20"/>
      <c r="G1113" s="21">
        <f>SUM(G1114)</f>
        <v>250000</v>
      </c>
      <c r="H1113" s="21">
        <f t="shared" ref="H1113:U1113" si="564">SUM(H1114)</f>
        <v>250000</v>
      </c>
      <c r="I1113" s="21">
        <f t="shared" si="564"/>
        <v>250000</v>
      </c>
      <c r="J1113" s="21">
        <f t="shared" si="564"/>
        <v>250000</v>
      </c>
      <c r="K1113" s="21">
        <f t="shared" si="564"/>
        <v>1483.25</v>
      </c>
      <c r="L1113" s="22">
        <f t="shared" si="548"/>
        <v>0.59329999999999994</v>
      </c>
      <c r="M1113" s="21">
        <f t="shared" si="564"/>
        <v>250000</v>
      </c>
      <c r="N1113" s="21">
        <f t="shared" si="564"/>
        <v>250000</v>
      </c>
      <c r="O1113" s="21">
        <f t="shared" si="564"/>
        <v>100000</v>
      </c>
      <c r="P1113" s="21">
        <f t="shared" si="564"/>
        <v>100000</v>
      </c>
      <c r="Q1113" s="21">
        <f t="shared" si="564"/>
        <v>250000</v>
      </c>
      <c r="R1113" s="21">
        <f t="shared" si="564"/>
        <v>100000</v>
      </c>
      <c r="S1113" s="21">
        <f t="shared" si="564"/>
        <v>100000</v>
      </c>
      <c r="T1113" s="21">
        <f t="shared" si="564"/>
        <v>100000</v>
      </c>
      <c r="U1113" s="21">
        <f t="shared" si="564"/>
        <v>100000</v>
      </c>
      <c r="V1113" s="57"/>
      <c r="W1113" s="57"/>
      <c r="X1113" s="57"/>
      <c r="Y1113" s="12"/>
    </row>
    <row r="1114" spans="1:25" s="23" customFormat="1" ht="15.75" hidden="1">
      <c r="A1114" s="28" t="s">
        <v>227</v>
      </c>
      <c r="B1114" s="29">
        <v>11</v>
      </c>
      <c r="C1114" s="53" t="s">
        <v>27</v>
      </c>
      <c r="D1114" s="56" t="s">
        <v>159</v>
      </c>
      <c r="E1114" s="32" t="s">
        <v>129</v>
      </c>
      <c r="F1114" s="20"/>
      <c r="G1114" s="1">
        <v>250000</v>
      </c>
      <c r="H1114" s="1">
        <v>250000</v>
      </c>
      <c r="I1114" s="1">
        <v>250000</v>
      </c>
      <c r="J1114" s="1">
        <v>250000</v>
      </c>
      <c r="K1114" s="1">
        <v>1483.25</v>
      </c>
      <c r="L1114" s="33">
        <f t="shared" si="548"/>
        <v>0.59329999999999994</v>
      </c>
      <c r="M1114" s="1">
        <v>250000</v>
      </c>
      <c r="N1114" s="1">
        <v>250000</v>
      </c>
      <c r="O1114" s="1">
        <v>100000</v>
      </c>
      <c r="P1114" s="1">
        <f t="shared" si="553"/>
        <v>100000</v>
      </c>
      <c r="Q1114" s="1">
        <v>250000</v>
      </c>
      <c r="R1114" s="1">
        <v>100000</v>
      </c>
      <c r="S1114" s="1">
        <f t="shared" si="554"/>
        <v>100000</v>
      </c>
      <c r="T1114" s="1">
        <v>100000</v>
      </c>
      <c r="U1114" s="1">
        <f t="shared" si="555"/>
        <v>100000</v>
      </c>
      <c r="V1114" s="57"/>
      <c r="W1114" s="57"/>
      <c r="X1114" s="57"/>
      <c r="Y1114" s="12"/>
    </row>
    <row r="1115" spans="1:25" s="23" customFormat="1" ht="15.75" hidden="1">
      <c r="A1115" s="24" t="s">
        <v>227</v>
      </c>
      <c r="B1115" s="25">
        <v>11</v>
      </c>
      <c r="C1115" s="52" t="s">
        <v>27</v>
      </c>
      <c r="D1115" s="42">
        <v>431</v>
      </c>
      <c r="E1115" s="20"/>
      <c r="F1115" s="20"/>
      <c r="G1115" s="21">
        <f>SUM(G1116)</f>
        <v>20000</v>
      </c>
      <c r="H1115" s="21">
        <f t="shared" ref="H1115:U1115" si="565">SUM(H1116)</f>
        <v>20000</v>
      </c>
      <c r="I1115" s="21">
        <f t="shared" si="565"/>
        <v>20000</v>
      </c>
      <c r="J1115" s="21">
        <f t="shared" si="565"/>
        <v>20000</v>
      </c>
      <c r="K1115" s="21">
        <f t="shared" si="565"/>
        <v>0</v>
      </c>
      <c r="L1115" s="22">
        <f t="shared" si="548"/>
        <v>0</v>
      </c>
      <c r="M1115" s="21">
        <f t="shared" si="565"/>
        <v>20000</v>
      </c>
      <c r="N1115" s="21">
        <f t="shared" si="565"/>
        <v>20000</v>
      </c>
      <c r="O1115" s="21">
        <f t="shared" si="565"/>
        <v>20000</v>
      </c>
      <c r="P1115" s="21">
        <f t="shared" si="565"/>
        <v>20000</v>
      </c>
      <c r="Q1115" s="21">
        <f t="shared" si="565"/>
        <v>20000</v>
      </c>
      <c r="R1115" s="21">
        <f t="shared" si="565"/>
        <v>20000</v>
      </c>
      <c r="S1115" s="21">
        <f t="shared" si="565"/>
        <v>20000</v>
      </c>
      <c r="T1115" s="21">
        <f t="shared" si="565"/>
        <v>20000</v>
      </c>
      <c r="U1115" s="21">
        <f t="shared" si="565"/>
        <v>20000</v>
      </c>
      <c r="V1115" s="57"/>
      <c r="W1115" s="57"/>
      <c r="X1115" s="57"/>
      <c r="Y1115" s="12"/>
    </row>
    <row r="1116" spans="1:25" s="23" customFormat="1" ht="30" hidden="1">
      <c r="A1116" s="28" t="s">
        <v>227</v>
      </c>
      <c r="B1116" s="29">
        <v>11</v>
      </c>
      <c r="C1116" s="53" t="s">
        <v>27</v>
      </c>
      <c r="D1116" s="56" t="s">
        <v>206</v>
      </c>
      <c r="E1116" s="32" t="s">
        <v>319</v>
      </c>
      <c r="F1116" s="20"/>
      <c r="G1116" s="1">
        <v>20000</v>
      </c>
      <c r="H1116" s="1">
        <v>20000</v>
      </c>
      <c r="I1116" s="1">
        <v>20000</v>
      </c>
      <c r="J1116" s="1">
        <v>20000</v>
      </c>
      <c r="K1116" s="1">
        <v>0</v>
      </c>
      <c r="L1116" s="33">
        <f t="shared" si="548"/>
        <v>0</v>
      </c>
      <c r="M1116" s="1">
        <v>20000</v>
      </c>
      <c r="N1116" s="1">
        <v>20000</v>
      </c>
      <c r="O1116" s="1">
        <v>20000</v>
      </c>
      <c r="P1116" s="1">
        <f t="shared" si="553"/>
        <v>20000</v>
      </c>
      <c r="Q1116" s="1">
        <v>20000</v>
      </c>
      <c r="R1116" s="1">
        <v>20000</v>
      </c>
      <c r="S1116" s="1">
        <f t="shared" si="554"/>
        <v>20000</v>
      </c>
      <c r="T1116" s="1">
        <v>20000</v>
      </c>
      <c r="U1116" s="1">
        <f t="shared" si="555"/>
        <v>20000</v>
      </c>
      <c r="V1116" s="57"/>
      <c r="W1116" s="57"/>
      <c r="X1116" s="57"/>
      <c r="Y1116" s="12"/>
    </row>
    <row r="1117" spans="1:25" s="23" customFormat="1" ht="78.75">
      <c r="A1117" s="282" t="s">
        <v>539</v>
      </c>
      <c r="B1117" s="282"/>
      <c r="C1117" s="282"/>
      <c r="D1117" s="282"/>
      <c r="E1117" s="20" t="s">
        <v>242</v>
      </c>
      <c r="F1117" s="51" t="s">
        <v>547</v>
      </c>
      <c r="G1117" s="21">
        <f>G1118+G1122+G1124+G1127</f>
        <v>480000</v>
      </c>
      <c r="H1117" s="21">
        <f t="shared" ref="H1117:U1117" si="566">H1118+H1122+H1124+H1127</f>
        <v>480000</v>
      </c>
      <c r="I1117" s="21">
        <f t="shared" si="566"/>
        <v>480000</v>
      </c>
      <c r="J1117" s="21">
        <f t="shared" si="566"/>
        <v>480000</v>
      </c>
      <c r="K1117" s="21">
        <f t="shared" si="566"/>
        <v>208142.83999999997</v>
      </c>
      <c r="L1117" s="22">
        <f t="shared" si="548"/>
        <v>43.363091666666662</v>
      </c>
      <c r="M1117" s="21">
        <f t="shared" si="566"/>
        <v>480000</v>
      </c>
      <c r="N1117" s="21">
        <f t="shared" si="566"/>
        <v>480000</v>
      </c>
      <c r="O1117" s="21">
        <f t="shared" si="566"/>
        <v>380000</v>
      </c>
      <c r="P1117" s="21">
        <f t="shared" si="566"/>
        <v>380000</v>
      </c>
      <c r="Q1117" s="21">
        <f t="shared" si="566"/>
        <v>480000</v>
      </c>
      <c r="R1117" s="21">
        <f t="shared" si="566"/>
        <v>380000</v>
      </c>
      <c r="S1117" s="21">
        <f t="shared" si="566"/>
        <v>380000</v>
      </c>
      <c r="T1117" s="21">
        <f t="shared" si="566"/>
        <v>380000</v>
      </c>
      <c r="U1117" s="21">
        <f t="shared" si="566"/>
        <v>380000</v>
      </c>
      <c r="V1117" s="57"/>
      <c r="W1117" s="57"/>
      <c r="X1117" s="57"/>
      <c r="Y1117" s="12"/>
    </row>
    <row r="1118" spans="1:25" s="23" customFormat="1" ht="15.75" hidden="1">
      <c r="A1118" s="24" t="s">
        <v>267</v>
      </c>
      <c r="B1118" s="25">
        <v>11</v>
      </c>
      <c r="C1118" s="52" t="s">
        <v>27</v>
      </c>
      <c r="D1118" s="42">
        <v>323</v>
      </c>
      <c r="E1118" s="20"/>
      <c r="F1118" s="20"/>
      <c r="G1118" s="21">
        <f>SUM(G1119:G1121)</f>
        <v>70000</v>
      </c>
      <c r="H1118" s="21">
        <f t="shared" ref="H1118:U1118" si="567">SUM(H1119:H1121)</f>
        <v>70000</v>
      </c>
      <c r="I1118" s="21">
        <f t="shared" si="567"/>
        <v>70000</v>
      </c>
      <c r="J1118" s="21">
        <f t="shared" si="567"/>
        <v>70000</v>
      </c>
      <c r="K1118" s="21">
        <f t="shared" si="567"/>
        <v>3368.75</v>
      </c>
      <c r="L1118" s="22">
        <f t="shared" si="548"/>
        <v>4.8125</v>
      </c>
      <c r="M1118" s="21">
        <f t="shared" si="567"/>
        <v>70000</v>
      </c>
      <c r="N1118" s="21">
        <f t="shared" si="567"/>
        <v>70000</v>
      </c>
      <c r="O1118" s="119">
        <f t="shared" si="567"/>
        <v>70000</v>
      </c>
      <c r="P1118" s="21">
        <f t="shared" si="567"/>
        <v>70000</v>
      </c>
      <c r="Q1118" s="21">
        <f t="shared" si="567"/>
        <v>70000</v>
      </c>
      <c r="R1118" s="21">
        <f t="shared" si="567"/>
        <v>70000</v>
      </c>
      <c r="S1118" s="21">
        <f t="shared" si="567"/>
        <v>70000</v>
      </c>
      <c r="T1118" s="21">
        <f t="shared" si="567"/>
        <v>70000</v>
      </c>
      <c r="U1118" s="21">
        <f t="shared" si="567"/>
        <v>70000</v>
      </c>
      <c r="V1118" s="57"/>
      <c r="W1118" s="57"/>
      <c r="X1118" s="57"/>
      <c r="Y1118" s="12"/>
    </row>
    <row r="1119" spans="1:25" s="23" customFormat="1" ht="15.75" hidden="1">
      <c r="A1119" s="28" t="s">
        <v>267</v>
      </c>
      <c r="B1119" s="29">
        <v>11</v>
      </c>
      <c r="C1119" s="53" t="s">
        <v>27</v>
      </c>
      <c r="D1119" s="56" t="s">
        <v>182</v>
      </c>
      <c r="E1119" s="32" t="s">
        <v>118</v>
      </c>
      <c r="F1119" s="20"/>
      <c r="G1119" s="1">
        <v>20000</v>
      </c>
      <c r="H1119" s="1">
        <v>20000</v>
      </c>
      <c r="I1119" s="1">
        <v>20000</v>
      </c>
      <c r="J1119" s="1">
        <v>20000</v>
      </c>
      <c r="K1119" s="1">
        <v>3368.75</v>
      </c>
      <c r="L1119" s="33">
        <f t="shared" si="548"/>
        <v>16.84375</v>
      </c>
      <c r="M1119" s="1">
        <v>20000</v>
      </c>
      <c r="N1119" s="117">
        <v>20000</v>
      </c>
      <c r="O1119" s="1">
        <v>20000</v>
      </c>
      <c r="P1119" s="118">
        <f>O1119</f>
        <v>20000</v>
      </c>
      <c r="Q1119" s="1">
        <v>20000</v>
      </c>
      <c r="R1119" s="1">
        <v>20000</v>
      </c>
      <c r="S1119" s="1">
        <f>R1119</f>
        <v>20000</v>
      </c>
      <c r="T1119" s="1">
        <v>20000</v>
      </c>
      <c r="U1119" s="1">
        <f>T1119</f>
        <v>20000</v>
      </c>
      <c r="V1119" s="57"/>
      <c r="W1119" s="57"/>
      <c r="X1119" s="57"/>
      <c r="Y1119" s="12"/>
    </row>
    <row r="1120" spans="1:25" s="23" customFormat="1" ht="15.75" hidden="1" customHeight="1">
      <c r="A1120" s="28" t="s">
        <v>267</v>
      </c>
      <c r="B1120" s="29">
        <v>11</v>
      </c>
      <c r="C1120" s="53" t="s">
        <v>27</v>
      </c>
      <c r="D1120" s="56" t="s">
        <v>196</v>
      </c>
      <c r="E1120" s="32" t="s">
        <v>42</v>
      </c>
      <c r="F1120" s="20"/>
      <c r="G1120" s="1">
        <v>25000</v>
      </c>
      <c r="H1120" s="1">
        <v>25000</v>
      </c>
      <c r="I1120" s="1">
        <v>25000</v>
      </c>
      <c r="J1120" s="1">
        <v>25000</v>
      </c>
      <c r="K1120" s="1">
        <v>0</v>
      </c>
      <c r="L1120" s="33">
        <f t="shared" si="548"/>
        <v>0</v>
      </c>
      <c r="M1120" s="1">
        <v>25000</v>
      </c>
      <c r="N1120" s="117">
        <v>25000</v>
      </c>
      <c r="O1120" s="1">
        <v>25000</v>
      </c>
      <c r="P1120" s="118">
        <f t="shared" ref="P1120:P1128" si="568">O1120</f>
        <v>25000</v>
      </c>
      <c r="Q1120" s="1">
        <v>25000</v>
      </c>
      <c r="R1120" s="1">
        <v>25000</v>
      </c>
      <c r="S1120" s="1">
        <f t="shared" ref="S1120:S1128" si="569">R1120</f>
        <v>25000</v>
      </c>
      <c r="T1120" s="1">
        <v>25000</v>
      </c>
      <c r="U1120" s="1">
        <f t="shared" ref="U1120:U1128" si="570">T1120</f>
        <v>25000</v>
      </c>
      <c r="V1120" s="57"/>
      <c r="W1120" s="57"/>
      <c r="X1120" s="57"/>
      <c r="Y1120" s="12"/>
    </row>
    <row r="1121" spans="1:25" s="23" customFormat="1" ht="15.75" hidden="1">
      <c r="A1121" s="28" t="s">
        <v>267</v>
      </c>
      <c r="B1121" s="29">
        <v>11</v>
      </c>
      <c r="C1121" s="53" t="s">
        <v>27</v>
      </c>
      <c r="D1121" s="56" t="s">
        <v>198</v>
      </c>
      <c r="E1121" s="32" t="s">
        <v>122</v>
      </c>
      <c r="F1121" s="20"/>
      <c r="G1121" s="1">
        <v>25000</v>
      </c>
      <c r="H1121" s="1">
        <v>25000</v>
      </c>
      <c r="I1121" s="1">
        <v>25000</v>
      </c>
      <c r="J1121" s="1">
        <v>25000</v>
      </c>
      <c r="K1121" s="1">
        <v>0</v>
      </c>
      <c r="L1121" s="33">
        <f t="shared" si="548"/>
        <v>0</v>
      </c>
      <c r="M1121" s="1">
        <v>25000</v>
      </c>
      <c r="N1121" s="117">
        <v>25000</v>
      </c>
      <c r="O1121" s="1">
        <v>25000</v>
      </c>
      <c r="P1121" s="118">
        <f t="shared" si="568"/>
        <v>25000</v>
      </c>
      <c r="Q1121" s="1">
        <v>25000</v>
      </c>
      <c r="R1121" s="1">
        <v>25000</v>
      </c>
      <c r="S1121" s="1">
        <f t="shared" si="569"/>
        <v>25000</v>
      </c>
      <c r="T1121" s="1">
        <v>25000</v>
      </c>
      <c r="U1121" s="1">
        <f t="shared" si="570"/>
        <v>25000</v>
      </c>
      <c r="V1121" s="57"/>
      <c r="W1121" s="57"/>
      <c r="X1121" s="57"/>
      <c r="Y1121" s="12"/>
    </row>
    <row r="1122" spans="1:25" s="23" customFormat="1" ht="15.75" hidden="1">
      <c r="A1122" s="24" t="s">
        <v>267</v>
      </c>
      <c r="B1122" s="25">
        <v>11</v>
      </c>
      <c r="C1122" s="52" t="s">
        <v>27</v>
      </c>
      <c r="D1122" s="42">
        <v>412</v>
      </c>
      <c r="E1122" s="20"/>
      <c r="F1122" s="20"/>
      <c r="G1122" s="21">
        <f>SUM(G1123)</f>
        <v>30000</v>
      </c>
      <c r="H1122" s="21">
        <f t="shared" ref="H1122:U1122" si="571">SUM(H1123)</f>
        <v>30000</v>
      </c>
      <c r="I1122" s="21">
        <f t="shared" si="571"/>
        <v>30000</v>
      </c>
      <c r="J1122" s="21">
        <f t="shared" si="571"/>
        <v>30000</v>
      </c>
      <c r="K1122" s="21">
        <f t="shared" si="571"/>
        <v>0</v>
      </c>
      <c r="L1122" s="22">
        <f t="shared" si="548"/>
        <v>0</v>
      </c>
      <c r="M1122" s="21">
        <f t="shared" si="571"/>
        <v>30000</v>
      </c>
      <c r="N1122" s="21">
        <f t="shared" si="571"/>
        <v>30000</v>
      </c>
      <c r="O1122" s="120">
        <f t="shared" si="571"/>
        <v>30000</v>
      </c>
      <c r="P1122" s="21">
        <f t="shared" si="571"/>
        <v>30000</v>
      </c>
      <c r="Q1122" s="21">
        <f t="shared" si="571"/>
        <v>30000</v>
      </c>
      <c r="R1122" s="21">
        <f t="shared" si="571"/>
        <v>30000</v>
      </c>
      <c r="S1122" s="21">
        <f t="shared" si="571"/>
        <v>30000</v>
      </c>
      <c r="T1122" s="21">
        <f t="shared" si="571"/>
        <v>30000</v>
      </c>
      <c r="U1122" s="21">
        <f t="shared" si="571"/>
        <v>30000</v>
      </c>
      <c r="V1122" s="57"/>
      <c r="W1122" s="57"/>
      <c r="X1122" s="57"/>
      <c r="Y1122" s="12"/>
    </row>
    <row r="1123" spans="1:25" s="23" customFormat="1" ht="15.75" hidden="1">
      <c r="A1123" s="28" t="s">
        <v>267</v>
      </c>
      <c r="B1123" s="29">
        <v>11</v>
      </c>
      <c r="C1123" s="53" t="s">
        <v>27</v>
      </c>
      <c r="D1123" s="56" t="s">
        <v>259</v>
      </c>
      <c r="E1123" s="32" t="s">
        <v>212</v>
      </c>
      <c r="F1123" s="20"/>
      <c r="G1123" s="1">
        <v>30000</v>
      </c>
      <c r="H1123" s="1">
        <v>30000</v>
      </c>
      <c r="I1123" s="1">
        <v>30000</v>
      </c>
      <c r="J1123" s="1">
        <v>30000</v>
      </c>
      <c r="K1123" s="1">
        <v>0</v>
      </c>
      <c r="L1123" s="33">
        <f t="shared" si="548"/>
        <v>0</v>
      </c>
      <c r="M1123" s="1">
        <v>30000</v>
      </c>
      <c r="N1123" s="1">
        <v>30000</v>
      </c>
      <c r="O1123" s="1">
        <v>30000</v>
      </c>
      <c r="P1123" s="1">
        <f t="shared" si="568"/>
        <v>30000</v>
      </c>
      <c r="Q1123" s="1">
        <v>30000</v>
      </c>
      <c r="R1123" s="1">
        <v>30000</v>
      </c>
      <c r="S1123" s="1">
        <f t="shared" si="569"/>
        <v>30000</v>
      </c>
      <c r="T1123" s="1">
        <v>30000</v>
      </c>
      <c r="U1123" s="1">
        <f t="shared" si="570"/>
        <v>30000</v>
      </c>
      <c r="V1123" s="57"/>
      <c r="W1123" s="57"/>
      <c r="X1123" s="57"/>
      <c r="Y1123" s="12"/>
    </row>
    <row r="1124" spans="1:25" s="23" customFormat="1" ht="15.75" hidden="1">
      <c r="A1124" s="24" t="s">
        <v>267</v>
      </c>
      <c r="B1124" s="25">
        <v>11</v>
      </c>
      <c r="C1124" s="52" t="s">
        <v>27</v>
      </c>
      <c r="D1124" s="42">
        <v>422</v>
      </c>
      <c r="E1124" s="20"/>
      <c r="F1124" s="20"/>
      <c r="G1124" s="21">
        <f>SUM(G1125:G1126)</f>
        <v>280000</v>
      </c>
      <c r="H1124" s="21">
        <f t="shared" ref="H1124:U1124" si="572">SUM(H1125:H1126)</f>
        <v>280000</v>
      </c>
      <c r="I1124" s="21">
        <f t="shared" si="572"/>
        <v>280000</v>
      </c>
      <c r="J1124" s="21">
        <f t="shared" si="572"/>
        <v>280000</v>
      </c>
      <c r="K1124" s="21">
        <f t="shared" si="572"/>
        <v>132451.10999999999</v>
      </c>
      <c r="L1124" s="22">
        <f t="shared" si="548"/>
        <v>47.303967857142851</v>
      </c>
      <c r="M1124" s="21">
        <f t="shared" si="572"/>
        <v>280000</v>
      </c>
      <c r="N1124" s="21">
        <f t="shared" si="572"/>
        <v>280000</v>
      </c>
      <c r="O1124" s="21">
        <f t="shared" si="572"/>
        <v>180000</v>
      </c>
      <c r="P1124" s="21">
        <f t="shared" si="572"/>
        <v>180000</v>
      </c>
      <c r="Q1124" s="21">
        <f t="shared" si="572"/>
        <v>280000</v>
      </c>
      <c r="R1124" s="21">
        <f t="shared" si="572"/>
        <v>180000</v>
      </c>
      <c r="S1124" s="21">
        <f t="shared" si="572"/>
        <v>180000</v>
      </c>
      <c r="T1124" s="21">
        <f t="shared" si="572"/>
        <v>180000</v>
      </c>
      <c r="U1124" s="21">
        <f t="shared" si="572"/>
        <v>180000</v>
      </c>
      <c r="V1124" s="57"/>
      <c r="W1124" s="57"/>
      <c r="X1124" s="57"/>
      <c r="Y1124" s="12"/>
    </row>
    <row r="1125" spans="1:25" s="23" customFormat="1" ht="15.75" hidden="1">
      <c r="A1125" s="28" t="s">
        <v>267</v>
      </c>
      <c r="B1125" s="29">
        <v>11</v>
      </c>
      <c r="C1125" s="53" t="s">
        <v>27</v>
      </c>
      <c r="D1125" s="56">
        <v>4221</v>
      </c>
      <c r="E1125" s="32" t="s">
        <v>129</v>
      </c>
      <c r="F1125" s="20"/>
      <c r="G1125" s="1">
        <v>200000</v>
      </c>
      <c r="H1125" s="1">
        <v>200000</v>
      </c>
      <c r="I1125" s="1">
        <v>200000</v>
      </c>
      <c r="J1125" s="1">
        <v>200000</v>
      </c>
      <c r="K1125" s="1">
        <v>132451.10999999999</v>
      </c>
      <c r="L1125" s="33">
        <f t="shared" si="548"/>
        <v>66.225554999999986</v>
      </c>
      <c r="M1125" s="1">
        <v>200000</v>
      </c>
      <c r="N1125" s="1">
        <v>200000</v>
      </c>
      <c r="O1125" s="1">
        <v>100000</v>
      </c>
      <c r="P1125" s="1">
        <f t="shared" si="568"/>
        <v>100000</v>
      </c>
      <c r="Q1125" s="1">
        <v>200000</v>
      </c>
      <c r="R1125" s="1">
        <v>100000</v>
      </c>
      <c r="S1125" s="1">
        <f t="shared" si="569"/>
        <v>100000</v>
      </c>
      <c r="T1125" s="1">
        <v>100000</v>
      </c>
      <c r="U1125" s="1">
        <f t="shared" si="570"/>
        <v>100000</v>
      </c>
      <c r="V1125" s="57"/>
      <c r="W1125" s="57"/>
      <c r="X1125" s="57"/>
      <c r="Y1125" s="12"/>
    </row>
    <row r="1126" spans="1:25" s="23" customFormat="1" ht="15.75" hidden="1">
      <c r="A1126" s="28" t="s">
        <v>267</v>
      </c>
      <c r="B1126" s="29">
        <v>11</v>
      </c>
      <c r="C1126" s="53" t="s">
        <v>27</v>
      </c>
      <c r="D1126" s="56" t="s">
        <v>183</v>
      </c>
      <c r="E1126" s="32" t="s">
        <v>130</v>
      </c>
      <c r="F1126" s="20"/>
      <c r="G1126" s="1">
        <v>80000</v>
      </c>
      <c r="H1126" s="1">
        <v>80000</v>
      </c>
      <c r="I1126" s="1">
        <v>80000</v>
      </c>
      <c r="J1126" s="1">
        <v>80000</v>
      </c>
      <c r="K1126" s="1">
        <v>0</v>
      </c>
      <c r="L1126" s="33">
        <f t="shared" si="548"/>
        <v>0</v>
      </c>
      <c r="M1126" s="1">
        <v>80000</v>
      </c>
      <c r="N1126" s="1">
        <v>80000</v>
      </c>
      <c r="O1126" s="1">
        <v>80000</v>
      </c>
      <c r="P1126" s="1">
        <f t="shared" si="568"/>
        <v>80000</v>
      </c>
      <c r="Q1126" s="1">
        <v>80000</v>
      </c>
      <c r="R1126" s="1">
        <v>80000</v>
      </c>
      <c r="S1126" s="1">
        <f t="shared" si="569"/>
        <v>80000</v>
      </c>
      <c r="T1126" s="1">
        <v>80000</v>
      </c>
      <c r="U1126" s="1">
        <f t="shared" si="570"/>
        <v>80000</v>
      </c>
      <c r="V1126" s="57"/>
      <c r="W1126" s="57"/>
      <c r="X1126" s="57"/>
      <c r="Y1126" s="12"/>
    </row>
    <row r="1127" spans="1:25" s="23" customFormat="1" ht="15.75" hidden="1">
      <c r="A1127" s="24" t="s">
        <v>267</v>
      </c>
      <c r="B1127" s="25">
        <v>11</v>
      </c>
      <c r="C1127" s="52" t="s">
        <v>27</v>
      </c>
      <c r="D1127" s="42">
        <v>426</v>
      </c>
      <c r="E1127" s="20"/>
      <c r="F1127" s="20"/>
      <c r="G1127" s="21">
        <f>SUM(G1128)</f>
        <v>100000</v>
      </c>
      <c r="H1127" s="21">
        <f t="shared" ref="H1127:U1127" si="573">SUM(H1128)</f>
        <v>100000</v>
      </c>
      <c r="I1127" s="21">
        <f t="shared" si="573"/>
        <v>100000</v>
      </c>
      <c r="J1127" s="21">
        <f t="shared" si="573"/>
        <v>100000</v>
      </c>
      <c r="K1127" s="21">
        <f t="shared" si="573"/>
        <v>72322.98</v>
      </c>
      <c r="L1127" s="22">
        <f t="shared" si="548"/>
        <v>72.322979999999987</v>
      </c>
      <c r="M1127" s="21">
        <f t="shared" si="573"/>
        <v>100000</v>
      </c>
      <c r="N1127" s="21">
        <f t="shared" si="573"/>
        <v>100000</v>
      </c>
      <c r="O1127" s="21">
        <f t="shared" si="573"/>
        <v>100000</v>
      </c>
      <c r="P1127" s="21">
        <f t="shared" si="573"/>
        <v>100000</v>
      </c>
      <c r="Q1127" s="21">
        <f t="shared" si="573"/>
        <v>100000</v>
      </c>
      <c r="R1127" s="21">
        <f t="shared" si="573"/>
        <v>100000</v>
      </c>
      <c r="S1127" s="21">
        <f t="shared" si="573"/>
        <v>100000</v>
      </c>
      <c r="T1127" s="21">
        <f t="shared" si="573"/>
        <v>100000</v>
      </c>
      <c r="U1127" s="21">
        <f t="shared" si="573"/>
        <v>100000</v>
      </c>
      <c r="V1127" s="57"/>
      <c r="W1127" s="57"/>
      <c r="X1127" s="57"/>
      <c r="Y1127" s="12"/>
    </row>
    <row r="1128" spans="1:25" s="23" customFormat="1" ht="15.75" hidden="1">
      <c r="A1128" s="28" t="s">
        <v>267</v>
      </c>
      <c r="B1128" s="29">
        <v>11</v>
      </c>
      <c r="C1128" s="53" t="s">
        <v>27</v>
      </c>
      <c r="D1128" s="56" t="s">
        <v>205</v>
      </c>
      <c r="E1128" s="32" t="s">
        <v>135</v>
      </c>
      <c r="F1128" s="20"/>
      <c r="G1128" s="1">
        <v>100000</v>
      </c>
      <c r="H1128" s="1">
        <v>100000</v>
      </c>
      <c r="I1128" s="1">
        <v>100000</v>
      </c>
      <c r="J1128" s="1">
        <v>100000</v>
      </c>
      <c r="K1128" s="1">
        <v>72322.98</v>
      </c>
      <c r="L1128" s="33">
        <f t="shared" si="548"/>
        <v>72.322979999999987</v>
      </c>
      <c r="M1128" s="1">
        <v>100000</v>
      </c>
      <c r="N1128" s="1">
        <v>100000</v>
      </c>
      <c r="O1128" s="1">
        <v>100000</v>
      </c>
      <c r="P1128" s="1">
        <f t="shared" si="568"/>
        <v>100000</v>
      </c>
      <c r="Q1128" s="1">
        <v>100000</v>
      </c>
      <c r="R1128" s="1">
        <v>100000</v>
      </c>
      <c r="S1128" s="1">
        <f t="shared" si="569"/>
        <v>100000</v>
      </c>
      <c r="T1128" s="1">
        <v>100000</v>
      </c>
      <c r="U1128" s="1">
        <f t="shared" si="570"/>
        <v>100000</v>
      </c>
      <c r="V1128" s="57"/>
      <c r="W1128" s="57"/>
      <c r="X1128" s="57"/>
      <c r="Y1128" s="12"/>
    </row>
    <row r="1129" spans="1:25" s="23" customFormat="1" ht="78.75">
      <c r="A1129" s="282" t="s">
        <v>540</v>
      </c>
      <c r="B1129" s="282"/>
      <c r="C1129" s="282"/>
      <c r="D1129" s="282"/>
      <c r="E1129" s="20" t="s">
        <v>35</v>
      </c>
      <c r="F1129" s="51" t="s">
        <v>547</v>
      </c>
      <c r="G1129" s="21">
        <f>G1130+G1134+G1136</f>
        <v>175000</v>
      </c>
      <c r="H1129" s="21">
        <f t="shared" ref="H1129:U1129" si="574">H1130+H1134+H1136</f>
        <v>175000</v>
      </c>
      <c r="I1129" s="21">
        <f t="shared" si="574"/>
        <v>175000</v>
      </c>
      <c r="J1129" s="21">
        <f t="shared" si="574"/>
        <v>175000</v>
      </c>
      <c r="K1129" s="21">
        <f t="shared" si="574"/>
        <v>0</v>
      </c>
      <c r="L1129" s="22">
        <f t="shared" si="548"/>
        <v>0</v>
      </c>
      <c r="M1129" s="21">
        <f t="shared" si="574"/>
        <v>175000</v>
      </c>
      <c r="N1129" s="21">
        <f t="shared" si="574"/>
        <v>175000</v>
      </c>
      <c r="O1129" s="21">
        <f t="shared" si="574"/>
        <v>175000</v>
      </c>
      <c r="P1129" s="21">
        <f t="shared" si="574"/>
        <v>175000</v>
      </c>
      <c r="Q1129" s="21">
        <f t="shared" si="574"/>
        <v>175000</v>
      </c>
      <c r="R1129" s="21">
        <f t="shared" si="574"/>
        <v>175000</v>
      </c>
      <c r="S1129" s="21">
        <f t="shared" si="574"/>
        <v>175000</v>
      </c>
      <c r="T1129" s="21">
        <f t="shared" si="574"/>
        <v>175000</v>
      </c>
      <c r="U1129" s="21">
        <f t="shared" si="574"/>
        <v>175000</v>
      </c>
      <c r="V1129" s="57"/>
      <c r="W1129" s="57"/>
      <c r="X1129" s="57"/>
      <c r="Y1129" s="12"/>
    </row>
    <row r="1130" spans="1:25" s="23" customFormat="1" ht="15.75" hidden="1">
      <c r="A1130" s="24" t="s">
        <v>268</v>
      </c>
      <c r="B1130" s="25">
        <v>11</v>
      </c>
      <c r="C1130" s="52" t="s">
        <v>27</v>
      </c>
      <c r="D1130" s="42">
        <v>323</v>
      </c>
      <c r="E1130" s="20"/>
      <c r="F1130" s="20"/>
      <c r="G1130" s="21">
        <f>SUM(G1131:G1133)</f>
        <v>135000</v>
      </c>
      <c r="H1130" s="21">
        <f t="shared" ref="H1130:U1130" si="575">SUM(H1131:H1133)</f>
        <v>135000</v>
      </c>
      <c r="I1130" s="21">
        <f t="shared" si="575"/>
        <v>135000</v>
      </c>
      <c r="J1130" s="21">
        <f t="shared" si="575"/>
        <v>135000</v>
      </c>
      <c r="K1130" s="21">
        <f t="shared" si="575"/>
        <v>0</v>
      </c>
      <c r="L1130" s="22">
        <f t="shared" si="548"/>
        <v>0</v>
      </c>
      <c r="M1130" s="21">
        <f t="shared" si="575"/>
        <v>135000</v>
      </c>
      <c r="N1130" s="21">
        <f t="shared" si="575"/>
        <v>135000</v>
      </c>
      <c r="O1130" s="21">
        <f t="shared" si="575"/>
        <v>135000</v>
      </c>
      <c r="P1130" s="21">
        <f t="shared" si="575"/>
        <v>135000</v>
      </c>
      <c r="Q1130" s="21">
        <f t="shared" si="575"/>
        <v>135000</v>
      </c>
      <c r="R1130" s="21">
        <f t="shared" si="575"/>
        <v>135000</v>
      </c>
      <c r="S1130" s="21">
        <f t="shared" si="575"/>
        <v>135000</v>
      </c>
      <c r="T1130" s="21">
        <f t="shared" si="575"/>
        <v>135000</v>
      </c>
      <c r="U1130" s="21">
        <f t="shared" si="575"/>
        <v>135000</v>
      </c>
      <c r="V1130" s="57"/>
      <c r="W1130" s="57"/>
      <c r="X1130" s="57"/>
      <c r="Y1130" s="12"/>
    </row>
    <row r="1131" spans="1:25" s="23" customFormat="1" ht="15.75" hidden="1">
      <c r="A1131" s="28" t="s">
        <v>268</v>
      </c>
      <c r="B1131" s="29">
        <v>11</v>
      </c>
      <c r="C1131" s="53" t="s">
        <v>27</v>
      </c>
      <c r="D1131" s="56" t="s">
        <v>193</v>
      </c>
      <c r="E1131" s="32" t="s">
        <v>117</v>
      </c>
      <c r="F1131" s="20"/>
      <c r="G1131" s="1">
        <v>10000</v>
      </c>
      <c r="H1131" s="1">
        <v>10000</v>
      </c>
      <c r="I1131" s="1">
        <v>10000</v>
      </c>
      <c r="J1131" s="1">
        <v>10000</v>
      </c>
      <c r="K1131" s="1">
        <v>0</v>
      </c>
      <c r="L1131" s="33">
        <f t="shared" si="548"/>
        <v>0</v>
      </c>
      <c r="M1131" s="1">
        <v>10000</v>
      </c>
      <c r="N1131" s="1">
        <v>10000</v>
      </c>
      <c r="O1131" s="1">
        <v>10000</v>
      </c>
      <c r="P1131" s="1">
        <f>O1131</f>
        <v>10000</v>
      </c>
      <c r="Q1131" s="1">
        <v>10000</v>
      </c>
      <c r="R1131" s="1">
        <v>10000</v>
      </c>
      <c r="S1131" s="1">
        <f>R1131</f>
        <v>10000</v>
      </c>
      <c r="T1131" s="1">
        <v>10000</v>
      </c>
      <c r="U1131" s="1">
        <f>T1131</f>
        <v>10000</v>
      </c>
      <c r="V1131" s="57"/>
      <c r="W1131" s="57"/>
      <c r="X1131" s="57"/>
      <c r="Y1131" s="12"/>
    </row>
    <row r="1132" spans="1:25" s="23" customFormat="1" ht="15.75" hidden="1">
      <c r="A1132" s="28" t="s">
        <v>268</v>
      </c>
      <c r="B1132" s="29">
        <v>11</v>
      </c>
      <c r="C1132" s="53" t="s">
        <v>27</v>
      </c>
      <c r="D1132" s="56" t="s">
        <v>182</v>
      </c>
      <c r="E1132" s="32" t="s">
        <v>118</v>
      </c>
      <c r="F1132" s="20"/>
      <c r="G1132" s="1">
        <v>25000</v>
      </c>
      <c r="H1132" s="1">
        <v>25000</v>
      </c>
      <c r="I1132" s="1">
        <v>25000</v>
      </c>
      <c r="J1132" s="1">
        <v>25000</v>
      </c>
      <c r="K1132" s="1">
        <v>0</v>
      </c>
      <c r="L1132" s="33">
        <f t="shared" si="548"/>
        <v>0</v>
      </c>
      <c r="M1132" s="1">
        <v>25000</v>
      </c>
      <c r="N1132" s="1">
        <v>25000</v>
      </c>
      <c r="O1132" s="1">
        <v>25000</v>
      </c>
      <c r="P1132" s="1">
        <f>O1132</f>
        <v>25000</v>
      </c>
      <c r="Q1132" s="1">
        <v>25000</v>
      </c>
      <c r="R1132" s="1">
        <v>25000</v>
      </c>
      <c r="S1132" s="1">
        <f>R1132</f>
        <v>25000</v>
      </c>
      <c r="T1132" s="1">
        <v>25000</v>
      </c>
      <c r="U1132" s="1">
        <f>T1132</f>
        <v>25000</v>
      </c>
      <c r="V1132" s="57"/>
      <c r="W1132" s="57"/>
      <c r="X1132" s="57"/>
      <c r="Y1132" s="12"/>
    </row>
    <row r="1133" spans="1:25" s="23" customFormat="1" ht="15.75" hidden="1">
      <c r="A1133" s="28" t="s">
        <v>268</v>
      </c>
      <c r="B1133" s="29">
        <v>11</v>
      </c>
      <c r="C1133" s="53" t="s">
        <v>27</v>
      </c>
      <c r="D1133" s="56" t="s">
        <v>196</v>
      </c>
      <c r="E1133" s="32" t="s">
        <v>42</v>
      </c>
      <c r="F1133" s="20"/>
      <c r="G1133" s="1">
        <v>100000</v>
      </c>
      <c r="H1133" s="1">
        <v>100000</v>
      </c>
      <c r="I1133" s="1">
        <v>100000</v>
      </c>
      <c r="J1133" s="1">
        <v>100000</v>
      </c>
      <c r="K1133" s="1">
        <v>0</v>
      </c>
      <c r="L1133" s="33">
        <f t="shared" si="548"/>
        <v>0</v>
      </c>
      <c r="M1133" s="1">
        <v>100000</v>
      </c>
      <c r="N1133" s="1">
        <v>100000</v>
      </c>
      <c r="O1133" s="1">
        <v>100000</v>
      </c>
      <c r="P1133" s="1">
        <f>O1133</f>
        <v>100000</v>
      </c>
      <c r="Q1133" s="1">
        <v>100000</v>
      </c>
      <c r="R1133" s="1">
        <v>100000</v>
      </c>
      <c r="S1133" s="1">
        <f>R1133</f>
        <v>100000</v>
      </c>
      <c r="T1133" s="1">
        <v>100000</v>
      </c>
      <c r="U1133" s="1">
        <f>T1133</f>
        <v>100000</v>
      </c>
      <c r="V1133" s="57"/>
      <c r="W1133" s="57"/>
      <c r="X1133" s="57"/>
      <c r="Y1133" s="12"/>
    </row>
    <row r="1134" spans="1:25" s="23" customFormat="1" ht="15.75" hidden="1">
      <c r="A1134" s="24" t="s">
        <v>268</v>
      </c>
      <c r="B1134" s="25">
        <v>11</v>
      </c>
      <c r="C1134" s="52" t="s">
        <v>27</v>
      </c>
      <c r="D1134" s="42">
        <v>329</v>
      </c>
      <c r="E1134" s="20"/>
      <c r="F1134" s="20"/>
      <c r="G1134" s="21">
        <f>SUM(G1135)</f>
        <v>20000</v>
      </c>
      <c r="H1134" s="21">
        <f t="shared" ref="H1134:U1134" si="576">SUM(H1135)</f>
        <v>20000</v>
      </c>
      <c r="I1134" s="21">
        <f t="shared" si="576"/>
        <v>20000</v>
      </c>
      <c r="J1134" s="21">
        <f t="shared" si="576"/>
        <v>20000</v>
      </c>
      <c r="K1134" s="21">
        <f t="shared" si="576"/>
        <v>0</v>
      </c>
      <c r="L1134" s="22">
        <f t="shared" si="548"/>
        <v>0</v>
      </c>
      <c r="M1134" s="21">
        <f t="shared" si="576"/>
        <v>20000</v>
      </c>
      <c r="N1134" s="21">
        <f t="shared" si="576"/>
        <v>20000</v>
      </c>
      <c r="O1134" s="21">
        <f t="shared" si="576"/>
        <v>20000</v>
      </c>
      <c r="P1134" s="21">
        <f t="shared" si="576"/>
        <v>20000</v>
      </c>
      <c r="Q1134" s="21">
        <f t="shared" si="576"/>
        <v>20000</v>
      </c>
      <c r="R1134" s="21">
        <f t="shared" si="576"/>
        <v>20000</v>
      </c>
      <c r="S1134" s="21">
        <f t="shared" si="576"/>
        <v>20000</v>
      </c>
      <c r="T1134" s="21">
        <f t="shared" si="576"/>
        <v>20000</v>
      </c>
      <c r="U1134" s="21">
        <f t="shared" si="576"/>
        <v>20000</v>
      </c>
      <c r="V1134" s="57"/>
      <c r="W1134" s="57"/>
      <c r="X1134" s="57"/>
      <c r="Y1134" s="12"/>
    </row>
    <row r="1135" spans="1:25" s="23" customFormat="1" ht="15.75" hidden="1">
      <c r="A1135" s="28" t="s">
        <v>268</v>
      </c>
      <c r="B1135" s="29">
        <v>11</v>
      </c>
      <c r="C1135" s="53" t="s">
        <v>27</v>
      </c>
      <c r="D1135" s="56" t="s">
        <v>201</v>
      </c>
      <c r="E1135" s="32" t="s">
        <v>123</v>
      </c>
      <c r="F1135" s="20"/>
      <c r="G1135" s="1">
        <v>20000</v>
      </c>
      <c r="H1135" s="1">
        <v>20000</v>
      </c>
      <c r="I1135" s="1">
        <v>20000</v>
      </c>
      <c r="J1135" s="1">
        <v>20000</v>
      </c>
      <c r="K1135" s="1">
        <v>0</v>
      </c>
      <c r="L1135" s="33">
        <f t="shared" si="548"/>
        <v>0</v>
      </c>
      <c r="M1135" s="1">
        <v>20000</v>
      </c>
      <c r="N1135" s="1">
        <v>20000</v>
      </c>
      <c r="O1135" s="1">
        <v>20000</v>
      </c>
      <c r="P1135" s="1">
        <f>O1135</f>
        <v>20000</v>
      </c>
      <c r="Q1135" s="1">
        <v>20000</v>
      </c>
      <c r="R1135" s="1">
        <v>20000</v>
      </c>
      <c r="S1135" s="1">
        <f>R1135</f>
        <v>20000</v>
      </c>
      <c r="T1135" s="1">
        <v>20000</v>
      </c>
      <c r="U1135" s="1">
        <f>T1135</f>
        <v>20000</v>
      </c>
      <c r="V1135" s="57"/>
      <c r="W1135" s="57"/>
      <c r="X1135" s="57"/>
      <c r="Y1135" s="12"/>
    </row>
    <row r="1136" spans="1:25" s="23" customFormat="1" ht="15.75" hidden="1">
      <c r="A1136" s="24" t="s">
        <v>268</v>
      </c>
      <c r="B1136" s="25">
        <v>11</v>
      </c>
      <c r="C1136" s="52" t="s">
        <v>27</v>
      </c>
      <c r="D1136" s="42">
        <v>423</v>
      </c>
      <c r="E1136" s="20"/>
      <c r="F1136" s="20"/>
      <c r="G1136" s="21">
        <f>SUM(G1137)</f>
        <v>20000</v>
      </c>
      <c r="H1136" s="21">
        <f t="shared" ref="H1136:U1136" si="577">SUM(H1137)</f>
        <v>20000</v>
      </c>
      <c r="I1136" s="21">
        <f t="shared" si="577"/>
        <v>20000</v>
      </c>
      <c r="J1136" s="21">
        <f t="shared" si="577"/>
        <v>20000</v>
      </c>
      <c r="K1136" s="21">
        <f t="shared" si="577"/>
        <v>0</v>
      </c>
      <c r="L1136" s="22">
        <f t="shared" ref="L1136:L1199" si="578">IF(I1136=0, "-", K1136/I1136*100)</f>
        <v>0</v>
      </c>
      <c r="M1136" s="21">
        <f t="shared" si="577"/>
        <v>20000</v>
      </c>
      <c r="N1136" s="21">
        <f t="shared" si="577"/>
        <v>20000</v>
      </c>
      <c r="O1136" s="21">
        <f t="shared" si="577"/>
        <v>20000</v>
      </c>
      <c r="P1136" s="21">
        <f t="shared" si="577"/>
        <v>20000</v>
      </c>
      <c r="Q1136" s="21">
        <f t="shared" si="577"/>
        <v>20000</v>
      </c>
      <c r="R1136" s="21">
        <f t="shared" si="577"/>
        <v>20000</v>
      </c>
      <c r="S1136" s="21">
        <f t="shared" si="577"/>
        <v>20000</v>
      </c>
      <c r="T1136" s="21">
        <f t="shared" si="577"/>
        <v>20000</v>
      </c>
      <c r="U1136" s="21">
        <f t="shared" si="577"/>
        <v>20000</v>
      </c>
      <c r="V1136" s="57"/>
      <c r="W1136" s="57"/>
      <c r="X1136" s="57"/>
      <c r="Y1136" s="12"/>
    </row>
    <row r="1137" spans="1:25" s="23" customFormat="1" ht="15.75" hidden="1">
      <c r="A1137" s="28" t="s">
        <v>268</v>
      </c>
      <c r="B1137" s="29">
        <v>11</v>
      </c>
      <c r="C1137" s="53" t="s">
        <v>27</v>
      </c>
      <c r="D1137" s="56" t="s">
        <v>260</v>
      </c>
      <c r="E1137" s="32" t="s">
        <v>128</v>
      </c>
      <c r="F1137" s="20"/>
      <c r="G1137" s="1">
        <v>20000</v>
      </c>
      <c r="H1137" s="1">
        <v>20000</v>
      </c>
      <c r="I1137" s="1">
        <v>20000</v>
      </c>
      <c r="J1137" s="1">
        <v>20000</v>
      </c>
      <c r="K1137" s="1">
        <v>0</v>
      </c>
      <c r="L1137" s="33">
        <f t="shared" si="578"/>
        <v>0</v>
      </c>
      <c r="M1137" s="1">
        <v>20000</v>
      </c>
      <c r="N1137" s="1">
        <v>20000</v>
      </c>
      <c r="O1137" s="1">
        <v>20000</v>
      </c>
      <c r="P1137" s="1">
        <f>O1137</f>
        <v>20000</v>
      </c>
      <c r="Q1137" s="1">
        <v>20000</v>
      </c>
      <c r="R1137" s="1">
        <v>20000</v>
      </c>
      <c r="S1137" s="1">
        <f>R1137</f>
        <v>20000</v>
      </c>
      <c r="T1137" s="1">
        <v>20000</v>
      </c>
      <c r="U1137" s="1">
        <f>T1137</f>
        <v>20000</v>
      </c>
      <c r="V1137" s="57"/>
      <c r="W1137" s="57"/>
      <c r="X1137" s="57"/>
      <c r="Y1137" s="12"/>
    </row>
    <row r="1138" spans="1:25" s="23" customFormat="1" ht="50.1" customHeight="1">
      <c r="A1138" s="287" t="s">
        <v>541</v>
      </c>
      <c r="B1138" s="288"/>
      <c r="C1138" s="288"/>
      <c r="D1138" s="288"/>
      <c r="E1138" s="286" t="s">
        <v>185</v>
      </c>
      <c r="F1138" s="286"/>
      <c r="G1138" s="18">
        <f>G1139+G1193+G1186</f>
        <v>11630560</v>
      </c>
      <c r="H1138" s="18">
        <f t="shared" ref="H1138:U1138" si="579">H1139+H1193+H1186</f>
        <v>6545000</v>
      </c>
      <c r="I1138" s="18">
        <f t="shared" si="579"/>
        <v>11630560</v>
      </c>
      <c r="J1138" s="18">
        <f t="shared" si="579"/>
        <v>6545000</v>
      </c>
      <c r="K1138" s="18">
        <f t="shared" si="579"/>
        <v>2682323.58</v>
      </c>
      <c r="L1138" s="19">
        <f t="shared" si="578"/>
        <v>23.062720797622816</v>
      </c>
      <c r="M1138" s="18">
        <f t="shared" si="579"/>
        <v>6545000</v>
      </c>
      <c r="N1138" s="18">
        <f t="shared" si="579"/>
        <v>6545000</v>
      </c>
      <c r="O1138" s="18">
        <f t="shared" si="579"/>
        <v>0</v>
      </c>
      <c r="P1138" s="18">
        <f t="shared" si="579"/>
        <v>0</v>
      </c>
      <c r="Q1138" s="18">
        <f t="shared" si="579"/>
        <v>3307000</v>
      </c>
      <c r="R1138" s="18">
        <f t="shared" si="579"/>
        <v>0</v>
      </c>
      <c r="S1138" s="18">
        <f t="shared" si="579"/>
        <v>0</v>
      </c>
      <c r="T1138" s="18">
        <f t="shared" si="579"/>
        <v>0</v>
      </c>
      <c r="U1138" s="18">
        <f t="shared" si="579"/>
        <v>0</v>
      </c>
      <c r="V1138" s="57"/>
      <c r="W1138" s="57"/>
      <c r="X1138" s="57"/>
      <c r="Y1138" s="12"/>
    </row>
    <row r="1139" spans="1:25" s="23" customFormat="1" ht="78.75">
      <c r="A1139" s="281" t="s">
        <v>226</v>
      </c>
      <c r="B1139" s="281"/>
      <c r="C1139" s="281"/>
      <c r="D1139" s="281"/>
      <c r="E1139" s="20" t="s">
        <v>262</v>
      </c>
      <c r="F1139" s="20" t="s">
        <v>250</v>
      </c>
      <c r="G1139" s="21">
        <f>G1140+G1142+G1144+G1147+G1151+G1157+G1166+G1170+G1173+G1175+G1177+G1182+G1184</f>
        <v>6245000</v>
      </c>
      <c r="H1139" s="21">
        <f t="shared" ref="H1139:U1139" si="580">H1140+H1142+H1144+H1147+H1151+H1157+H1166+H1170+H1173+H1175+H1177+H1182+H1184</f>
        <v>6245000</v>
      </c>
      <c r="I1139" s="21">
        <f t="shared" si="580"/>
        <v>6245000</v>
      </c>
      <c r="J1139" s="21">
        <f t="shared" si="580"/>
        <v>6245000</v>
      </c>
      <c r="K1139" s="21">
        <f t="shared" si="580"/>
        <v>1799780.0799999998</v>
      </c>
      <c r="L1139" s="22">
        <f t="shared" si="578"/>
        <v>28.819536909527621</v>
      </c>
      <c r="M1139" s="21">
        <f t="shared" si="580"/>
        <v>6345000</v>
      </c>
      <c r="N1139" s="21">
        <f t="shared" si="580"/>
        <v>6345000</v>
      </c>
      <c r="O1139" s="21">
        <f t="shared" si="580"/>
        <v>0</v>
      </c>
      <c r="P1139" s="21">
        <f t="shared" si="580"/>
        <v>0</v>
      </c>
      <c r="Q1139" s="21">
        <f t="shared" si="580"/>
        <v>3107000</v>
      </c>
      <c r="R1139" s="21">
        <f t="shared" si="580"/>
        <v>0</v>
      </c>
      <c r="S1139" s="21">
        <f t="shared" si="580"/>
        <v>0</v>
      </c>
      <c r="T1139" s="21">
        <f t="shared" si="580"/>
        <v>0</v>
      </c>
      <c r="U1139" s="21">
        <f t="shared" si="580"/>
        <v>0</v>
      </c>
      <c r="V1139" s="57"/>
      <c r="W1139" s="57"/>
      <c r="X1139" s="57"/>
      <c r="Y1139" s="12"/>
    </row>
    <row r="1140" spans="1:25" s="23" customFormat="1" ht="15.75" hidden="1">
      <c r="A1140" s="24" t="s">
        <v>226</v>
      </c>
      <c r="B1140" s="25">
        <v>11</v>
      </c>
      <c r="C1140" s="52" t="s">
        <v>23</v>
      </c>
      <c r="D1140" s="27">
        <v>311</v>
      </c>
      <c r="E1140" s="20"/>
      <c r="F1140" s="20"/>
      <c r="G1140" s="21">
        <f>SUM(G1141)</f>
        <v>1150000</v>
      </c>
      <c r="H1140" s="21">
        <f t="shared" ref="H1140:U1140" si="581">SUM(H1141)</f>
        <v>1150000</v>
      </c>
      <c r="I1140" s="21">
        <f t="shared" si="581"/>
        <v>1150000</v>
      </c>
      <c r="J1140" s="21">
        <f t="shared" si="581"/>
        <v>1150000</v>
      </c>
      <c r="K1140" s="21">
        <f t="shared" si="581"/>
        <v>749942.89</v>
      </c>
      <c r="L1140" s="22">
        <f t="shared" si="578"/>
        <v>65.212425217391299</v>
      </c>
      <c r="M1140" s="21">
        <f t="shared" si="581"/>
        <v>1150000</v>
      </c>
      <c r="N1140" s="21">
        <f t="shared" si="581"/>
        <v>1150000</v>
      </c>
      <c r="O1140" s="21">
        <f t="shared" si="581"/>
        <v>0</v>
      </c>
      <c r="P1140" s="21">
        <f t="shared" si="581"/>
        <v>0</v>
      </c>
      <c r="Q1140" s="21">
        <f t="shared" si="581"/>
        <v>0</v>
      </c>
      <c r="R1140" s="21">
        <f t="shared" si="581"/>
        <v>0</v>
      </c>
      <c r="S1140" s="21">
        <f t="shared" si="581"/>
        <v>0</v>
      </c>
      <c r="T1140" s="21">
        <f t="shared" si="581"/>
        <v>0</v>
      </c>
      <c r="U1140" s="21">
        <f t="shared" si="581"/>
        <v>0</v>
      </c>
      <c r="V1140" s="57"/>
      <c r="W1140" s="57"/>
      <c r="X1140" s="57"/>
      <c r="Y1140" s="12"/>
    </row>
    <row r="1141" spans="1:25" s="23" customFormat="1" ht="15.75" hidden="1">
      <c r="A1141" s="28" t="s">
        <v>226</v>
      </c>
      <c r="B1141" s="29">
        <v>11</v>
      </c>
      <c r="C1141" s="53" t="s">
        <v>23</v>
      </c>
      <c r="D1141" s="56" t="s">
        <v>177</v>
      </c>
      <c r="E1141" s="32" t="s">
        <v>19</v>
      </c>
      <c r="F1141" s="20"/>
      <c r="G1141" s="1">
        <v>1150000</v>
      </c>
      <c r="H1141" s="1">
        <v>1150000</v>
      </c>
      <c r="I1141" s="1">
        <v>1150000</v>
      </c>
      <c r="J1141" s="1">
        <v>1150000</v>
      </c>
      <c r="K1141" s="1">
        <v>749942.89</v>
      </c>
      <c r="L1141" s="33">
        <f t="shared" si="578"/>
        <v>65.212425217391299</v>
      </c>
      <c r="M1141" s="1">
        <v>1150000</v>
      </c>
      <c r="N1141" s="1">
        <v>1150000</v>
      </c>
      <c r="O1141" s="1"/>
      <c r="P1141" s="1"/>
      <c r="Q1141" s="1"/>
      <c r="R1141" s="1"/>
      <c r="S1141" s="1"/>
      <c r="T1141" s="1"/>
      <c r="U1141" s="1"/>
      <c r="V1141" s="57"/>
      <c r="W1141" s="57"/>
      <c r="X1141" s="57"/>
      <c r="Y1141" s="12"/>
    </row>
    <row r="1142" spans="1:25" s="23" customFormat="1" ht="15.75" hidden="1">
      <c r="A1142" s="24" t="s">
        <v>226</v>
      </c>
      <c r="B1142" s="25">
        <v>11</v>
      </c>
      <c r="C1142" s="52" t="s">
        <v>23</v>
      </c>
      <c r="D1142" s="42">
        <v>312</v>
      </c>
      <c r="E1142" s="20"/>
      <c r="F1142" s="20"/>
      <c r="G1142" s="21">
        <f>SUM(G1143)</f>
        <v>20000</v>
      </c>
      <c r="H1142" s="21">
        <f t="shared" ref="H1142:U1142" si="582">SUM(H1143)</f>
        <v>20000</v>
      </c>
      <c r="I1142" s="21">
        <f t="shared" si="582"/>
        <v>20000</v>
      </c>
      <c r="J1142" s="21">
        <f t="shared" si="582"/>
        <v>20000</v>
      </c>
      <c r="K1142" s="21">
        <f t="shared" si="582"/>
        <v>4210.29</v>
      </c>
      <c r="L1142" s="22">
        <f t="shared" si="578"/>
        <v>21.051449999999999</v>
      </c>
      <c r="M1142" s="21">
        <f t="shared" si="582"/>
        <v>20000</v>
      </c>
      <c r="N1142" s="21">
        <f t="shared" si="582"/>
        <v>20000</v>
      </c>
      <c r="O1142" s="21">
        <f t="shared" si="582"/>
        <v>0</v>
      </c>
      <c r="P1142" s="21">
        <f t="shared" si="582"/>
        <v>0</v>
      </c>
      <c r="Q1142" s="21">
        <f t="shared" si="582"/>
        <v>0</v>
      </c>
      <c r="R1142" s="21">
        <f t="shared" si="582"/>
        <v>0</v>
      </c>
      <c r="S1142" s="21">
        <f t="shared" si="582"/>
        <v>0</v>
      </c>
      <c r="T1142" s="21">
        <f t="shared" si="582"/>
        <v>0</v>
      </c>
      <c r="U1142" s="21">
        <f t="shared" si="582"/>
        <v>0</v>
      </c>
      <c r="V1142" s="57"/>
      <c r="W1142" s="57"/>
      <c r="X1142" s="57"/>
      <c r="Y1142" s="12"/>
    </row>
    <row r="1143" spans="1:25" s="23" customFormat="1" ht="15.75" hidden="1">
      <c r="A1143" s="28" t="s">
        <v>226</v>
      </c>
      <c r="B1143" s="29">
        <v>11</v>
      </c>
      <c r="C1143" s="53" t="s">
        <v>23</v>
      </c>
      <c r="D1143" s="56" t="s">
        <v>178</v>
      </c>
      <c r="E1143" s="32" t="s">
        <v>138</v>
      </c>
      <c r="F1143" s="20"/>
      <c r="G1143" s="1">
        <v>20000</v>
      </c>
      <c r="H1143" s="1">
        <v>20000</v>
      </c>
      <c r="I1143" s="1">
        <v>20000</v>
      </c>
      <c r="J1143" s="1">
        <v>20000</v>
      </c>
      <c r="K1143" s="1">
        <v>4210.29</v>
      </c>
      <c r="L1143" s="33">
        <f t="shared" si="578"/>
        <v>21.051449999999999</v>
      </c>
      <c r="M1143" s="1">
        <v>20000</v>
      </c>
      <c r="N1143" s="1">
        <v>20000</v>
      </c>
      <c r="O1143" s="1"/>
      <c r="P1143" s="1"/>
      <c r="Q1143" s="1"/>
      <c r="R1143" s="1"/>
      <c r="S1143" s="1"/>
      <c r="T1143" s="1"/>
      <c r="U1143" s="1"/>
      <c r="V1143" s="57"/>
      <c r="W1143" s="57"/>
      <c r="X1143" s="57"/>
      <c r="Y1143" s="12"/>
    </row>
    <row r="1144" spans="1:25" s="23" customFormat="1" ht="15.75" hidden="1">
      <c r="A1144" s="24" t="s">
        <v>226</v>
      </c>
      <c r="B1144" s="25">
        <v>11</v>
      </c>
      <c r="C1144" s="52" t="s">
        <v>23</v>
      </c>
      <c r="D1144" s="42">
        <v>313</v>
      </c>
      <c r="E1144" s="20"/>
      <c r="F1144" s="20"/>
      <c r="G1144" s="21">
        <f>SUM(G1145:G1146)</f>
        <v>193000</v>
      </c>
      <c r="H1144" s="21">
        <f t="shared" ref="H1144:U1144" si="583">SUM(H1145:H1146)</f>
        <v>193000</v>
      </c>
      <c r="I1144" s="21">
        <f t="shared" si="583"/>
        <v>193000</v>
      </c>
      <c r="J1144" s="21">
        <f t="shared" si="583"/>
        <v>193000</v>
      </c>
      <c r="K1144" s="21">
        <f t="shared" si="583"/>
        <v>113991.31</v>
      </c>
      <c r="L1144" s="22">
        <f t="shared" si="578"/>
        <v>59.062854922279797</v>
      </c>
      <c r="M1144" s="21">
        <f t="shared" si="583"/>
        <v>193000</v>
      </c>
      <c r="N1144" s="21">
        <f t="shared" si="583"/>
        <v>193000</v>
      </c>
      <c r="O1144" s="21">
        <f t="shared" si="583"/>
        <v>0</v>
      </c>
      <c r="P1144" s="21">
        <f t="shared" si="583"/>
        <v>0</v>
      </c>
      <c r="Q1144" s="21">
        <f t="shared" si="583"/>
        <v>0</v>
      </c>
      <c r="R1144" s="21">
        <f t="shared" si="583"/>
        <v>0</v>
      </c>
      <c r="S1144" s="21">
        <f t="shared" si="583"/>
        <v>0</v>
      </c>
      <c r="T1144" s="21">
        <f t="shared" si="583"/>
        <v>0</v>
      </c>
      <c r="U1144" s="21">
        <f t="shared" si="583"/>
        <v>0</v>
      </c>
      <c r="V1144" s="57"/>
      <c r="W1144" s="57"/>
      <c r="X1144" s="57"/>
      <c r="Y1144" s="12"/>
    </row>
    <row r="1145" spans="1:25" s="23" customFormat="1" ht="15.75" hidden="1">
      <c r="A1145" s="28" t="s">
        <v>226</v>
      </c>
      <c r="B1145" s="29">
        <v>11</v>
      </c>
      <c r="C1145" s="53" t="s">
        <v>23</v>
      </c>
      <c r="D1145" s="56" t="s">
        <v>179</v>
      </c>
      <c r="E1145" s="32" t="s">
        <v>280</v>
      </c>
      <c r="F1145" s="20"/>
      <c r="G1145" s="1">
        <v>170000</v>
      </c>
      <c r="H1145" s="1">
        <v>170000</v>
      </c>
      <c r="I1145" s="1">
        <v>170000</v>
      </c>
      <c r="J1145" s="1">
        <v>170000</v>
      </c>
      <c r="K1145" s="1">
        <v>101242.28</v>
      </c>
      <c r="L1145" s="33">
        <f t="shared" si="578"/>
        <v>59.554282352941179</v>
      </c>
      <c r="M1145" s="1">
        <v>170000</v>
      </c>
      <c r="N1145" s="1">
        <v>170000</v>
      </c>
      <c r="O1145" s="1"/>
      <c r="P1145" s="1"/>
      <c r="Q1145" s="1"/>
      <c r="R1145" s="1"/>
      <c r="S1145" s="1"/>
      <c r="T1145" s="1"/>
      <c r="U1145" s="1"/>
      <c r="V1145" s="57"/>
      <c r="W1145" s="57"/>
      <c r="X1145" s="57"/>
      <c r="Y1145" s="12"/>
    </row>
    <row r="1146" spans="1:25" s="23" customFormat="1" ht="30" hidden="1">
      <c r="A1146" s="28" t="s">
        <v>226</v>
      </c>
      <c r="B1146" s="29">
        <v>11</v>
      </c>
      <c r="C1146" s="53" t="s">
        <v>23</v>
      </c>
      <c r="D1146" s="56" t="s">
        <v>180</v>
      </c>
      <c r="E1146" s="32" t="s">
        <v>258</v>
      </c>
      <c r="F1146" s="20"/>
      <c r="G1146" s="1">
        <v>23000</v>
      </c>
      <c r="H1146" s="1">
        <v>23000</v>
      </c>
      <c r="I1146" s="1">
        <v>23000</v>
      </c>
      <c r="J1146" s="1">
        <v>23000</v>
      </c>
      <c r="K1146" s="1">
        <v>12749.03</v>
      </c>
      <c r="L1146" s="33">
        <f t="shared" si="578"/>
        <v>55.430565217391305</v>
      </c>
      <c r="M1146" s="1">
        <v>23000</v>
      </c>
      <c r="N1146" s="1">
        <v>23000</v>
      </c>
      <c r="O1146" s="1"/>
      <c r="P1146" s="1"/>
      <c r="Q1146" s="1"/>
      <c r="R1146" s="1"/>
      <c r="S1146" s="1"/>
      <c r="T1146" s="1"/>
      <c r="U1146" s="1"/>
      <c r="V1146" s="57"/>
      <c r="W1146" s="57"/>
      <c r="X1146" s="57"/>
      <c r="Y1146" s="12"/>
    </row>
    <row r="1147" spans="1:25" s="23" customFormat="1" ht="15.75" hidden="1">
      <c r="A1147" s="24" t="s">
        <v>226</v>
      </c>
      <c r="B1147" s="25">
        <v>11</v>
      </c>
      <c r="C1147" s="52" t="s">
        <v>23</v>
      </c>
      <c r="D1147" s="42">
        <v>321</v>
      </c>
      <c r="E1147" s="20"/>
      <c r="F1147" s="20"/>
      <c r="G1147" s="21">
        <f>SUM(G1148:G1150)</f>
        <v>860000</v>
      </c>
      <c r="H1147" s="21">
        <f t="shared" ref="H1147:U1147" si="584">SUM(H1148:H1150)</f>
        <v>860000</v>
      </c>
      <c r="I1147" s="21">
        <f t="shared" si="584"/>
        <v>860000</v>
      </c>
      <c r="J1147" s="21">
        <f t="shared" si="584"/>
        <v>860000</v>
      </c>
      <c r="K1147" s="21">
        <f t="shared" si="584"/>
        <v>184507.68</v>
      </c>
      <c r="L1147" s="22">
        <f t="shared" si="578"/>
        <v>21.454381395348836</v>
      </c>
      <c r="M1147" s="21">
        <f t="shared" si="584"/>
        <v>860000</v>
      </c>
      <c r="N1147" s="21">
        <f t="shared" si="584"/>
        <v>860000</v>
      </c>
      <c r="O1147" s="21">
        <f t="shared" si="584"/>
        <v>0</v>
      </c>
      <c r="P1147" s="21">
        <f t="shared" si="584"/>
        <v>0</v>
      </c>
      <c r="Q1147" s="21">
        <f t="shared" si="584"/>
        <v>360000</v>
      </c>
      <c r="R1147" s="21">
        <f t="shared" si="584"/>
        <v>0</v>
      </c>
      <c r="S1147" s="21">
        <f t="shared" si="584"/>
        <v>0</v>
      </c>
      <c r="T1147" s="21">
        <f t="shared" si="584"/>
        <v>0</v>
      </c>
      <c r="U1147" s="21">
        <f t="shared" si="584"/>
        <v>0</v>
      </c>
      <c r="V1147" s="57"/>
      <c r="W1147" s="57"/>
      <c r="X1147" s="57"/>
      <c r="Y1147" s="12"/>
    </row>
    <row r="1148" spans="1:25" s="23" customFormat="1" ht="15.75" hidden="1">
      <c r="A1148" s="28" t="s">
        <v>226</v>
      </c>
      <c r="B1148" s="29">
        <v>11</v>
      </c>
      <c r="C1148" s="53" t="s">
        <v>23</v>
      </c>
      <c r="D1148" s="56" t="s">
        <v>158</v>
      </c>
      <c r="E1148" s="32" t="s">
        <v>110</v>
      </c>
      <c r="F1148" s="20"/>
      <c r="G1148" s="1">
        <v>500000</v>
      </c>
      <c r="H1148" s="1">
        <v>500000</v>
      </c>
      <c r="I1148" s="1">
        <v>500000</v>
      </c>
      <c r="J1148" s="1">
        <v>500000</v>
      </c>
      <c r="K1148" s="1">
        <v>168954.6</v>
      </c>
      <c r="L1148" s="33">
        <f t="shared" si="578"/>
        <v>33.79092</v>
      </c>
      <c r="M1148" s="1">
        <v>500000</v>
      </c>
      <c r="N1148" s="1">
        <v>500000</v>
      </c>
      <c r="O1148" s="1"/>
      <c r="P1148" s="1"/>
      <c r="Q1148" s="1"/>
      <c r="R1148" s="1"/>
      <c r="S1148" s="1"/>
      <c r="T1148" s="1"/>
      <c r="U1148" s="1"/>
      <c r="V1148" s="57"/>
      <c r="W1148" s="57"/>
      <c r="X1148" s="57"/>
      <c r="Y1148" s="12"/>
    </row>
    <row r="1149" spans="1:25" s="23" customFormat="1" ht="30" hidden="1">
      <c r="A1149" s="28" t="s">
        <v>226</v>
      </c>
      <c r="B1149" s="29">
        <v>11</v>
      </c>
      <c r="C1149" s="53" t="s">
        <v>23</v>
      </c>
      <c r="D1149" s="56" t="s">
        <v>189</v>
      </c>
      <c r="E1149" s="32" t="s">
        <v>111</v>
      </c>
      <c r="F1149" s="20"/>
      <c r="G1149" s="1">
        <v>60000</v>
      </c>
      <c r="H1149" s="1">
        <v>60000</v>
      </c>
      <c r="I1149" s="1">
        <v>60000</v>
      </c>
      <c r="J1149" s="1">
        <v>60000</v>
      </c>
      <c r="K1149" s="1">
        <v>11178.08</v>
      </c>
      <c r="L1149" s="33">
        <f t="shared" si="578"/>
        <v>18.630133333333333</v>
      </c>
      <c r="M1149" s="1">
        <v>60000</v>
      </c>
      <c r="N1149" s="1">
        <v>60000</v>
      </c>
      <c r="O1149" s="1"/>
      <c r="P1149" s="1">
        <f>O1149</f>
        <v>0</v>
      </c>
      <c r="Q1149" s="1">
        <v>60000</v>
      </c>
      <c r="R1149" s="1"/>
      <c r="S1149" s="1">
        <f>R1149</f>
        <v>0</v>
      </c>
      <c r="T1149" s="1"/>
      <c r="U1149" s="1">
        <f>T1149</f>
        <v>0</v>
      </c>
      <c r="V1149" s="57"/>
      <c r="W1149" s="57"/>
      <c r="X1149" s="57"/>
      <c r="Y1149" s="12"/>
    </row>
    <row r="1150" spans="1:25" s="23" customFormat="1" ht="15.75" hidden="1">
      <c r="A1150" s="28" t="s">
        <v>226</v>
      </c>
      <c r="B1150" s="29">
        <v>11</v>
      </c>
      <c r="C1150" s="53" t="s">
        <v>23</v>
      </c>
      <c r="D1150" s="56" t="s">
        <v>190</v>
      </c>
      <c r="E1150" s="32" t="s">
        <v>112</v>
      </c>
      <c r="F1150" s="20"/>
      <c r="G1150" s="1">
        <v>300000</v>
      </c>
      <c r="H1150" s="1">
        <v>300000</v>
      </c>
      <c r="I1150" s="1">
        <v>300000</v>
      </c>
      <c r="J1150" s="1">
        <v>300000</v>
      </c>
      <c r="K1150" s="1">
        <v>4375</v>
      </c>
      <c r="L1150" s="33">
        <f t="shared" si="578"/>
        <v>1.4583333333333333</v>
      </c>
      <c r="M1150" s="1">
        <v>300000</v>
      </c>
      <c r="N1150" s="1">
        <v>300000</v>
      </c>
      <c r="O1150" s="1"/>
      <c r="P1150" s="1">
        <f>O1150</f>
        <v>0</v>
      </c>
      <c r="Q1150" s="1">
        <v>300000</v>
      </c>
      <c r="R1150" s="1"/>
      <c r="S1150" s="1">
        <f>R1150</f>
        <v>0</v>
      </c>
      <c r="T1150" s="1"/>
      <c r="U1150" s="1">
        <f>T1150</f>
        <v>0</v>
      </c>
      <c r="V1150" s="57"/>
      <c r="W1150" s="57"/>
      <c r="X1150" s="57"/>
      <c r="Y1150" s="12"/>
    </row>
    <row r="1151" spans="1:25" s="23" customFormat="1" ht="15.75" hidden="1">
      <c r="A1151" s="24" t="s">
        <v>226</v>
      </c>
      <c r="B1151" s="25">
        <v>11</v>
      </c>
      <c r="C1151" s="52" t="s">
        <v>23</v>
      </c>
      <c r="D1151" s="42">
        <v>322</v>
      </c>
      <c r="E1151" s="20"/>
      <c r="F1151" s="20"/>
      <c r="G1151" s="21">
        <f>SUM(G1152:G1156)</f>
        <v>370000</v>
      </c>
      <c r="H1151" s="21">
        <f t="shared" ref="H1151:U1151" si="585">SUM(H1152:H1156)</f>
        <v>370000</v>
      </c>
      <c r="I1151" s="21">
        <f t="shared" si="585"/>
        <v>370000</v>
      </c>
      <c r="J1151" s="21">
        <f t="shared" si="585"/>
        <v>370000</v>
      </c>
      <c r="K1151" s="21">
        <f t="shared" si="585"/>
        <v>79362.750000000015</v>
      </c>
      <c r="L1151" s="22">
        <f t="shared" si="578"/>
        <v>21.449391891891896</v>
      </c>
      <c r="M1151" s="21">
        <f t="shared" si="585"/>
        <v>390000</v>
      </c>
      <c r="N1151" s="21">
        <f t="shared" si="585"/>
        <v>390000</v>
      </c>
      <c r="O1151" s="21">
        <f t="shared" si="585"/>
        <v>0</v>
      </c>
      <c r="P1151" s="21">
        <f t="shared" si="585"/>
        <v>0</v>
      </c>
      <c r="Q1151" s="21">
        <f t="shared" si="585"/>
        <v>340000</v>
      </c>
      <c r="R1151" s="21">
        <f t="shared" si="585"/>
        <v>0</v>
      </c>
      <c r="S1151" s="21">
        <f t="shared" si="585"/>
        <v>0</v>
      </c>
      <c r="T1151" s="21">
        <f t="shared" si="585"/>
        <v>0</v>
      </c>
      <c r="U1151" s="21">
        <f t="shared" si="585"/>
        <v>0</v>
      </c>
      <c r="V1151" s="57"/>
      <c r="W1151" s="57"/>
      <c r="X1151" s="57"/>
      <c r="Y1151" s="12"/>
    </row>
    <row r="1152" spans="1:25" s="23" customFormat="1" ht="15.75" hidden="1">
      <c r="A1152" s="28" t="s">
        <v>226</v>
      </c>
      <c r="B1152" s="29">
        <v>11</v>
      </c>
      <c r="C1152" s="53" t="s">
        <v>23</v>
      </c>
      <c r="D1152" s="56" t="s">
        <v>191</v>
      </c>
      <c r="E1152" s="32" t="s">
        <v>146</v>
      </c>
      <c r="F1152" s="20"/>
      <c r="G1152" s="1">
        <v>50000</v>
      </c>
      <c r="H1152" s="1">
        <v>50000</v>
      </c>
      <c r="I1152" s="1">
        <v>50000</v>
      </c>
      <c r="J1152" s="1">
        <v>50000</v>
      </c>
      <c r="K1152" s="1">
        <v>48306.18</v>
      </c>
      <c r="L1152" s="33">
        <f t="shared" si="578"/>
        <v>96.612359999999995</v>
      </c>
      <c r="M1152" s="1">
        <v>50000</v>
      </c>
      <c r="N1152" s="1">
        <v>50000</v>
      </c>
      <c r="O1152" s="1"/>
      <c r="P1152" s="1"/>
      <c r="Q1152" s="1"/>
      <c r="R1152" s="1"/>
      <c r="S1152" s="1"/>
      <c r="T1152" s="1"/>
      <c r="U1152" s="1"/>
      <c r="V1152" s="57"/>
      <c r="W1152" s="57"/>
      <c r="X1152" s="57"/>
      <c r="Y1152" s="12"/>
    </row>
    <row r="1153" spans="1:25" s="23" customFormat="1" ht="15.75" hidden="1">
      <c r="A1153" s="28" t="s">
        <v>226</v>
      </c>
      <c r="B1153" s="29">
        <v>11</v>
      </c>
      <c r="C1153" s="53" t="s">
        <v>23</v>
      </c>
      <c r="D1153" s="56" t="s">
        <v>181</v>
      </c>
      <c r="E1153" s="32" t="s">
        <v>115</v>
      </c>
      <c r="F1153" s="20"/>
      <c r="G1153" s="1">
        <v>170000</v>
      </c>
      <c r="H1153" s="1">
        <v>170000</v>
      </c>
      <c r="I1153" s="1">
        <v>170000</v>
      </c>
      <c r="J1153" s="1">
        <v>170000</v>
      </c>
      <c r="K1153" s="1">
        <v>11668.7</v>
      </c>
      <c r="L1153" s="33">
        <f t="shared" si="578"/>
        <v>6.8639411764705898</v>
      </c>
      <c r="M1153" s="1">
        <v>190000</v>
      </c>
      <c r="N1153" s="1">
        <v>190000</v>
      </c>
      <c r="O1153" s="1"/>
      <c r="P1153" s="1">
        <f>O1153</f>
        <v>0</v>
      </c>
      <c r="Q1153" s="1">
        <v>190000</v>
      </c>
      <c r="R1153" s="1"/>
      <c r="S1153" s="1">
        <f>R1153</f>
        <v>0</v>
      </c>
      <c r="T1153" s="1"/>
      <c r="U1153" s="1">
        <f>T1153</f>
        <v>0</v>
      </c>
      <c r="V1153" s="57"/>
      <c r="W1153" s="57"/>
      <c r="X1153" s="57"/>
      <c r="Y1153" s="12"/>
    </row>
    <row r="1154" spans="1:25" s="23" customFormat="1" ht="30" hidden="1">
      <c r="A1154" s="28" t="s">
        <v>226</v>
      </c>
      <c r="B1154" s="29">
        <v>11</v>
      </c>
      <c r="C1154" s="53" t="s">
        <v>23</v>
      </c>
      <c r="D1154" s="56" t="s">
        <v>246</v>
      </c>
      <c r="E1154" s="32" t="s">
        <v>144</v>
      </c>
      <c r="F1154" s="20"/>
      <c r="G1154" s="1">
        <v>60000</v>
      </c>
      <c r="H1154" s="1">
        <v>60000</v>
      </c>
      <c r="I1154" s="1">
        <v>60000</v>
      </c>
      <c r="J1154" s="1">
        <v>60000</v>
      </c>
      <c r="K1154" s="1">
        <v>14730.99</v>
      </c>
      <c r="L1154" s="33">
        <f t="shared" si="578"/>
        <v>24.551649999999999</v>
      </c>
      <c r="M1154" s="1">
        <v>60000</v>
      </c>
      <c r="N1154" s="1">
        <v>60000</v>
      </c>
      <c r="O1154" s="1"/>
      <c r="P1154" s="1">
        <f>O1154</f>
        <v>0</v>
      </c>
      <c r="Q1154" s="1">
        <v>60000</v>
      </c>
      <c r="R1154" s="1"/>
      <c r="S1154" s="1">
        <f>R1154</f>
        <v>0</v>
      </c>
      <c r="T1154" s="1"/>
      <c r="U1154" s="1">
        <f>T1154</f>
        <v>0</v>
      </c>
      <c r="V1154" s="57"/>
      <c r="W1154" s="57"/>
      <c r="X1154" s="57"/>
      <c r="Y1154" s="12"/>
    </row>
    <row r="1155" spans="1:25" s="23" customFormat="1" ht="15.75" hidden="1">
      <c r="A1155" s="28" t="s">
        <v>226</v>
      </c>
      <c r="B1155" s="29">
        <v>11</v>
      </c>
      <c r="C1155" s="53" t="s">
        <v>23</v>
      </c>
      <c r="D1155" s="56" t="s">
        <v>192</v>
      </c>
      <c r="E1155" s="32" t="s">
        <v>151</v>
      </c>
      <c r="F1155" s="20"/>
      <c r="G1155" s="1">
        <v>50000</v>
      </c>
      <c r="H1155" s="1">
        <v>50000</v>
      </c>
      <c r="I1155" s="1">
        <v>50000</v>
      </c>
      <c r="J1155" s="1">
        <v>50000</v>
      </c>
      <c r="K1155" s="1">
        <v>1969</v>
      </c>
      <c r="L1155" s="33">
        <f t="shared" si="578"/>
        <v>3.9379999999999997</v>
      </c>
      <c r="M1155" s="1">
        <v>50000</v>
      </c>
      <c r="N1155" s="1">
        <v>50000</v>
      </c>
      <c r="O1155" s="1"/>
      <c r="P1155" s="1">
        <f>O1155</f>
        <v>0</v>
      </c>
      <c r="Q1155" s="1">
        <v>50000</v>
      </c>
      <c r="R1155" s="1"/>
      <c r="S1155" s="1">
        <f>R1155</f>
        <v>0</v>
      </c>
      <c r="T1155" s="1"/>
      <c r="U1155" s="1">
        <f>T1155</f>
        <v>0</v>
      </c>
      <c r="V1155" s="57"/>
      <c r="W1155" s="57"/>
      <c r="X1155" s="57"/>
      <c r="Y1155" s="12"/>
    </row>
    <row r="1156" spans="1:25" s="23" customFormat="1" ht="15.75" hidden="1">
      <c r="A1156" s="28" t="s">
        <v>226</v>
      </c>
      <c r="B1156" s="29">
        <v>11</v>
      </c>
      <c r="C1156" s="53" t="s">
        <v>23</v>
      </c>
      <c r="D1156" s="56" t="s">
        <v>247</v>
      </c>
      <c r="E1156" s="32" t="s">
        <v>235</v>
      </c>
      <c r="F1156" s="20"/>
      <c r="G1156" s="1">
        <v>40000</v>
      </c>
      <c r="H1156" s="1">
        <v>40000</v>
      </c>
      <c r="I1156" s="1">
        <v>40000</v>
      </c>
      <c r="J1156" s="1">
        <v>40000</v>
      </c>
      <c r="K1156" s="1">
        <v>2687.88</v>
      </c>
      <c r="L1156" s="33">
        <f t="shared" si="578"/>
        <v>6.7197000000000005</v>
      </c>
      <c r="M1156" s="1">
        <v>40000</v>
      </c>
      <c r="N1156" s="1">
        <v>40000</v>
      </c>
      <c r="O1156" s="1"/>
      <c r="P1156" s="1">
        <f>O1156</f>
        <v>0</v>
      </c>
      <c r="Q1156" s="1">
        <v>40000</v>
      </c>
      <c r="R1156" s="1"/>
      <c r="S1156" s="1">
        <f>R1156</f>
        <v>0</v>
      </c>
      <c r="T1156" s="1"/>
      <c r="U1156" s="1">
        <f>T1156</f>
        <v>0</v>
      </c>
      <c r="V1156" s="57"/>
      <c r="W1156" s="57"/>
      <c r="X1156" s="57"/>
      <c r="Y1156" s="12"/>
    </row>
    <row r="1157" spans="1:25" s="23" customFormat="1" ht="15.75" hidden="1">
      <c r="A1157" s="24" t="s">
        <v>226</v>
      </c>
      <c r="B1157" s="25">
        <v>11</v>
      </c>
      <c r="C1157" s="52" t="s">
        <v>23</v>
      </c>
      <c r="D1157" s="42">
        <v>323</v>
      </c>
      <c r="E1157" s="20"/>
      <c r="F1157" s="20"/>
      <c r="G1157" s="21">
        <f>SUM(G1158:G1165)</f>
        <v>2200000</v>
      </c>
      <c r="H1157" s="21">
        <f t="shared" ref="H1157:U1157" si="586">SUM(H1158:H1165)</f>
        <v>2200000</v>
      </c>
      <c r="I1157" s="21">
        <f t="shared" si="586"/>
        <v>2200000</v>
      </c>
      <c r="J1157" s="21">
        <f t="shared" si="586"/>
        <v>2200000</v>
      </c>
      <c r="K1157" s="21">
        <f t="shared" si="586"/>
        <v>586794.62</v>
      </c>
      <c r="L1157" s="22">
        <f t="shared" si="578"/>
        <v>26.67248272727273</v>
      </c>
      <c r="M1157" s="21">
        <f t="shared" si="586"/>
        <v>2220000</v>
      </c>
      <c r="N1157" s="21">
        <f t="shared" si="586"/>
        <v>2220000</v>
      </c>
      <c r="O1157" s="21">
        <f t="shared" si="586"/>
        <v>0</v>
      </c>
      <c r="P1157" s="21">
        <f t="shared" si="586"/>
        <v>0</v>
      </c>
      <c r="Q1157" s="21">
        <f t="shared" si="586"/>
        <v>2060000</v>
      </c>
      <c r="R1157" s="21">
        <f t="shared" si="586"/>
        <v>0</v>
      </c>
      <c r="S1157" s="21">
        <f t="shared" si="586"/>
        <v>0</v>
      </c>
      <c r="T1157" s="21">
        <f t="shared" si="586"/>
        <v>0</v>
      </c>
      <c r="U1157" s="21">
        <f t="shared" si="586"/>
        <v>0</v>
      </c>
      <c r="V1157" s="57"/>
      <c r="W1157" s="57"/>
      <c r="X1157" s="57"/>
      <c r="Y1157" s="12"/>
    </row>
    <row r="1158" spans="1:25" s="23" customFormat="1" ht="15.75" hidden="1">
      <c r="A1158" s="28" t="s">
        <v>226</v>
      </c>
      <c r="B1158" s="29">
        <v>11</v>
      </c>
      <c r="C1158" s="53" t="s">
        <v>23</v>
      </c>
      <c r="D1158" s="56" t="s">
        <v>193</v>
      </c>
      <c r="E1158" s="32" t="s">
        <v>117</v>
      </c>
      <c r="F1158" s="20"/>
      <c r="G1158" s="1">
        <v>160000</v>
      </c>
      <c r="H1158" s="1">
        <v>160000</v>
      </c>
      <c r="I1158" s="1">
        <v>160000</v>
      </c>
      <c r="J1158" s="1">
        <v>160000</v>
      </c>
      <c r="K1158" s="1">
        <v>35760.06</v>
      </c>
      <c r="L1158" s="33">
        <f t="shared" si="578"/>
        <v>22.350037499999999</v>
      </c>
      <c r="M1158" s="1">
        <v>160000</v>
      </c>
      <c r="N1158" s="1">
        <v>160000</v>
      </c>
      <c r="O1158" s="1"/>
      <c r="P1158" s="1"/>
      <c r="Q1158" s="1"/>
      <c r="R1158" s="1"/>
      <c r="S1158" s="1"/>
      <c r="T1158" s="1"/>
      <c r="U1158" s="1"/>
      <c r="V1158" s="57"/>
      <c r="W1158" s="57"/>
      <c r="X1158" s="57"/>
      <c r="Y1158" s="12"/>
    </row>
    <row r="1159" spans="1:25" s="23" customFormat="1" ht="15.75" hidden="1">
      <c r="A1159" s="28" t="s">
        <v>226</v>
      </c>
      <c r="B1159" s="29">
        <v>11</v>
      </c>
      <c r="C1159" s="53" t="s">
        <v>23</v>
      </c>
      <c r="D1159" s="56" t="s">
        <v>182</v>
      </c>
      <c r="E1159" s="32" t="s">
        <v>118</v>
      </c>
      <c r="F1159" s="20"/>
      <c r="G1159" s="1">
        <v>70000</v>
      </c>
      <c r="H1159" s="1">
        <v>70000</v>
      </c>
      <c r="I1159" s="1">
        <v>70000</v>
      </c>
      <c r="J1159" s="1">
        <v>70000</v>
      </c>
      <c r="K1159" s="1">
        <v>104847.5</v>
      </c>
      <c r="L1159" s="33">
        <f t="shared" si="578"/>
        <v>149.78214285714287</v>
      </c>
      <c r="M1159" s="1">
        <v>70000</v>
      </c>
      <c r="N1159" s="1">
        <v>70000</v>
      </c>
      <c r="O1159" s="1"/>
      <c r="P1159" s="1">
        <f t="shared" ref="P1159:P1165" si="587">O1159</f>
        <v>0</v>
      </c>
      <c r="Q1159" s="1">
        <v>70000</v>
      </c>
      <c r="R1159" s="1"/>
      <c r="S1159" s="1">
        <f t="shared" ref="S1159:S1165" si="588">R1159</f>
        <v>0</v>
      </c>
      <c r="T1159" s="1"/>
      <c r="U1159" s="1">
        <f t="shared" ref="U1159:U1165" si="589">T1159</f>
        <v>0</v>
      </c>
      <c r="V1159" s="57"/>
      <c r="W1159" s="57"/>
      <c r="X1159" s="57"/>
      <c r="Y1159" s="12"/>
    </row>
    <row r="1160" spans="1:25" s="23" customFormat="1" ht="15.75" hidden="1">
      <c r="A1160" s="28" t="s">
        <v>226</v>
      </c>
      <c r="B1160" s="29">
        <v>11</v>
      </c>
      <c r="C1160" s="53" t="s">
        <v>23</v>
      </c>
      <c r="D1160" s="56" t="s">
        <v>194</v>
      </c>
      <c r="E1160" s="32" t="s">
        <v>119</v>
      </c>
      <c r="F1160" s="20"/>
      <c r="G1160" s="1">
        <v>30000</v>
      </c>
      <c r="H1160" s="1">
        <v>30000</v>
      </c>
      <c r="I1160" s="1">
        <v>30000</v>
      </c>
      <c r="J1160" s="1">
        <v>30000</v>
      </c>
      <c r="K1160" s="1">
        <v>5000</v>
      </c>
      <c r="L1160" s="33">
        <f t="shared" si="578"/>
        <v>16.666666666666664</v>
      </c>
      <c r="M1160" s="1">
        <v>30000</v>
      </c>
      <c r="N1160" s="1">
        <v>30000</v>
      </c>
      <c r="O1160" s="1"/>
      <c r="P1160" s="1">
        <f t="shared" si="587"/>
        <v>0</v>
      </c>
      <c r="Q1160" s="1">
        <v>30000</v>
      </c>
      <c r="R1160" s="1"/>
      <c r="S1160" s="1">
        <f t="shared" si="588"/>
        <v>0</v>
      </c>
      <c r="T1160" s="1"/>
      <c r="U1160" s="1">
        <f t="shared" si="589"/>
        <v>0</v>
      </c>
      <c r="V1160" s="57"/>
      <c r="W1160" s="57"/>
      <c r="X1160" s="57"/>
      <c r="Y1160" s="12"/>
    </row>
    <row r="1161" spans="1:25" s="23" customFormat="1" ht="15.75" hidden="1">
      <c r="A1161" s="28" t="s">
        <v>226</v>
      </c>
      <c r="B1161" s="29">
        <v>11</v>
      </c>
      <c r="C1161" s="53" t="s">
        <v>23</v>
      </c>
      <c r="D1161" s="56" t="s">
        <v>195</v>
      </c>
      <c r="E1161" s="32" t="s">
        <v>120</v>
      </c>
      <c r="F1161" s="20"/>
      <c r="G1161" s="1">
        <v>70000</v>
      </c>
      <c r="H1161" s="1">
        <v>70000</v>
      </c>
      <c r="I1161" s="1">
        <v>70000</v>
      </c>
      <c r="J1161" s="1">
        <v>70000</v>
      </c>
      <c r="K1161" s="1">
        <v>0</v>
      </c>
      <c r="L1161" s="33">
        <f t="shared" si="578"/>
        <v>0</v>
      </c>
      <c r="M1161" s="1">
        <v>70000</v>
      </c>
      <c r="N1161" s="1">
        <v>70000</v>
      </c>
      <c r="O1161" s="1"/>
      <c r="P1161" s="1">
        <f t="shared" si="587"/>
        <v>0</v>
      </c>
      <c r="Q1161" s="1">
        <v>70000</v>
      </c>
      <c r="R1161" s="1"/>
      <c r="S1161" s="1">
        <f t="shared" si="588"/>
        <v>0</v>
      </c>
      <c r="T1161" s="1"/>
      <c r="U1161" s="1">
        <f t="shared" si="589"/>
        <v>0</v>
      </c>
      <c r="V1161" s="57"/>
      <c r="W1161" s="57"/>
      <c r="X1161" s="57"/>
      <c r="Y1161" s="12"/>
    </row>
    <row r="1162" spans="1:25" s="23" customFormat="1" ht="15.75" hidden="1">
      <c r="A1162" s="28" t="s">
        <v>226</v>
      </c>
      <c r="B1162" s="29">
        <v>11</v>
      </c>
      <c r="C1162" s="53" t="s">
        <v>23</v>
      </c>
      <c r="D1162" s="56" t="s">
        <v>196</v>
      </c>
      <c r="E1162" s="32" t="s">
        <v>42</v>
      </c>
      <c r="F1162" s="20"/>
      <c r="G1162" s="1">
        <v>100000</v>
      </c>
      <c r="H1162" s="1">
        <v>100000</v>
      </c>
      <c r="I1162" s="1">
        <v>100000</v>
      </c>
      <c r="J1162" s="1">
        <v>100000</v>
      </c>
      <c r="K1162" s="1">
        <v>108027.06</v>
      </c>
      <c r="L1162" s="33">
        <f t="shared" si="578"/>
        <v>108.02705999999999</v>
      </c>
      <c r="M1162" s="1">
        <v>100000</v>
      </c>
      <c r="N1162" s="1">
        <v>100000</v>
      </c>
      <c r="O1162" s="1"/>
      <c r="P1162" s="1">
        <f t="shared" si="587"/>
        <v>0</v>
      </c>
      <c r="Q1162" s="1">
        <v>100000</v>
      </c>
      <c r="R1162" s="1"/>
      <c r="S1162" s="1">
        <f t="shared" si="588"/>
        <v>0</v>
      </c>
      <c r="T1162" s="1"/>
      <c r="U1162" s="1">
        <f t="shared" si="589"/>
        <v>0</v>
      </c>
      <c r="V1162" s="57"/>
      <c r="W1162" s="57"/>
      <c r="X1162" s="57"/>
      <c r="Y1162" s="12"/>
    </row>
    <row r="1163" spans="1:25" s="23" customFormat="1" ht="15.75" hidden="1">
      <c r="A1163" s="28" t="s">
        <v>226</v>
      </c>
      <c r="B1163" s="29">
        <v>11</v>
      </c>
      <c r="C1163" s="53" t="s">
        <v>23</v>
      </c>
      <c r="D1163" s="56" t="s">
        <v>157</v>
      </c>
      <c r="E1163" s="32" t="s">
        <v>36</v>
      </c>
      <c r="F1163" s="20"/>
      <c r="G1163" s="1">
        <v>150000</v>
      </c>
      <c r="H1163" s="1">
        <v>150000</v>
      </c>
      <c r="I1163" s="1">
        <v>150000</v>
      </c>
      <c r="J1163" s="1">
        <v>150000</v>
      </c>
      <c r="K1163" s="1">
        <v>146355</v>
      </c>
      <c r="L1163" s="33">
        <f t="shared" si="578"/>
        <v>97.570000000000007</v>
      </c>
      <c r="M1163" s="1">
        <v>150000</v>
      </c>
      <c r="N1163" s="1">
        <v>150000</v>
      </c>
      <c r="O1163" s="1"/>
      <c r="P1163" s="1">
        <f t="shared" si="587"/>
        <v>0</v>
      </c>
      <c r="Q1163" s="1">
        <v>150000</v>
      </c>
      <c r="R1163" s="1"/>
      <c r="S1163" s="1">
        <f t="shared" si="588"/>
        <v>0</v>
      </c>
      <c r="T1163" s="1"/>
      <c r="U1163" s="1">
        <f t="shared" si="589"/>
        <v>0</v>
      </c>
      <c r="V1163" s="57"/>
      <c r="W1163" s="57"/>
      <c r="X1163" s="57"/>
      <c r="Y1163" s="12"/>
    </row>
    <row r="1164" spans="1:25" s="23" customFormat="1" ht="15.75" hidden="1">
      <c r="A1164" s="28" t="s">
        <v>226</v>
      </c>
      <c r="B1164" s="29">
        <v>11</v>
      </c>
      <c r="C1164" s="53" t="s">
        <v>23</v>
      </c>
      <c r="D1164" s="56" t="s">
        <v>198</v>
      </c>
      <c r="E1164" s="32" t="s">
        <v>122</v>
      </c>
      <c r="F1164" s="20"/>
      <c r="G1164" s="1">
        <v>120000</v>
      </c>
      <c r="H1164" s="1">
        <v>120000</v>
      </c>
      <c r="I1164" s="1">
        <v>120000</v>
      </c>
      <c r="J1164" s="1">
        <v>120000</v>
      </c>
      <c r="K1164" s="1">
        <v>55600</v>
      </c>
      <c r="L1164" s="33">
        <f t="shared" si="578"/>
        <v>46.333333333333329</v>
      </c>
      <c r="M1164" s="1">
        <v>140000</v>
      </c>
      <c r="N1164" s="1">
        <v>140000</v>
      </c>
      <c r="O1164" s="1"/>
      <c r="P1164" s="1">
        <f t="shared" si="587"/>
        <v>0</v>
      </c>
      <c r="Q1164" s="1">
        <v>140000</v>
      </c>
      <c r="R1164" s="1"/>
      <c r="S1164" s="1">
        <f t="shared" si="588"/>
        <v>0</v>
      </c>
      <c r="T1164" s="1"/>
      <c r="U1164" s="1">
        <f t="shared" si="589"/>
        <v>0</v>
      </c>
      <c r="V1164" s="57"/>
      <c r="W1164" s="57"/>
      <c r="X1164" s="57"/>
      <c r="Y1164" s="12"/>
    </row>
    <row r="1165" spans="1:25" s="23" customFormat="1" ht="15.75" hidden="1">
      <c r="A1165" s="28" t="s">
        <v>226</v>
      </c>
      <c r="B1165" s="29">
        <v>11</v>
      </c>
      <c r="C1165" s="53" t="s">
        <v>23</v>
      </c>
      <c r="D1165" s="56" t="s">
        <v>199</v>
      </c>
      <c r="E1165" s="32" t="s">
        <v>41</v>
      </c>
      <c r="F1165" s="20"/>
      <c r="G1165" s="1">
        <v>1500000</v>
      </c>
      <c r="H1165" s="1">
        <v>1500000</v>
      </c>
      <c r="I1165" s="1">
        <v>1500000</v>
      </c>
      <c r="J1165" s="1">
        <v>1500000</v>
      </c>
      <c r="K1165" s="1">
        <v>131205</v>
      </c>
      <c r="L1165" s="33">
        <f t="shared" si="578"/>
        <v>8.7469999999999999</v>
      </c>
      <c r="M1165" s="1">
        <v>1500000</v>
      </c>
      <c r="N1165" s="1">
        <v>1500000</v>
      </c>
      <c r="O1165" s="1"/>
      <c r="P1165" s="1">
        <f t="shared" si="587"/>
        <v>0</v>
      </c>
      <c r="Q1165" s="1">
        <v>1500000</v>
      </c>
      <c r="R1165" s="1"/>
      <c r="S1165" s="1">
        <f t="shared" si="588"/>
        <v>0</v>
      </c>
      <c r="T1165" s="1"/>
      <c r="U1165" s="1">
        <f t="shared" si="589"/>
        <v>0</v>
      </c>
      <c r="V1165" s="57"/>
      <c r="W1165" s="57"/>
      <c r="X1165" s="57"/>
      <c r="Y1165" s="12"/>
    </row>
    <row r="1166" spans="1:25" s="23" customFormat="1" ht="15.75" hidden="1">
      <c r="A1166" s="24" t="s">
        <v>226</v>
      </c>
      <c r="B1166" s="25">
        <v>11</v>
      </c>
      <c r="C1166" s="52" t="s">
        <v>23</v>
      </c>
      <c r="D1166" s="42">
        <v>329</v>
      </c>
      <c r="E1166" s="20"/>
      <c r="F1166" s="20"/>
      <c r="G1166" s="21">
        <f>SUM(G1167:G1169)</f>
        <v>90000</v>
      </c>
      <c r="H1166" s="21">
        <f t="shared" ref="H1166:U1166" si="590">SUM(H1167:H1169)</f>
        <v>90000</v>
      </c>
      <c r="I1166" s="21">
        <f t="shared" si="590"/>
        <v>90000</v>
      </c>
      <c r="J1166" s="21">
        <f t="shared" si="590"/>
        <v>90000</v>
      </c>
      <c r="K1166" s="21">
        <f t="shared" si="590"/>
        <v>3565.96</v>
      </c>
      <c r="L1166" s="22">
        <f t="shared" si="578"/>
        <v>3.9621777777777778</v>
      </c>
      <c r="M1166" s="21">
        <f t="shared" si="590"/>
        <v>90000</v>
      </c>
      <c r="N1166" s="21">
        <f t="shared" si="590"/>
        <v>90000</v>
      </c>
      <c r="O1166" s="21">
        <f t="shared" si="590"/>
        <v>0</v>
      </c>
      <c r="P1166" s="21">
        <f t="shared" si="590"/>
        <v>0</v>
      </c>
      <c r="Q1166" s="21">
        <f t="shared" si="590"/>
        <v>70000</v>
      </c>
      <c r="R1166" s="21">
        <f t="shared" si="590"/>
        <v>0</v>
      </c>
      <c r="S1166" s="21">
        <f t="shared" si="590"/>
        <v>0</v>
      </c>
      <c r="T1166" s="21">
        <f t="shared" si="590"/>
        <v>0</v>
      </c>
      <c r="U1166" s="21">
        <f t="shared" si="590"/>
        <v>0</v>
      </c>
      <c r="V1166" s="57"/>
      <c r="W1166" s="57"/>
      <c r="X1166" s="57"/>
      <c r="Y1166" s="12"/>
    </row>
    <row r="1167" spans="1:25" s="23" customFormat="1" ht="15.75" hidden="1">
      <c r="A1167" s="28" t="s">
        <v>226</v>
      </c>
      <c r="B1167" s="29">
        <v>11</v>
      </c>
      <c r="C1167" s="53" t="s">
        <v>23</v>
      </c>
      <c r="D1167" s="56" t="s">
        <v>201</v>
      </c>
      <c r="E1167" s="32" t="s">
        <v>123</v>
      </c>
      <c r="F1167" s="20"/>
      <c r="G1167" s="1">
        <v>20000</v>
      </c>
      <c r="H1167" s="1">
        <v>20000</v>
      </c>
      <c r="I1167" s="1">
        <v>20000</v>
      </c>
      <c r="J1167" s="1">
        <v>20000</v>
      </c>
      <c r="K1167" s="1"/>
      <c r="L1167" s="33">
        <f t="shared" si="578"/>
        <v>0</v>
      </c>
      <c r="M1167" s="1">
        <v>20000</v>
      </c>
      <c r="N1167" s="1">
        <v>20000</v>
      </c>
      <c r="O1167" s="1"/>
      <c r="P1167" s="1"/>
      <c r="Q1167" s="1"/>
      <c r="R1167" s="1"/>
      <c r="S1167" s="1"/>
      <c r="T1167" s="1"/>
      <c r="U1167" s="1"/>
      <c r="V1167" s="57"/>
      <c r="W1167" s="57"/>
      <c r="X1167" s="57"/>
      <c r="Y1167" s="12"/>
    </row>
    <row r="1168" spans="1:25" s="23" customFormat="1" ht="15.75" hidden="1">
      <c r="A1168" s="28" t="s">
        <v>226</v>
      </c>
      <c r="B1168" s="29">
        <v>11</v>
      </c>
      <c r="C1168" s="53" t="s">
        <v>23</v>
      </c>
      <c r="D1168" s="56" t="s">
        <v>202</v>
      </c>
      <c r="E1168" s="32" t="s">
        <v>124</v>
      </c>
      <c r="F1168" s="20"/>
      <c r="G1168" s="1">
        <v>50000</v>
      </c>
      <c r="H1168" s="1">
        <v>50000</v>
      </c>
      <c r="I1168" s="1">
        <v>50000</v>
      </c>
      <c r="J1168" s="1">
        <v>50000</v>
      </c>
      <c r="K1168" s="1">
        <v>3565.96</v>
      </c>
      <c r="L1168" s="33">
        <f t="shared" si="578"/>
        <v>7.13192</v>
      </c>
      <c r="M1168" s="1">
        <v>50000</v>
      </c>
      <c r="N1168" s="1">
        <v>50000</v>
      </c>
      <c r="O1168" s="1"/>
      <c r="P1168" s="1">
        <f>O1168</f>
        <v>0</v>
      </c>
      <c r="Q1168" s="1">
        <v>50000</v>
      </c>
      <c r="R1168" s="1"/>
      <c r="S1168" s="1">
        <f>R1168</f>
        <v>0</v>
      </c>
      <c r="T1168" s="1"/>
      <c r="U1168" s="1">
        <f>T1168</f>
        <v>0</v>
      </c>
      <c r="V1168" s="57"/>
      <c r="W1168" s="57"/>
      <c r="X1168" s="57"/>
      <c r="Y1168" s="12"/>
    </row>
    <row r="1169" spans="1:25" s="23" customFormat="1" ht="15.75" hidden="1">
      <c r="A1169" s="28" t="s">
        <v>226</v>
      </c>
      <c r="B1169" s="29">
        <v>11</v>
      </c>
      <c r="C1169" s="53" t="s">
        <v>23</v>
      </c>
      <c r="D1169" s="56" t="s">
        <v>241</v>
      </c>
      <c r="E1169" s="32" t="s">
        <v>237</v>
      </c>
      <c r="F1169" s="20"/>
      <c r="G1169" s="1">
        <v>20000</v>
      </c>
      <c r="H1169" s="1">
        <v>20000</v>
      </c>
      <c r="I1169" s="1">
        <v>20000</v>
      </c>
      <c r="J1169" s="1">
        <v>20000</v>
      </c>
      <c r="K1169" s="1"/>
      <c r="L1169" s="33">
        <f t="shared" si="578"/>
        <v>0</v>
      </c>
      <c r="M1169" s="1">
        <v>20000</v>
      </c>
      <c r="N1169" s="1">
        <v>20000</v>
      </c>
      <c r="O1169" s="1"/>
      <c r="P1169" s="1">
        <f>O1169</f>
        <v>0</v>
      </c>
      <c r="Q1169" s="1">
        <v>20000</v>
      </c>
      <c r="R1169" s="1"/>
      <c r="S1169" s="1">
        <f>R1169</f>
        <v>0</v>
      </c>
      <c r="T1169" s="1"/>
      <c r="U1169" s="1">
        <f>T1169</f>
        <v>0</v>
      </c>
      <c r="V1169" s="57"/>
      <c r="W1169" s="57"/>
      <c r="X1169" s="57"/>
      <c r="Y1169" s="12"/>
    </row>
    <row r="1170" spans="1:25" s="23" customFormat="1" ht="15.75" hidden="1">
      <c r="A1170" s="24" t="s">
        <v>226</v>
      </c>
      <c r="B1170" s="25">
        <v>11</v>
      </c>
      <c r="C1170" s="52" t="s">
        <v>23</v>
      </c>
      <c r="D1170" s="42">
        <v>343</v>
      </c>
      <c r="E1170" s="20"/>
      <c r="F1170" s="20"/>
      <c r="G1170" s="21">
        <f>SUM(G1171:G1172)</f>
        <v>40000</v>
      </c>
      <c r="H1170" s="21">
        <f t="shared" ref="H1170:U1170" si="591">SUM(H1171:H1172)</f>
        <v>40000</v>
      </c>
      <c r="I1170" s="21">
        <f t="shared" si="591"/>
        <v>40000</v>
      </c>
      <c r="J1170" s="21">
        <f t="shared" si="591"/>
        <v>40000</v>
      </c>
      <c r="K1170" s="21">
        <f t="shared" si="591"/>
        <v>553.38</v>
      </c>
      <c r="L1170" s="22">
        <f t="shared" si="578"/>
        <v>1.3834499999999998</v>
      </c>
      <c r="M1170" s="21">
        <f t="shared" si="591"/>
        <v>40000</v>
      </c>
      <c r="N1170" s="21">
        <f t="shared" si="591"/>
        <v>40000</v>
      </c>
      <c r="O1170" s="21">
        <f t="shared" si="591"/>
        <v>0</v>
      </c>
      <c r="P1170" s="21">
        <f t="shared" si="591"/>
        <v>0</v>
      </c>
      <c r="Q1170" s="21">
        <f t="shared" si="591"/>
        <v>10000</v>
      </c>
      <c r="R1170" s="21">
        <f t="shared" si="591"/>
        <v>0</v>
      </c>
      <c r="S1170" s="21">
        <f t="shared" si="591"/>
        <v>0</v>
      </c>
      <c r="T1170" s="21">
        <f t="shared" si="591"/>
        <v>0</v>
      </c>
      <c r="U1170" s="21">
        <f t="shared" si="591"/>
        <v>0</v>
      </c>
      <c r="V1170" s="57"/>
      <c r="W1170" s="57"/>
      <c r="X1170" s="57"/>
      <c r="Y1170" s="12"/>
    </row>
    <row r="1171" spans="1:25" s="23" customFormat="1" ht="15.75" hidden="1">
      <c r="A1171" s="28" t="s">
        <v>226</v>
      </c>
      <c r="B1171" s="29">
        <v>11</v>
      </c>
      <c r="C1171" s="53" t="s">
        <v>23</v>
      </c>
      <c r="D1171" s="56" t="s">
        <v>204</v>
      </c>
      <c r="E1171" s="32" t="s">
        <v>153</v>
      </c>
      <c r="F1171" s="20"/>
      <c r="G1171" s="1">
        <v>30000</v>
      </c>
      <c r="H1171" s="1">
        <v>30000</v>
      </c>
      <c r="I1171" s="1">
        <v>30000</v>
      </c>
      <c r="J1171" s="1">
        <v>30000</v>
      </c>
      <c r="K1171" s="1">
        <v>553.38</v>
      </c>
      <c r="L1171" s="33">
        <f t="shared" si="578"/>
        <v>1.8446</v>
      </c>
      <c r="M1171" s="1">
        <v>30000</v>
      </c>
      <c r="N1171" s="1">
        <v>30000</v>
      </c>
      <c r="O1171" s="1"/>
      <c r="P1171" s="1"/>
      <c r="Q1171" s="1"/>
      <c r="R1171" s="1"/>
      <c r="S1171" s="1"/>
      <c r="T1171" s="1"/>
      <c r="U1171" s="1"/>
      <c r="V1171" s="57"/>
      <c r="W1171" s="57"/>
      <c r="X1171" s="57"/>
      <c r="Y1171" s="12"/>
    </row>
    <row r="1172" spans="1:25" hidden="1">
      <c r="A1172" s="28" t="s">
        <v>226</v>
      </c>
      <c r="B1172" s="29">
        <v>11</v>
      </c>
      <c r="C1172" s="53" t="s">
        <v>23</v>
      </c>
      <c r="D1172" s="56">
        <v>3433</v>
      </c>
      <c r="E1172" s="32" t="s">
        <v>126</v>
      </c>
      <c r="F1172" s="32"/>
      <c r="G1172" s="1">
        <v>10000</v>
      </c>
      <c r="H1172" s="1">
        <v>10000</v>
      </c>
      <c r="I1172" s="1">
        <v>10000</v>
      </c>
      <c r="J1172" s="1">
        <v>10000</v>
      </c>
      <c r="K1172" s="1"/>
      <c r="L1172" s="33">
        <f t="shared" si="578"/>
        <v>0</v>
      </c>
      <c r="M1172" s="1">
        <v>10000</v>
      </c>
      <c r="N1172" s="1">
        <v>10000</v>
      </c>
      <c r="O1172" s="1"/>
      <c r="P1172" s="1">
        <f>O1172</f>
        <v>0</v>
      </c>
      <c r="Q1172" s="1">
        <v>10000</v>
      </c>
      <c r="R1172" s="1"/>
      <c r="S1172" s="1">
        <f>R1172</f>
        <v>0</v>
      </c>
      <c r="T1172" s="1"/>
      <c r="U1172" s="1">
        <f>T1172</f>
        <v>0</v>
      </c>
    </row>
    <row r="1173" spans="1:25" s="23" customFormat="1" ht="15.75" hidden="1">
      <c r="A1173" s="24" t="s">
        <v>226</v>
      </c>
      <c r="B1173" s="25">
        <v>11</v>
      </c>
      <c r="C1173" s="52" t="s">
        <v>23</v>
      </c>
      <c r="D1173" s="42">
        <v>372</v>
      </c>
      <c r="E1173" s="20"/>
      <c r="F1173" s="20"/>
      <c r="G1173" s="21">
        <f>SUM(G1174)</f>
        <v>20000</v>
      </c>
      <c r="H1173" s="21">
        <f t="shared" ref="H1173:U1173" si="592">SUM(H1174)</f>
        <v>20000</v>
      </c>
      <c r="I1173" s="21">
        <f t="shared" si="592"/>
        <v>20000</v>
      </c>
      <c r="J1173" s="21">
        <f t="shared" si="592"/>
        <v>20000</v>
      </c>
      <c r="K1173" s="21">
        <f t="shared" si="592"/>
        <v>0</v>
      </c>
      <c r="L1173" s="22">
        <f t="shared" si="578"/>
        <v>0</v>
      </c>
      <c r="M1173" s="21">
        <f t="shared" si="592"/>
        <v>20000</v>
      </c>
      <c r="N1173" s="21">
        <f t="shared" si="592"/>
        <v>20000</v>
      </c>
      <c r="O1173" s="21">
        <f t="shared" si="592"/>
        <v>0</v>
      </c>
      <c r="P1173" s="21">
        <f t="shared" si="592"/>
        <v>0</v>
      </c>
      <c r="Q1173" s="21">
        <f t="shared" si="592"/>
        <v>0</v>
      </c>
      <c r="R1173" s="21">
        <f t="shared" si="592"/>
        <v>0</v>
      </c>
      <c r="S1173" s="21">
        <f t="shared" si="592"/>
        <v>0</v>
      </c>
      <c r="T1173" s="21">
        <f t="shared" si="592"/>
        <v>0</v>
      </c>
      <c r="U1173" s="21">
        <f t="shared" si="592"/>
        <v>0</v>
      </c>
      <c r="V1173" s="57"/>
      <c r="W1173" s="57"/>
      <c r="X1173" s="57"/>
      <c r="Y1173" s="12"/>
    </row>
    <row r="1174" spans="1:25" hidden="1">
      <c r="A1174" s="28" t="s">
        <v>226</v>
      </c>
      <c r="B1174" s="29">
        <v>11</v>
      </c>
      <c r="C1174" s="53" t="s">
        <v>23</v>
      </c>
      <c r="D1174" s="56">
        <v>3721</v>
      </c>
      <c r="E1174" s="32" t="s">
        <v>149</v>
      </c>
      <c r="F1174" s="32"/>
      <c r="G1174" s="1">
        <v>20000</v>
      </c>
      <c r="H1174" s="1">
        <v>20000</v>
      </c>
      <c r="I1174" s="1">
        <v>20000</v>
      </c>
      <c r="J1174" s="1">
        <v>20000</v>
      </c>
      <c r="K1174" s="1">
        <v>0</v>
      </c>
      <c r="L1174" s="33">
        <f t="shared" si="578"/>
        <v>0</v>
      </c>
      <c r="M1174" s="1">
        <v>20000</v>
      </c>
      <c r="N1174" s="1">
        <v>20000</v>
      </c>
      <c r="O1174" s="1"/>
      <c r="P1174" s="1"/>
      <c r="Q1174" s="1"/>
      <c r="R1174" s="1"/>
      <c r="S1174" s="1"/>
      <c r="T1174" s="1"/>
      <c r="U1174" s="1"/>
    </row>
    <row r="1175" spans="1:25" s="23" customFormat="1" ht="15.75" hidden="1">
      <c r="A1175" s="24" t="s">
        <v>226</v>
      </c>
      <c r="B1175" s="25">
        <v>11</v>
      </c>
      <c r="C1175" s="52" t="s">
        <v>23</v>
      </c>
      <c r="D1175" s="42">
        <v>412</v>
      </c>
      <c r="E1175" s="20"/>
      <c r="F1175" s="20"/>
      <c r="G1175" s="21">
        <f>SUM(G1176)</f>
        <v>45000</v>
      </c>
      <c r="H1175" s="21">
        <f t="shared" ref="H1175:U1175" si="593">SUM(H1176)</f>
        <v>45000</v>
      </c>
      <c r="I1175" s="21">
        <f t="shared" si="593"/>
        <v>45000</v>
      </c>
      <c r="J1175" s="21">
        <f t="shared" si="593"/>
        <v>45000</v>
      </c>
      <c r="K1175" s="21">
        <f t="shared" si="593"/>
        <v>7474.39</v>
      </c>
      <c r="L1175" s="22">
        <f t="shared" si="578"/>
        <v>16.609755555555555</v>
      </c>
      <c r="M1175" s="21">
        <f t="shared" si="593"/>
        <v>45000</v>
      </c>
      <c r="N1175" s="21">
        <f t="shared" si="593"/>
        <v>45000</v>
      </c>
      <c r="O1175" s="21">
        <f t="shared" si="593"/>
        <v>0</v>
      </c>
      <c r="P1175" s="21">
        <f t="shared" si="593"/>
        <v>0</v>
      </c>
      <c r="Q1175" s="21">
        <f t="shared" si="593"/>
        <v>0</v>
      </c>
      <c r="R1175" s="21">
        <f t="shared" si="593"/>
        <v>0</v>
      </c>
      <c r="S1175" s="21">
        <f t="shared" si="593"/>
        <v>0</v>
      </c>
      <c r="T1175" s="21">
        <f t="shared" si="593"/>
        <v>0</v>
      </c>
      <c r="U1175" s="21">
        <f t="shared" si="593"/>
        <v>0</v>
      </c>
      <c r="V1175" s="57"/>
      <c r="W1175" s="57"/>
      <c r="X1175" s="57"/>
      <c r="Y1175" s="12"/>
    </row>
    <row r="1176" spans="1:25" hidden="1">
      <c r="A1176" s="28" t="s">
        <v>226</v>
      </c>
      <c r="B1176" s="29">
        <v>11</v>
      </c>
      <c r="C1176" s="53" t="s">
        <v>23</v>
      </c>
      <c r="D1176" s="56">
        <v>4123</v>
      </c>
      <c r="E1176" s="32" t="s">
        <v>212</v>
      </c>
      <c r="F1176" s="32"/>
      <c r="G1176" s="1">
        <v>45000</v>
      </c>
      <c r="H1176" s="1">
        <v>45000</v>
      </c>
      <c r="I1176" s="1">
        <v>45000</v>
      </c>
      <c r="J1176" s="1">
        <v>45000</v>
      </c>
      <c r="K1176" s="1">
        <v>7474.39</v>
      </c>
      <c r="L1176" s="33">
        <f t="shared" si="578"/>
        <v>16.609755555555555</v>
      </c>
      <c r="M1176" s="1">
        <v>45000</v>
      </c>
      <c r="N1176" s="1">
        <v>45000</v>
      </c>
      <c r="O1176" s="1"/>
      <c r="P1176" s="1"/>
      <c r="Q1176" s="1"/>
      <c r="R1176" s="1"/>
      <c r="S1176" s="1"/>
      <c r="T1176" s="1"/>
      <c r="U1176" s="1"/>
    </row>
    <row r="1177" spans="1:25" s="23" customFormat="1" ht="15.75" hidden="1">
      <c r="A1177" s="24" t="s">
        <v>226</v>
      </c>
      <c r="B1177" s="25">
        <v>11</v>
      </c>
      <c r="C1177" s="52" t="s">
        <v>23</v>
      </c>
      <c r="D1177" s="42">
        <v>422</v>
      </c>
      <c r="E1177" s="20"/>
      <c r="F1177" s="20"/>
      <c r="G1177" s="21">
        <f>SUM(G1178:G1181)</f>
        <v>417000</v>
      </c>
      <c r="H1177" s="21">
        <f t="shared" ref="H1177:U1177" si="594">SUM(H1178:H1181)</f>
        <v>417000</v>
      </c>
      <c r="I1177" s="21">
        <f t="shared" si="594"/>
        <v>417000</v>
      </c>
      <c r="J1177" s="21">
        <f t="shared" si="594"/>
        <v>417000</v>
      </c>
      <c r="K1177" s="21">
        <f t="shared" si="594"/>
        <v>23480</v>
      </c>
      <c r="L1177" s="22">
        <f t="shared" si="578"/>
        <v>5.6306954436450845</v>
      </c>
      <c r="M1177" s="21">
        <f t="shared" si="594"/>
        <v>417000</v>
      </c>
      <c r="N1177" s="21">
        <f t="shared" si="594"/>
        <v>417000</v>
      </c>
      <c r="O1177" s="21">
        <f t="shared" si="594"/>
        <v>0</v>
      </c>
      <c r="P1177" s="21">
        <f t="shared" si="594"/>
        <v>0</v>
      </c>
      <c r="Q1177" s="21">
        <f t="shared" si="594"/>
        <v>267000</v>
      </c>
      <c r="R1177" s="21">
        <f t="shared" si="594"/>
        <v>0</v>
      </c>
      <c r="S1177" s="21">
        <f t="shared" si="594"/>
        <v>0</v>
      </c>
      <c r="T1177" s="21">
        <f t="shared" si="594"/>
        <v>0</v>
      </c>
      <c r="U1177" s="21">
        <f t="shared" si="594"/>
        <v>0</v>
      </c>
      <c r="V1177" s="57"/>
      <c r="W1177" s="57"/>
      <c r="X1177" s="57"/>
      <c r="Y1177" s="12"/>
    </row>
    <row r="1178" spans="1:25" hidden="1">
      <c r="A1178" s="28" t="s">
        <v>226</v>
      </c>
      <c r="B1178" s="29">
        <v>11</v>
      </c>
      <c r="C1178" s="53" t="s">
        <v>23</v>
      </c>
      <c r="D1178" s="56">
        <v>4221</v>
      </c>
      <c r="E1178" s="32" t="s">
        <v>129</v>
      </c>
      <c r="F1178" s="32"/>
      <c r="G1178" s="1">
        <v>150000</v>
      </c>
      <c r="H1178" s="1">
        <v>150000</v>
      </c>
      <c r="I1178" s="1">
        <v>150000</v>
      </c>
      <c r="J1178" s="1">
        <v>150000</v>
      </c>
      <c r="K1178" s="1">
        <v>0</v>
      </c>
      <c r="L1178" s="33">
        <f t="shared" si="578"/>
        <v>0</v>
      </c>
      <c r="M1178" s="1">
        <v>150000</v>
      </c>
      <c r="N1178" s="1">
        <v>150000</v>
      </c>
      <c r="O1178" s="1"/>
      <c r="P1178" s="1"/>
      <c r="Q1178" s="1"/>
      <c r="R1178" s="1"/>
      <c r="S1178" s="1"/>
      <c r="T1178" s="1"/>
      <c r="U1178" s="1"/>
    </row>
    <row r="1179" spans="1:25" hidden="1">
      <c r="A1179" s="28" t="s">
        <v>226</v>
      </c>
      <c r="B1179" s="29">
        <v>11</v>
      </c>
      <c r="C1179" s="53" t="s">
        <v>23</v>
      </c>
      <c r="D1179" s="56">
        <v>4222</v>
      </c>
      <c r="E1179" s="32" t="s">
        <v>130</v>
      </c>
      <c r="F1179" s="32"/>
      <c r="G1179" s="1">
        <v>80000</v>
      </c>
      <c r="H1179" s="1">
        <v>80000</v>
      </c>
      <c r="I1179" s="1">
        <v>80000</v>
      </c>
      <c r="J1179" s="1">
        <v>80000</v>
      </c>
      <c r="K1179" s="1">
        <v>0</v>
      </c>
      <c r="L1179" s="33">
        <f t="shared" si="578"/>
        <v>0</v>
      </c>
      <c r="M1179" s="1">
        <v>80000</v>
      </c>
      <c r="N1179" s="1">
        <v>80000</v>
      </c>
      <c r="O1179" s="1"/>
      <c r="P1179" s="1">
        <f>O1179</f>
        <v>0</v>
      </c>
      <c r="Q1179" s="1">
        <v>80000</v>
      </c>
      <c r="R1179" s="1"/>
      <c r="S1179" s="1">
        <f>R1179</f>
        <v>0</v>
      </c>
      <c r="T1179" s="1"/>
      <c r="U1179" s="1">
        <f>T1179</f>
        <v>0</v>
      </c>
    </row>
    <row r="1180" spans="1:25" hidden="1">
      <c r="A1180" s="28" t="s">
        <v>226</v>
      </c>
      <c r="B1180" s="29">
        <v>11</v>
      </c>
      <c r="C1180" s="53" t="s">
        <v>23</v>
      </c>
      <c r="D1180" s="56">
        <v>4223</v>
      </c>
      <c r="E1180" s="32" t="s">
        <v>131</v>
      </c>
      <c r="F1180" s="32"/>
      <c r="G1180" s="1">
        <v>37000</v>
      </c>
      <c r="H1180" s="1">
        <v>37000</v>
      </c>
      <c r="I1180" s="1">
        <v>37000</v>
      </c>
      <c r="J1180" s="1">
        <v>37000</v>
      </c>
      <c r="K1180" s="1">
        <v>23480</v>
      </c>
      <c r="L1180" s="33">
        <f t="shared" si="578"/>
        <v>63.459459459459453</v>
      </c>
      <c r="M1180" s="1">
        <v>37000</v>
      </c>
      <c r="N1180" s="1">
        <v>37000</v>
      </c>
      <c r="O1180" s="1"/>
      <c r="P1180" s="1">
        <f>O1180</f>
        <v>0</v>
      </c>
      <c r="Q1180" s="1">
        <v>37000</v>
      </c>
      <c r="R1180" s="1"/>
      <c r="S1180" s="1">
        <f>R1180</f>
        <v>0</v>
      </c>
      <c r="T1180" s="1"/>
      <c r="U1180" s="1">
        <f>T1180</f>
        <v>0</v>
      </c>
    </row>
    <row r="1181" spans="1:25" hidden="1">
      <c r="A1181" s="28" t="s">
        <v>226</v>
      </c>
      <c r="B1181" s="29">
        <v>11</v>
      </c>
      <c r="C1181" s="53" t="s">
        <v>23</v>
      </c>
      <c r="D1181" s="56">
        <v>4227</v>
      </c>
      <c r="E1181" s="32" t="s">
        <v>132</v>
      </c>
      <c r="F1181" s="32"/>
      <c r="G1181" s="1">
        <v>150000</v>
      </c>
      <c r="H1181" s="1">
        <v>150000</v>
      </c>
      <c r="I1181" s="1">
        <v>150000</v>
      </c>
      <c r="J1181" s="1">
        <v>150000</v>
      </c>
      <c r="K1181" s="1">
        <v>0</v>
      </c>
      <c r="L1181" s="33">
        <f t="shared" si="578"/>
        <v>0</v>
      </c>
      <c r="M1181" s="1">
        <v>150000</v>
      </c>
      <c r="N1181" s="1">
        <v>150000</v>
      </c>
      <c r="O1181" s="1"/>
      <c r="P1181" s="1">
        <f>O1181</f>
        <v>0</v>
      </c>
      <c r="Q1181" s="1">
        <v>150000</v>
      </c>
      <c r="R1181" s="1"/>
      <c r="S1181" s="1">
        <f>R1181</f>
        <v>0</v>
      </c>
      <c r="T1181" s="1"/>
      <c r="U1181" s="1">
        <f>T1181</f>
        <v>0</v>
      </c>
    </row>
    <row r="1182" spans="1:25" s="23" customFormat="1" ht="15.75" hidden="1">
      <c r="A1182" s="24" t="s">
        <v>226</v>
      </c>
      <c r="B1182" s="25">
        <v>11</v>
      </c>
      <c r="C1182" s="52" t="s">
        <v>23</v>
      </c>
      <c r="D1182" s="42">
        <v>426</v>
      </c>
      <c r="E1182" s="20"/>
      <c r="F1182" s="20"/>
      <c r="G1182" s="21">
        <f>SUM(G1183)</f>
        <v>100000</v>
      </c>
      <c r="H1182" s="21">
        <f t="shared" ref="H1182:U1182" si="595">SUM(H1183)</f>
        <v>100000</v>
      </c>
      <c r="I1182" s="21">
        <f t="shared" si="595"/>
        <v>100000</v>
      </c>
      <c r="J1182" s="21">
        <f t="shared" si="595"/>
        <v>100000</v>
      </c>
      <c r="K1182" s="21">
        <f t="shared" si="595"/>
        <v>45896.81</v>
      </c>
      <c r="L1182" s="22">
        <f t="shared" si="578"/>
        <v>45.896810000000002</v>
      </c>
      <c r="M1182" s="21">
        <f t="shared" si="595"/>
        <v>100000</v>
      </c>
      <c r="N1182" s="21">
        <f t="shared" si="595"/>
        <v>100000</v>
      </c>
      <c r="O1182" s="21">
        <f t="shared" si="595"/>
        <v>0</v>
      </c>
      <c r="P1182" s="21">
        <f t="shared" si="595"/>
        <v>0</v>
      </c>
      <c r="Q1182" s="21">
        <f t="shared" si="595"/>
        <v>0</v>
      </c>
      <c r="R1182" s="21">
        <f t="shared" si="595"/>
        <v>0</v>
      </c>
      <c r="S1182" s="21">
        <f t="shared" si="595"/>
        <v>0</v>
      </c>
      <c r="T1182" s="21">
        <f t="shared" si="595"/>
        <v>0</v>
      </c>
      <c r="U1182" s="21">
        <f t="shared" si="595"/>
        <v>0</v>
      </c>
      <c r="V1182" s="57"/>
      <c r="W1182" s="57"/>
      <c r="X1182" s="57"/>
      <c r="Y1182" s="12"/>
    </row>
    <row r="1183" spans="1:25" hidden="1">
      <c r="A1183" s="28" t="s">
        <v>226</v>
      </c>
      <c r="B1183" s="29">
        <v>11</v>
      </c>
      <c r="C1183" s="53" t="s">
        <v>23</v>
      </c>
      <c r="D1183" s="56">
        <v>4262</v>
      </c>
      <c r="E1183" s="32" t="s">
        <v>135</v>
      </c>
      <c r="F1183" s="32"/>
      <c r="G1183" s="1">
        <v>100000</v>
      </c>
      <c r="H1183" s="1">
        <v>100000</v>
      </c>
      <c r="I1183" s="1">
        <v>100000</v>
      </c>
      <c r="J1183" s="1">
        <v>100000</v>
      </c>
      <c r="K1183" s="1">
        <v>45896.81</v>
      </c>
      <c r="L1183" s="33">
        <f t="shared" si="578"/>
        <v>45.896810000000002</v>
      </c>
      <c r="M1183" s="1">
        <v>100000</v>
      </c>
      <c r="N1183" s="1">
        <v>100000</v>
      </c>
      <c r="O1183" s="1"/>
      <c r="P1183" s="1"/>
      <c r="Q1183" s="1"/>
      <c r="R1183" s="1"/>
      <c r="S1183" s="1"/>
      <c r="T1183" s="1"/>
      <c r="U1183" s="1"/>
    </row>
    <row r="1184" spans="1:25" s="23" customFormat="1" ht="15.75" hidden="1">
      <c r="A1184" s="24" t="s">
        <v>226</v>
      </c>
      <c r="B1184" s="25">
        <v>11</v>
      </c>
      <c r="C1184" s="52" t="s">
        <v>23</v>
      </c>
      <c r="D1184" s="42">
        <v>451</v>
      </c>
      <c r="E1184" s="20"/>
      <c r="F1184" s="20"/>
      <c r="G1184" s="21">
        <f>SUM(G1185)</f>
        <v>740000</v>
      </c>
      <c r="H1184" s="21">
        <f t="shared" ref="H1184:U1184" si="596">SUM(H1185)</f>
        <v>740000</v>
      </c>
      <c r="I1184" s="21">
        <f t="shared" si="596"/>
        <v>740000</v>
      </c>
      <c r="J1184" s="21">
        <f t="shared" si="596"/>
        <v>740000</v>
      </c>
      <c r="K1184" s="21">
        <f t="shared" si="596"/>
        <v>0</v>
      </c>
      <c r="L1184" s="22">
        <f t="shared" si="578"/>
        <v>0</v>
      </c>
      <c r="M1184" s="21">
        <f t="shared" si="596"/>
        <v>800000</v>
      </c>
      <c r="N1184" s="21">
        <f t="shared" si="596"/>
        <v>800000</v>
      </c>
      <c r="O1184" s="21">
        <f t="shared" si="596"/>
        <v>0</v>
      </c>
      <c r="P1184" s="21">
        <f t="shared" si="596"/>
        <v>0</v>
      </c>
      <c r="Q1184" s="21">
        <f t="shared" si="596"/>
        <v>0</v>
      </c>
      <c r="R1184" s="21">
        <f t="shared" si="596"/>
        <v>0</v>
      </c>
      <c r="S1184" s="21">
        <f t="shared" si="596"/>
        <v>0</v>
      </c>
      <c r="T1184" s="21">
        <f t="shared" si="596"/>
        <v>0</v>
      </c>
      <c r="U1184" s="21">
        <f t="shared" si="596"/>
        <v>0</v>
      </c>
      <c r="V1184" s="57"/>
      <c r="W1184" s="57"/>
      <c r="X1184" s="57"/>
      <c r="Y1184" s="12"/>
    </row>
    <row r="1185" spans="1:25" hidden="1">
      <c r="A1185" s="28" t="s">
        <v>226</v>
      </c>
      <c r="B1185" s="29">
        <v>11</v>
      </c>
      <c r="C1185" s="53" t="s">
        <v>23</v>
      </c>
      <c r="D1185" s="56">
        <v>4511</v>
      </c>
      <c r="E1185" s="32" t="s">
        <v>136</v>
      </c>
      <c r="F1185" s="32"/>
      <c r="G1185" s="1">
        <v>740000</v>
      </c>
      <c r="H1185" s="1">
        <v>740000</v>
      </c>
      <c r="I1185" s="1">
        <v>740000</v>
      </c>
      <c r="J1185" s="1">
        <v>740000</v>
      </c>
      <c r="K1185" s="1">
        <v>0</v>
      </c>
      <c r="L1185" s="33">
        <f t="shared" si="578"/>
        <v>0</v>
      </c>
      <c r="M1185" s="1">
        <v>800000</v>
      </c>
      <c r="N1185" s="1">
        <v>800000</v>
      </c>
      <c r="O1185" s="1"/>
      <c r="P1185" s="1"/>
      <c r="Q1185" s="1"/>
      <c r="R1185" s="1"/>
      <c r="S1185" s="1"/>
      <c r="T1185" s="1"/>
      <c r="U1185" s="1"/>
    </row>
    <row r="1186" spans="1:25" s="23" customFormat="1" ht="78.75">
      <c r="A1186" s="282" t="s">
        <v>269</v>
      </c>
      <c r="B1186" s="282"/>
      <c r="C1186" s="282"/>
      <c r="D1186" s="282"/>
      <c r="E1186" s="20" t="s">
        <v>35</v>
      </c>
      <c r="F1186" s="20" t="s">
        <v>250</v>
      </c>
      <c r="G1186" s="21">
        <f>G1187+G1191</f>
        <v>200000</v>
      </c>
      <c r="H1186" s="21">
        <f t="shared" ref="H1186:U1186" si="597">H1187+H1191</f>
        <v>200000</v>
      </c>
      <c r="I1186" s="21">
        <f t="shared" si="597"/>
        <v>200000</v>
      </c>
      <c r="J1186" s="21">
        <f t="shared" si="597"/>
        <v>200000</v>
      </c>
      <c r="K1186" s="21">
        <f t="shared" si="597"/>
        <v>22447.809999999998</v>
      </c>
      <c r="L1186" s="22">
        <f t="shared" si="578"/>
        <v>11.223904999999998</v>
      </c>
      <c r="M1186" s="21">
        <f t="shared" si="597"/>
        <v>200000</v>
      </c>
      <c r="N1186" s="21">
        <f t="shared" si="597"/>
        <v>200000</v>
      </c>
      <c r="O1186" s="21">
        <f t="shared" si="597"/>
        <v>0</v>
      </c>
      <c r="P1186" s="21">
        <f t="shared" si="597"/>
        <v>0</v>
      </c>
      <c r="Q1186" s="21">
        <f t="shared" si="597"/>
        <v>200000</v>
      </c>
      <c r="R1186" s="21">
        <f t="shared" si="597"/>
        <v>0</v>
      </c>
      <c r="S1186" s="21">
        <f t="shared" si="597"/>
        <v>0</v>
      </c>
      <c r="T1186" s="21">
        <f t="shared" si="597"/>
        <v>0</v>
      </c>
      <c r="U1186" s="21">
        <f t="shared" si="597"/>
        <v>0</v>
      </c>
      <c r="V1186" s="57"/>
      <c r="W1186" s="57"/>
      <c r="X1186" s="57"/>
      <c r="Y1186" s="12"/>
    </row>
    <row r="1187" spans="1:25" s="23" customFormat="1" ht="15.75" hidden="1">
      <c r="A1187" s="24" t="s">
        <v>269</v>
      </c>
      <c r="B1187" s="25">
        <v>11</v>
      </c>
      <c r="C1187" s="52" t="s">
        <v>23</v>
      </c>
      <c r="D1187" s="42">
        <v>323</v>
      </c>
      <c r="E1187" s="20"/>
      <c r="F1187" s="20"/>
      <c r="G1187" s="21">
        <f>SUM(G1188:G1190)</f>
        <v>160000</v>
      </c>
      <c r="H1187" s="21">
        <f t="shared" ref="H1187:U1187" si="598">SUM(H1188:H1190)</f>
        <v>160000</v>
      </c>
      <c r="I1187" s="21">
        <f t="shared" si="598"/>
        <v>160000</v>
      </c>
      <c r="J1187" s="21">
        <f t="shared" si="598"/>
        <v>160000</v>
      </c>
      <c r="K1187" s="21">
        <f t="shared" si="598"/>
        <v>17668.719999999998</v>
      </c>
      <c r="L1187" s="22">
        <f t="shared" si="578"/>
        <v>11.042949999999999</v>
      </c>
      <c r="M1187" s="21">
        <f t="shared" si="598"/>
        <v>160000</v>
      </c>
      <c r="N1187" s="21">
        <f t="shared" si="598"/>
        <v>160000</v>
      </c>
      <c r="O1187" s="21">
        <f t="shared" si="598"/>
        <v>0</v>
      </c>
      <c r="P1187" s="21">
        <f t="shared" si="598"/>
        <v>0</v>
      </c>
      <c r="Q1187" s="21">
        <f t="shared" si="598"/>
        <v>160000</v>
      </c>
      <c r="R1187" s="21">
        <f t="shared" si="598"/>
        <v>0</v>
      </c>
      <c r="S1187" s="21">
        <f t="shared" si="598"/>
        <v>0</v>
      </c>
      <c r="T1187" s="21">
        <f t="shared" si="598"/>
        <v>0</v>
      </c>
      <c r="U1187" s="21">
        <f t="shared" si="598"/>
        <v>0</v>
      </c>
      <c r="V1187" s="57"/>
      <c r="W1187" s="57"/>
      <c r="X1187" s="57"/>
      <c r="Y1187" s="12"/>
    </row>
    <row r="1188" spans="1:25" hidden="1">
      <c r="A1188" s="28" t="s">
        <v>269</v>
      </c>
      <c r="B1188" s="29">
        <v>11</v>
      </c>
      <c r="C1188" s="53" t="s">
        <v>23</v>
      </c>
      <c r="D1188" s="56">
        <v>3232</v>
      </c>
      <c r="E1188" s="32" t="s">
        <v>118</v>
      </c>
      <c r="F1188" s="32"/>
      <c r="G1188" s="1">
        <v>50000</v>
      </c>
      <c r="H1188" s="1">
        <v>50000</v>
      </c>
      <c r="I1188" s="1">
        <v>50000</v>
      </c>
      <c r="J1188" s="1">
        <v>50000</v>
      </c>
      <c r="K1188" s="1">
        <v>6270.91</v>
      </c>
      <c r="L1188" s="33">
        <f t="shared" si="578"/>
        <v>12.541820000000001</v>
      </c>
      <c r="M1188" s="1">
        <v>50000</v>
      </c>
      <c r="N1188" s="1">
        <v>50000</v>
      </c>
      <c r="O1188" s="1"/>
      <c r="P1188" s="1">
        <f>O1188</f>
        <v>0</v>
      </c>
      <c r="Q1188" s="1">
        <v>50000</v>
      </c>
      <c r="R1188" s="1"/>
      <c r="S1188" s="1">
        <f>R1188</f>
        <v>0</v>
      </c>
      <c r="T1188" s="1"/>
      <c r="U1188" s="1">
        <f>T1188</f>
        <v>0</v>
      </c>
    </row>
    <row r="1189" spans="1:25" hidden="1">
      <c r="A1189" s="28" t="s">
        <v>269</v>
      </c>
      <c r="B1189" s="29">
        <v>11</v>
      </c>
      <c r="C1189" s="53" t="s">
        <v>23</v>
      </c>
      <c r="D1189" s="56">
        <v>3235</v>
      </c>
      <c r="E1189" s="32" t="s">
        <v>42</v>
      </c>
      <c r="F1189" s="32"/>
      <c r="G1189" s="1">
        <v>70000</v>
      </c>
      <c r="H1189" s="1">
        <v>70000</v>
      </c>
      <c r="I1189" s="1">
        <v>70000</v>
      </c>
      <c r="J1189" s="1">
        <v>70000</v>
      </c>
      <c r="K1189" s="1">
        <v>9473.3799999999992</v>
      </c>
      <c r="L1189" s="33">
        <f t="shared" si="578"/>
        <v>13.533399999999999</v>
      </c>
      <c r="M1189" s="1">
        <v>70000</v>
      </c>
      <c r="N1189" s="1">
        <v>70000</v>
      </c>
      <c r="O1189" s="1"/>
      <c r="P1189" s="1">
        <f>O1189</f>
        <v>0</v>
      </c>
      <c r="Q1189" s="1">
        <v>70000</v>
      </c>
      <c r="R1189" s="1"/>
      <c r="S1189" s="1">
        <f>R1189</f>
        <v>0</v>
      </c>
      <c r="T1189" s="1"/>
      <c r="U1189" s="1">
        <f>T1189</f>
        <v>0</v>
      </c>
    </row>
    <row r="1190" spans="1:25" hidden="1">
      <c r="A1190" s="28" t="s">
        <v>269</v>
      </c>
      <c r="B1190" s="29">
        <v>11</v>
      </c>
      <c r="C1190" s="53" t="s">
        <v>23</v>
      </c>
      <c r="D1190" s="56">
        <v>3239</v>
      </c>
      <c r="E1190" s="32" t="s">
        <v>41</v>
      </c>
      <c r="F1190" s="32"/>
      <c r="G1190" s="1">
        <v>40000</v>
      </c>
      <c r="H1190" s="1">
        <v>40000</v>
      </c>
      <c r="I1190" s="1">
        <v>40000</v>
      </c>
      <c r="J1190" s="1">
        <v>40000</v>
      </c>
      <c r="K1190" s="1">
        <v>1924.43</v>
      </c>
      <c r="L1190" s="33">
        <f t="shared" si="578"/>
        <v>4.8110749999999998</v>
      </c>
      <c r="M1190" s="1">
        <v>40000</v>
      </c>
      <c r="N1190" s="1">
        <v>40000</v>
      </c>
      <c r="O1190" s="1"/>
      <c r="P1190" s="1">
        <f>O1190</f>
        <v>0</v>
      </c>
      <c r="Q1190" s="1">
        <v>40000</v>
      </c>
      <c r="R1190" s="1"/>
      <c r="S1190" s="1">
        <f>R1190</f>
        <v>0</v>
      </c>
      <c r="T1190" s="1"/>
      <c r="U1190" s="1">
        <f>T1190</f>
        <v>0</v>
      </c>
    </row>
    <row r="1191" spans="1:25" s="23" customFormat="1" ht="15.75" hidden="1">
      <c r="A1191" s="24" t="s">
        <v>269</v>
      </c>
      <c r="B1191" s="25">
        <v>11</v>
      </c>
      <c r="C1191" s="52" t="s">
        <v>23</v>
      </c>
      <c r="D1191" s="42">
        <v>329</v>
      </c>
      <c r="E1191" s="20"/>
      <c r="F1191" s="20"/>
      <c r="G1191" s="21">
        <f>SUM(G1192)</f>
        <v>40000</v>
      </c>
      <c r="H1191" s="21">
        <f t="shared" ref="H1191:U1191" si="599">SUM(H1192)</f>
        <v>40000</v>
      </c>
      <c r="I1191" s="21">
        <f t="shared" si="599"/>
        <v>40000</v>
      </c>
      <c r="J1191" s="21">
        <f t="shared" si="599"/>
        <v>40000</v>
      </c>
      <c r="K1191" s="21">
        <f t="shared" si="599"/>
        <v>4779.09</v>
      </c>
      <c r="L1191" s="22">
        <f t="shared" si="578"/>
        <v>11.947725</v>
      </c>
      <c r="M1191" s="21">
        <f t="shared" si="599"/>
        <v>40000</v>
      </c>
      <c r="N1191" s="21">
        <f t="shared" si="599"/>
        <v>40000</v>
      </c>
      <c r="O1191" s="21">
        <f t="shared" si="599"/>
        <v>0</v>
      </c>
      <c r="P1191" s="21">
        <f t="shared" si="599"/>
        <v>0</v>
      </c>
      <c r="Q1191" s="21">
        <f t="shared" si="599"/>
        <v>40000</v>
      </c>
      <c r="R1191" s="21">
        <f t="shared" si="599"/>
        <v>0</v>
      </c>
      <c r="S1191" s="21">
        <f t="shared" si="599"/>
        <v>0</v>
      </c>
      <c r="T1191" s="21">
        <f t="shared" si="599"/>
        <v>0</v>
      </c>
      <c r="U1191" s="21">
        <f t="shared" si="599"/>
        <v>0</v>
      </c>
      <c r="V1191" s="57"/>
      <c r="W1191" s="57"/>
      <c r="X1191" s="57"/>
      <c r="Y1191" s="12"/>
    </row>
    <row r="1192" spans="1:25" hidden="1">
      <c r="A1192" s="28" t="s">
        <v>269</v>
      </c>
      <c r="B1192" s="29">
        <v>11</v>
      </c>
      <c r="C1192" s="53" t="s">
        <v>23</v>
      </c>
      <c r="D1192" s="56">
        <v>3292</v>
      </c>
      <c r="E1192" s="32" t="s">
        <v>123</v>
      </c>
      <c r="F1192" s="32"/>
      <c r="G1192" s="1">
        <v>40000</v>
      </c>
      <c r="H1192" s="1">
        <v>40000</v>
      </c>
      <c r="I1192" s="1">
        <v>40000</v>
      </c>
      <c r="J1192" s="1">
        <v>40000</v>
      </c>
      <c r="K1192" s="1">
        <v>4779.09</v>
      </c>
      <c r="L1192" s="33">
        <f t="shared" si="578"/>
        <v>11.947725</v>
      </c>
      <c r="M1192" s="1">
        <v>40000</v>
      </c>
      <c r="N1192" s="1">
        <v>40000</v>
      </c>
      <c r="O1192" s="1"/>
      <c r="P1192" s="1">
        <f>O1192</f>
        <v>0</v>
      </c>
      <c r="Q1192" s="1">
        <v>40000</v>
      </c>
      <c r="R1192" s="1"/>
      <c r="S1192" s="1">
        <f>R1192</f>
        <v>0</v>
      </c>
      <c r="T1192" s="1"/>
      <c r="U1192" s="1">
        <f>T1192</f>
        <v>0</v>
      </c>
    </row>
    <row r="1193" spans="1:25" s="23" customFormat="1" ht="78.75">
      <c r="A1193" s="281" t="s">
        <v>225</v>
      </c>
      <c r="B1193" s="281"/>
      <c r="C1193" s="281"/>
      <c r="D1193" s="281"/>
      <c r="E1193" s="20" t="s">
        <v>281</v>
      </c>
      <c r="F1193" s="20" t="s">
        <v>250</v>
      </c>
      <c r="G1193" s="102">
        <f>G1194+G1196+G1198+G1200+G1202</f>
        <v>5185560</v>
      </c>
      <c r="H1193" s="102">
        <f t="shared" ref="H1193:U1193" si="600">H1194+H1196+H1198+H1200+H1202</f>
        <v>100000</v>
      </c>
      <c r="I1193" s="102">
        <f t="shared" si="600"/>
        <v>5185560</v>
      </c>
      <c r="J1193" s="102">
        <f t="shared" si="600"/>
        <v>100000</v>
      </c>
      <c r="K1193" s="102">
        <f t="shared" si="600"/>
        <v>860095.69000000006</v>
      </c>
      <c r="L1193" s="103">
        <f t="shared" si="578"/>
        <v>16.586360778777991</v>
      </c>
      <c r="M1193" s="102">
        <f t="shared" si="600"/>
        <v>0</v>
      </c>
      <c r="N1193" s="102">
        <f t="shared" si="600"/>
        <v>0</v>
      </c>
      <c r="O1193" s="102">
        <f t="shared" si="600"/>
        <v>0</v>
      </c>
      <c r="P1193" s="102">
        <f t="shared" si="600"/>
        <v>0</v>
      </c>
      <c r="Q1193" s="102">
        <f t="shared" si="600"/>
        <v>0</v>
      </c>
      <c r="R1193" s="102">
        <f t="shared" si="600"/>
        <v>0</v>
      </c>
      <c r="S1193" s="102">
        <f t="shared" si="600"/>
        <v>0</v>
      </c>
      <c r="T1193" s="102">
        <f t="shared" si="600"/>
        <v>0</v>
      </c>
      <c r="U1193" s="102">
        <f t="shared" si="600"/>
        <v>0</v>
      </c>
      <c r="V1193" s="57"/>
      <c r="W1193" s="57"/>
      <c r="X1193" s="57"/>
      <c r="Y1193" s="12"/>
    </row>
    <row r="1194" spans="1:25" s="36" customFormat="1" ht="15.75" hidden="1">
      <c r="A1194" s="24" t="s">
        <v>225</v>
      </c>
      <c r="B1194" s="25">
        <v>12</v>
      </c>
      <c r="C1194" s="52" t="s">
        <v>23</v>
      </c>
      <c r="D1194" s="27">
        <v>323</v>
      </c>
      <c r="E1194" s="20"/>
      <c r="F1194" s="20"/>
      <c r="G1194" s="104">
        <f>SUM(G1195)</f>
        <v>40000</v>
      </c>
      <c r="H1194" s="104">
        <f t="shared" ref="H1194:U1194" si="601">SUM(H1195)</f>
        <v>40000</v>
      </c>
      <c r="I1194" s="104">
        <f t="shared" si="601"/>
        <v>40000</v>
      </c>
      <c r="J1194" s="104">
        <f t="shared" si="601"/>
        <v>40000</v>
      </c>
      <c r="K1194" s="104">
        <f t="shared" si="601"/>
        <v>0</v>
      </c>
      <c r="L1194" s="105">
        <f t="shared" si="578"/>
        <v>0</v>
      </c>
      <c r="M1194" s="104">
        <f t="shared" si="601"/>
        <v>0</v>
      </c>
      <c r="N1194" s="104">
        <f t="shared" si="601"/>
        <v>0</v>
      </c>
      <c r="O1194" s="104">
        <f t="shared" si="601"/>
        <v>0</v>
      </c>
      <c r="P1194" s="104">
        <f t="shared" si="601"/>
        <v>0</v>
      </c>
      <c r="Q1194" s="104">
        <f t="shared" si="601"/>
        <v>0</v>
      </c>
      <c r="R1194" s="104">
        <f t="shared" si="601"/>
        <v>0</v>
      </c>
      <c r="S1194" s="104">
        <f t="shared" si="601"/>
        <v>0</v>
      </c>
      <c r="T1194" s="104">
        <f t="shared" si="601"/>
        <v>0</v>
      </c>
      <c r="U1194" s="104">
        <f t="shared" si="601"/>
        <v>0</v>
      </c>
      <c r="V1194" s="21"/>
      <c r="W1194" s="21"/>
      <c r="X1194" s="21"/>
      <c r="Y1194" s="132"/>
    </row>
    <row r="1195" spans="1:25" s="35" customFormat="1" hidden="1">
      <c r="A1195" s="28" t="s">
        <v>225</v>
      </c>
      <c r="B1195" s="29">
        <v>12</v>
      </c>
      <c r="C1195" s="53" t="s">
        <v>23</v>
      </c>
      <c r="D1195" s="56">
        <v>3237</v>
      </c>
      <c r="E1195" s="32" t="s">
        <v>36</v>
      </c>
      <c r="F1195" s="32"/>
      <c r="G1195" s="1">
        <v>40000</v>
      </c>
      <c r="H1195" s="1">
        <v>40000</v>
      </c>
      <c r="I1195" s="1">
        <v>40000</v>
      </c>
      <c r="J1195" s="1">
        <v>40000</v>
      </c>
      <c r="K1195" s="1">
        <v>0</v>
      </c>
      <c r="L1195" s="33">
        <f t="shared" si="578"/>
        <v>0</v>
      </c>
      <c r="M1195" s="1">
        <v>0</v>
      </c>
      <c r="N1195" s="1">
        <v>0</v>
      </c>
      <c r="O1195" s="1"/>
      <c r="P1195" s="1">
        <f>O1195</f>
        <v>0</v>
      </c>
      <c r="Q1195" s="1">
        <v>0</v>
      </c>
      <c r="R1195" s="1"/>
      <c r="S1195" s="1">
        <f>R1195</f>
        <v>0</v>
      </c>
      <c r="T1195" s="1"/>
      <c r="U1195" s="1">
        <f>T1195</f>
        <v>0</v>
      </c>
      <c r="V1195" s="1"/>
      <c r="W1195" s="1"/>
      <c r="X1195" s="1"/>
      <c r="Y1195" s="74"/>
    </row>
    <row r="1196" spans="1:25" s="36" customFormat="1" ht="15.75" hidden="1">
      <c r="A1196" s="24" t="s">
        <v>225</v>
      </c>
      <c r="B1196" s="25">
        <v>12</v>
      </c>
      <c r="C1196" s="52" t="s">
        <v>23</v>
      </c>
      <c r="D1196" s="42">
        <v>422</v>
      </c>
      <c r="E1196" s="20"/>
      <c r="F1196" s="20"/>
      <c r="G1196" s="21">
        <f>SUM(G1197)</f>
        <v>60000</v>
      </c>
      <c r="H1196" s="21">
        <f t="shared" ref="H1196:U1196" si="602">SUM(H1197)</f>
        <v>60000</v>
      </c>
      <c r="I1196" s="21">
        <f t="shared" si="602"/>
        <v>60000</v>
      </c>
      <c r="J1196" s="21">
        <f t="shared" si="602"/>
        <v>60000</v>
      </c>
      <c r="K1196" s="21">
        <f t="shared" si="602"/>
        <v>9935.15</v>
      </c>
      <c r="L1196" s="22">
        <f t="shared" si="578"/>
        <v>16.558583333333331</v>
      </c>
      <c r="M1196" s="21">
        <f t="shared" si="602"/>
        <v>0</v>
      </c>
      <c r="N1196" s="21">
        <f t="shared" si="602"/>
        <v>0</v>
      </c>
      <c r="O1196" s="21">
        <f t="shared" si="602"/>
        <v>0</v>
      </c>
      <c r="P1196" s="21">
        <f t="shared" si="602"/>
        <v>0</v>
      </c>
      <c r="Q1196" s="21">
        <f t="shared" si="602"/>
        <v>0</v>
      </c>
      <c r="R1196" s="21">
        <f t="shared" si="602"/>
        <v>0</v>
      </c>
      <c r="S1196" s="21">
        <f t="shared" si="602"/>
        <v>0</v>
      </c>
      <c r="T1196" s="21">
        <f t="shared" si="602"/>
        <v>0</v>
      </c>
      <c r="U1196" s="21">
        <f t="shared" si="602"/>
        <v>0</v>
      </c>
      <c r="V1196" s="21"/>
      <c r="W1196" s="21"/>
      <c r="X1196" s="21"/>
      <c r="Y1196" s="132"/>
    </row>
    <row r="1197" spans="1:25" s="35" customFormat="1" hidden="1">
      <c r="A1197" s="28" t="s">
        <v>225</v>
      </c>
      <c r="B1197" s="29">
        <v>12</v>
      </c>
      <c r="C1197" s="53" t="s">
        <v>23</v>
      </c>
      <c r="D1197" s="56">
        <v>4227</v>
      </c>
      <c r="E1197" s="32" t="s">
        <v>132</v>
      </c>
      <c r="F1197" s="32"/>
      <c r="G1197" s="1">
        <v>60000</v>
      </c>
      <c r="H1197" s="1">
        <v>60000</v>
      </c>
      <c r="I1197" s="1">
        <v>60000</v>
      </c>
      <c r="J1197" s="1">
        <v>60000</v>
      </c>
      <c r="K1197" s="1">
        <v>9935.15</v>
      </c>
      <c r="L1197" s="33">
        <f t="shared" si="578"/>
        <v>16.558583333333331</v>
      </c>
      <c r="M1197" s="1">
        <v>0</v>
      </c>
      <c r="N1197" s="1">
        <v>0</v>
      </c>
      <c r="O1197" s="1"/>
      <c r="P1197" s="1">
        <f>O1197</f>
        <v>0</v>
      </c>
      <c r="Q1197" s="1">
        <v>0</v>
      </c>
      <c r="R1197" s="1"/>
      <c r="S1197" s="1">
        <f>R1197</f>
        <v>0</v>
      </c>
      <c r="T1197" s="1"/>
      <c r="U1197" s="1">
        <f>T1197</f>
        <v>0</v>
      </c>
      <c r="V1197" s="1"/>
      <c r="W1197" s="1"/>
      <c r="X1197" s="1"/>
      <c r="Y1197" s="74"/>
    </row>
    <row r="1198" spans="1:25" s="36" customFormat="1" ht="15.75" hidden="1">
      <c r="A1198" s="24" t="s">
        <v>225</v>
      </c>
      <c r="B1198" s="25">
        <v>51</v>
      </c>
      <c r="C1198" s="52" t="s">
        <v>23</v>
      </c>
      <c r="D1198" s="42">
        <v>323</v>
      </c>
      <c r="E1198" s="20"/>
      <c r="F1198" s="20"/>
      <c r="G1198" s="21">
        <f>SUM(G1199)</f>
        <v>660000</v>
      </c>
      <c r="H1198" s="21">
        <f t="shared" ref="H1198:U1198" si="603">SUM(H1199)</f>
        <v>0</v>
      </c>
      <c r="I1198" s="21">
        <f t="shared" si="603"/>
        <v>660000</v>
      </c>
      <c r="J1198" s="21">
        <f t="shared" si="603"/>
        <v>0</v>
      </c>
      <c r="K1198" s="21">
        <f t="shared" si="603"/>
        <v>0</v>
      </c>
      <c r="L1198" s="22">
        <f t="shared" si="578"/>
        <v>0</v>
      </c>
      <c r="M1198" s="21">
        <f t="shared" si="603"/>
        <v>0</v>
      </c>
      <c r="N1198" s="21">
        <f t="shared" si="603"/>
        <v>0</v>
      </c>
      <c r="O1198" s="21">
        <f t="shared" si="603"/>
        <v>0</v>
      </c>
      <c r="P1198" s="21">
        <f t="shared" si="603"/>
        <v>0</v>
      </c>
      <c r="Q1198" s="21">
        <f t="shared" si="603"/>
        <v>0</v>
      </c>
      <c r="R1198" s="21">
        <f t="shared" si="603"/>
        <v>0</v>
      </c>
      <c r="S1198" s="21">
        <f t="shared" si="603"/>
        <v>0</v>
      </c>
      <c r="T1198" s="21">
        <f t="shared" si="603"/>
        <v>0</v>
      </c>
      <c r="U1198" s="21">
        <f t="shared" si="603"/>
        <v>0</v>
      </c>
      <c r="V1198" s="21"/>
      <c r="W1198" s="21"/>
      <c r="X1198" s="21"/>
      <c r="Y1198" s="132"/>
    </row>
    <row r="1199" spans="1:25" s="35" customFormat="1" hidden="1">
      <c r="A1199" s="28" t="s">
        <v>225</v>
      </c>
      <c r="B1199" s="29">
        <v>51</v>
      </c>
      <c r="C1199" s="53" t="s">
        <v>23</v>
      </c>
      <c r="D1199" s="56">
        <v>3237</v>
      </c>
      <c r="E1199" s="32" t="s">
        <v>36</v>
      </c>
      <c r="F1199" s="32"/>
      <c r="G1199" s="1">
        <v>660000</v>
      </c>
      <c r="H1199" s="59"/>
      <c r="I1199" s="1">
        <v>660000</v>
      </c>
      <c r="J1199" s="59"/>
      <c r="K1199" s="1">
        <v>0</v>
      </c>
      <c r="L1199" s="33">
        <f t="shared" si="578"/>
        <v>0</v>
      </c>
      <c r="M1199" s="1">
        <v>0</v>
      </c>
      <c r="N1199" s="59"/>
      <c r="O1199" s="1"/>
      <c r="P1199" s="59"/>
      <c r="Q1199" s="1">
        <v>0</v>
      </c>
      <c r="R1199" s="1"/>
      <c r="S1199" s="59"/>
      <c r="T1199" s="1"/>
      <c r="U1199" s="59"/>
      <c r="V1199" s="1"/>
      <c r="W1199" s="1"/>
      <c r="X1199" s="1"/>
      <c r="Y1199" s="74"/>
    </row>
    <row r="1200" spans="1:25" s="36" customFormat="1" ht="15.75" hidden="1">
      <c r="A1200" s="24" t="s">
        <v>225</v>
      </c>
      <c r="B1200" s="25">
        <v>51</v>
      </c>
      <c r="C1200" s="52" t="s">
        <v>23</v>
      </c>
      <c r="D1200" s="42">
        <v>382</v>
      </c>
      <c r="E1200" s="20"/>
      <c r="F1200" s="20"/>
      <c r="G1200" s="21">
        <f>SUM(G1201)</f>
        <v>4250560</v>
      </c>
      <c r="H1200" s="21">
        <f t="shared" ref="H1200:U1200" si="604">SUM(H1201)</f>
        <v>0</v>
      </c>
      <c r="I1200" s="21">
        <f t="shared" si="604"/>
        <v>4250560</v>
      </c>
      <c r="J1200" s="21">
        <f t="shared" si="604"/>
        <v>0</v>
      </c>
      <c r="K1200" s="21">
        <f t="shared" si="604"/>
        <v>820355.18</v>
      </c>
      <c r="L1200" s="22">
        <f t="shared" ref="L1200:L1291" si="605">IF(I1200=0, "-", K1200/I1200*100)</f>
        <v>19.299931773695704</v>
      </c>
      <c r="M1200" s="21">
        <f t="shared" si="604"/>
        <v>0</v>
      </c>
      <c r="N1200" s="21">
        <f t="shared" si="604"/>
        <v>0</v>
      </c>
      <c r="O1200" s="21">
        <f t="shared" si="604"/>
        <v>0</v>
      </c>
      <c r="P1200" s="21">
        <f t="shared" si="604"/>
        <v>0</v>
      </c>
      <c r="Q1200" s="21">
        <f t="shared" si="604"/>
        <v>0</v>
      </c>
      <c r="R1200" s="21">
        <f t="shared" si="604"/>
        <v>0</v>
      </c>
      <c r="S1200" s="21">
        <f t="shared" si="604"/>
        <v>0</v>
      </c>
      <c r="T1200" s="21">
        <f t="shared" si="604"/>
        <v>0</v>
      </c>
      <c r="U1200" s="21">
        <f t="shared" si="604"/>
        <v>0</v>
      </c>
      <c r="V1200" s="21"/>
      <c r="W1200" s="21"/>
      <c r="X1200" s="21"/>
      <c r="Y1200" s="132"/>
    </row>
    <row r="1201" spans="1:25" s="35" customFormat="1" hidden="1">
      <c r="A1201" s="28" t="s">
        <v>225</v>
      </c>
      <c r="B1201" s="29">
        <v>51</v>
      </c>
      <c r="C1201" s="53" t="s">
        <v>23</v>
      </c>
      <c r="D1201" s="56">
        <v>3821</v>
      </c>
      <c r="E1201" s="32" t="s">
        <v>38</v>
      </c>
      <c r="F1201" s="32"/>
      <c r="G1201" s="1">
        <v>4250560</v>
      </c>
      <c r="H1201" s="59"/>
      <c r="I1201" s="1">
        <v>4250560</v>
      </c>
      <c r="J1201" s="59"/>
      <c r="K1201" s="1">
        <v>820355.18</v>
      </c>
      <c r="L1201" s="33">
        <f t="shared" si="605"/>
        <v>19.299931773695704</v>
      </c>
      <c r="M1201" s="1">
        <v>0</v>
      </c>
      <c r="N1201" s="59"/>
      <c r="O1201" s="1"/>
      <c r="P1201" s="59"/>
      <c r="Q1201" s="1">
        <v>0</v>
      </c>
      <c r="R1201" s="1"/>
      <c r="S1201" s="59"/>
      <c r="T1201" s="1"/>
      <c r="U1201" s="59"/>
      <c r="V1201" s="1"/>
      <c r="W1201" s="1"/>
      <c r="X1201" s="1"/>
      <c r="Y1201" s="74"/>
    </row>
    <row r="1202" spans="1:25" s="36" customFormat="1" ht="15.75" hidden="1">
      <c r="A1202" s="24" t="s">
        <v>225</v>
      </c>
      <c r="B1202" s="25">
        <v>51</v>
      </c>
      <c r="C1202" s="52" t="s">
        <v>23</v>
      </c>
      <c r="D1202" s="42">
        <v>422</v>
      </c>
      <c r="E1202" s="20"/>
      <c r="F1202" s="20"/>
      <c r="G1202" s="21">
        <f>SUM(G1203:G1204)</f>
        <v>175000</v>
      </c>
      <c r="H1202" s="21">
        <f t="shared" ref="H1202:U1202" si="606">SUM(H1203:H1204)</f>
        <v>0</v>
      </c>
      <c r="I1202" s="21">
        <f t="shared" si="606"/>
        <v>175000</v>
      </c>
      <c r="J1202" s="21">
        <f t="shared" si="606"/>
        <v>0</v>
      </c>
      <c r="K1202" s="21">
        <f t="shared" si="606"/>
        <v>29805.360000000001</v>
      </c>
      <c r="L1202" s="22">
        <f t="shared" si="605"/>
        <v>17.031634285714286</v>
      </c>
      <c r="M1202" s="21">
        <f t="shared" si="606"/>
        <v>0</v>
      </c>
      <c r="N1202" s="21">
        <f t="shared" si="606"/>
        <v>0</v>
      </c>
      <c r="O1202" s="21">
        <f t="shared" si="606"/>
        <v>0</v>
      </c>
      <c r="P1202" s="21">
        <f t="shared" si="606"/>
        <v>0</v>
      </c>
      <c r="Q1202" s="21">
        <f t="shared" si="606"/>
        <v>0</v>
      </c>
      <c r="R1202" s="21">
        <f t="shared" si="606"/>
        <v>0</v>
      </c>
      <c r="S1202" s="21">
        <f t="shared" si="606"/>
        <v>0</v>
      </c>
      <c r="T1202" s="21">
        <f t="shared" si="606"/>
        <v>0</v>
      </c>
      <c r="U1202" s="21">
        <f t="shared" si="606"/>
        <v>0</v>
      </c>
      <c r="V1202" s="21"/>
      <c r="W1202" s="21"/>
      <c r="X1202" s="21"/>
      <c r="Y1202" s="132"/>
    </row>
    <row r="1203" spans="1:25" s="35" customFormat="1" hidden="1">
      <c r="A1203" s="28" t="s">
        <v>225</v>
      </c>
      <c r="B1203" s="29">
        <v>51</v>
      </c>
      <c r="C1203" s="53" t="s">
        <v>23</v>
      </c>
      <c r="D1203" s="56">
        <v>4221</v>
      </c>
      <c r="E1203" s="32" t="s">
        <v>129</v>
      </c>
      <c r="F1203" s="32"/>
      <c r="G1203" s="1">
        <v>0</v>
      </c>
      <c r="H1203" s="59"/>
      <c r="I1203" s="1">
        <v>0</v>
      </c>
      <c r="J1203" s="59"/>
      <c r="K1203" s="1">
        <v>29805.360000000001</v>
      </c>
      <c r="L1203" s="33" t="str">
        <f t="shared" si="605"/>
        <v>-</v>
      </c>
      <c r="M1203" s="1">
        <v>0</v>
      </c>
      <c r="N1203" s="59"/>
      <c r="O1203" s="1"/>
      <c r="P1203" s="59"/>
      <c r="Q1203" s="1">
        <v>0</v>
      </c>
      <c r="R1203" s="1"/>
      <c r="S1203" s="59"/>
      <c r="T1203" s="1"/>
      <c r="U1203" s="59"/>
      <c r="V1203" s="1"/>
      <c r="W1203" s="1"/>
      <c r="X1203" s="1"/>
      <c r="Y1203" s="74"/>
    </row>
    <row r="1204" spans="1:25" s="35" customFormat="1" hidden="1">
      <c r="A1204" s="28" t="s">
        <v>225</v>
      </c>
      <c r="B1204" s="29">
        <v>51</v>
      </c>
      <c r="C1204" s="53" t="s">
        <v>23</v>
      </c>
      <c r="D1204" s="56">
        <v>4227</v>
      </c>
      <c r="E1204" s="32" t="s">
        <v>132</v>
      </c>
      <c r="F1204" s="32"/>
      <c r="G1204" s="1">
        <v>175000</v>
      </c>
      <c r="H1204" s="59"/>
      <c r="I1204" s="1">
        <v>175000</v>
      </c>
      <c r="J1204" s="59"/>
      <c r="K1204" s="1">
        <v>0</v>
      </c>
      <c r="L1204" s="33">
        <f t="shared" si="605"/>
        <v>0</v>
      </c>
      <c r="M1204" s="1">
        <v>0</v>
      </c>
      <c r="N1204" s="59"/>
      <c r="O1204" s="1"/>
      <c r="P1204" s="59"/>
      <c r="Q1204" s="1">
        <v>0</v>
      </c>
      <c r="R1204" s="1"/>
      <c r="S1204" s="59"/>
      <c r="T1204" s="1"/>
      <c r="U1204" s="59"/>
      <c r="V1204" s="1"/>
      <c r="W1204" s="1"/>
      <c r="X1204" s="1"/>
      <c r="Y1204" s="74"/>
    </row>
    <row r="1205" spans="1:25" s="23" customFormat="1" ht="50.1" customHeight="1">
      <c r="A1205" s="283" t="s">
        <v>542</v>
      </c>
      <c r="B1205" s="283"/>
      <c r="C1205" s="283"/>
      <c r="D1205" s="283"/>
      <c r="E1205" s="284" t="s">
        <v>438</v>
      </c>
      <c r="F1205" s="284"/>
      <c r="G1205" s="18">
        <f>G1206+G1261+G1254</f>
        <v>11630560</v>
      </c>
      <c r="H1205" s="18">
        <f>H1206+H1261+H1254</f>
        <v>6545000</v>
      </c>
      <c r="I1205" s="18">
        <f>I1206+I1261+I1254</f>
        <v>0</v>
      </c>
      <c r="J1205" s="18">
        <f>J1206+J1261+J1254</f>
        <v>0</v>
      </c>
      <c r="K1205" s="18">
        <f>K1206+K1261+K1254</f>
        <v>0</v>
      </c>
      <c r="L1205" s="19" t="str">
        <f t="shared" si="605"/>
        <v>-</v>
      </c>
      <c r="M1205" s="18">
        <f t="shared" ref="M1205:U1205" si="607">M1206+M1261+M1254</f>
        <v>6545000</v>
      </c>
      <c r="N1205" s="18">
        <f t="shared" si="607"/>
        <v>6545000</v>
      </c>
      <c r="O1205" s="18">
        <f t="shared" si="607"/>
        <v>11245000</v>
      </c>
      <c r="P1205" s="18">
        <f t="shared" si="607"/>
        <v>6980000</v>
      </c>
      <c r="Q1205" s="18">
        <f t="shared" si="607"/>
        <v>6545000</v>
      </c>
      <c r="R1205" s="18">
        <f t="shared" si="607"/>
        <v>6980000</v>
      </c>
      <c r="S1205" s="18">
        <f t="shared" si="607"/>
        <v>6980000</v>
      </c>
      <c r="T1205" s="18">
        <f t="shared" si="607"/>
        <v>6980000</v>
      </c>
      <c r="U1205" s="18">
        <f t="shared" si="607"/>
        <v>6980000</v>
      </c>
      <c r="V1205" s="57"/>
      <c r="W1205" s="57"/>
      <c r="X1205" s="57"/>
      <c r="Y1205" s="12"/>
    </row>
    <row r="1206" spans="1:25" s="23" customFormat="1" ht="78.75">
      <c r="A1206" s="279" t="s">
        <v>412</v>
      </c>
      <c r="B1206" s="279"/>
      <c r="C1206" s="279"/>
      <c r="D1206" s="279"/>
      <c r="E1206" s="51" t="s">
        <v>439</v>
      </c>
      <c r="F1206" s="51" t="s">
        <v>548</v>
      </c>
      <c r="G1206" s="21">
        <f>G1207+G1209+G1211+G1214+G1218+G1224+G1233+G1238+G1241+G1243+G1245+G1250+G1252</f>
        <v>6245000</v>
      </c>
      <c r="H1206" s="21">
        <f>H1207+H1209+H1211+H1214+H1218+H1224+H1233+H1238+H1241+H1243+H1245+H1250+H1252</f>
        <v>6245000</v>
      </c>
      <c r="I1206" s="21">
        <f>I1207+I1209+I1211+I1214+I1218+I1224+I1233+I1238+I1241+I1243+I1245+I1250+I1252</f>
        <v>0</v>
      </c>
      <c r="J1206" s="21">
        <f>J1207+J1209+J1211+J1214+J1218+J1224+J1233+J1238+J1241+J1243+J1245+J1250+J1252</f>
        <v>0</v>
      </c>
      <c r="K1206" s="21">
        <f>K1207+K1209+K1211+K1214+K1218+K1224+K1233+K1238+K1241+K1243+K1245+K1250+K1252</f>
        <v>0</v>
      </c>
      <c r="L1206" s="22" t="str">
        <f t="shared" si="605"/>
        <v>-</v>
      </c>
      <c r="M1206" s="21">
        <f t="shared" ref="M1206:U1206" si="608">M1207+M1209+M1211+M1214+M1218+M1224+M1233+M1238+M1241+M1243+M1245+M1250+M1252</f>
        <v>6345000</v>
      </c>
      <c r="N1206" s="21">
        <f t="shared" si="608"/>
        <v>6345000</v>
      </c>
      <c r="O1206" s="21">
        <f t="shared" si="608"/>
        <v>6650000</v>
      </c>
      <c r="P1206" s="21">
        <f t="shared" si="608"/>
        <v>6650000</v>
      </c>
      <c r="Q1206" s="21">
        <f t="shared" si="608"/>
        <v>6345000</v>
      </c>
      <c r="R1206" s="21">
        <f t="shared" si="608"/>
        <v>6740000</v>
      </c>
      <c r="S1206" s="21">
        <f t="shared" si="608"/>
        <v>6740000</v>
      </c>
      <c r="T1206" s="21">
        <f t="shared" si="608"/>
        <v>6740000</v>
      </c>
      <c r="U1206" s="21">
        <f t="shared" si="608"/>
        <v>6740000</v>
      </c>
      <c r="V1206" s="57"/>
      <c r="W1206" s="57"/>
      <c r="X1206" s="57"/>
      <c r="Y1206" s="12"/>
    </row>
    <row r="1207" spans="1:25" s="23" customFormat="1" ht="15.75" hidden="1">
      <c r="A1207" s="24" t="s">
        <v>226</v>
      </c>
      <c r="B1207" s="25">
        <v>11</v>
      </c>
      <c r="C1207" s="52" t="s">
        <v>23</v>
      </c>
      <c r="D1207" s="27">
        <v>311</v>
      </c>
      <c r="E1207" s="20"/>
      <c r="F1207" s="20"/>
      <c r="G1207" s="21">
        <f>SUM(G1208)</f>
        <v>1150000</v>
      </c>
      <c r="H1207" s="21">
        <f t="shared" ref="H1207:U1207" si="609">SUM(H1208)</f>
        <v>1150000</v>
      </c>
      <c r="I1207" s="21">
        <f t="shared" si="609"/>
        <v>0</v>
      </c>
      <c r="J1207" s="21">
        <f t="shared" si="609"/>
        <v>0</v>
      </c>
      <c r="K1207" s="21">
        <f t="shared" si="609"/>
        <v>0</v>
      </c>
      <c r="L1207" s="22" t="str">
        <f t="shared" si="605"/>
        <v>-</v>
      </c>
      <c r="M1207" s="21">
        <f t="shared" si="609"/>
        <v>1150000</v>
      </c>
      <c r="N1207" s="21">
        <f t="shared" si="609"/>
        <v>1150000</v>
      </c>
      <c r="O1207" s="21">
        <f t="shared" si="609"/>
        <v>1410000</v>
      </c>
      <c r="P1207" s="21">
        <f t="shared" si="609"/>
        <v>1410000</v>
      </c>
      <c r="Q1207" s="21">
        <f t="shared" si="609"/>
        <v>1150000</v>
      </c>
      <c r="R1207" s="21">
        <f t="shared" si="609"/>
        <v>1410000</v>
      </c>
      <c r="S1207" s="21">
        <f t="shared" si="609"/>
        <v>1410000</v>
      </c>
      <c r="T1207" s="21">
        <f t="shared" si="609"/>
        <v>1410000</v>
      </c>
      <c r="U1207" s="21">
        <f t="shared" si="609"/>
        <v>1410000</v>
      </c>
      <c r="V1207" s="57">
        <v>1680000</v>
      </c>
      <c r="W1207" s="57"/>
      <c r="X1207" s="57"/>
      <c r="Y1207" s="12" t="s">
        <v>580</v>
      </c>
    </row>
    <row r="1208" spans="1:25" s="23" customFormat="1" ht="15.75" hidden="1">
      <c r="A1208" s="28" t="s">
        <v>226</v>
      </c>
      <c r="B1208" s="29">
        <v>11</v>
      </c>
      <c r="C1208" s="53" t="s">
        <v>23</v>
      </c>
      <c r="D1208" s="56" t="s">
        <v>177</v>
      </c>
      <c r="E1208" s="32" t="s">
        <v>19</v>
      </c>
      <c r="F1208" s="20"/>
      <c r="G1208" s="1">
        <v>1150000</v>
      </c>
      <c r="H1208" s="1">
        <v>1150000</v>
      </c>
      <c r="I1208" s="1"/>
      <c r="J1208" s="1"/>
      <c r="K1208" s="1"/>
      <c r="L1208" s="33" t="str">
        <f t="shared" si="605"/>
        <v>-</v>
      </c>
      <c r="M1208" s="1">
        <v>1150000</v>
      </c>
      <c r="N1208" s="1">
        <v>1150000</v>
      </c>
      <c r="O1208" s="1">
        <v>1410000</v>
      </c>
      <c r="P1208" s="1">
        <f>O1208</f>
        <v>1410000</v>
      </c>
      <c r="Q1208" s="1">
        <v>1150000</v>
      </c>
      <c r="R1208" s="1">
        <v>1410000</v>
      </c>
      <c r="S1208" s="1">
        <f>R1208</f>
        <v>1410000</v>
      </c>
      <c r="T1208" s="1">
        <v>1410000</v>
      </c>
      <c r="U1208" s="1">
        <f>T1208</f>
        <v>1410000</v>
      </c>
      <c r="V1208" s="57">
        <f>O1207+O1209+O1211</f>
        <v>1680000</v>
      </c>
      <c r="W1208" s="57"/>
      <c r="X1208" s="57"/>
      <c r="Y1208" s="12" t="s">
        <v>581</v>
      </c>
    </row>
    <row r="1209" spans="1:25" s="23" customFormat="1" ht="15.75" hidden="1">
      <c r="A1209" s="24" t="s">
        <v>226</v>
      </c>
      <c r="B1209" s="25">
        <v>11</v>
      </c>
      <c r="C1209" s="52" t="s">
        <v>23</v>
      </c>
      <c r="D1209" s="42">
        <v>312</v>
      </c>
      <c r="E1209" s="20"/>
      <c r="F1209" s="20"/>
      <c r="G1209" s="21">
        <f>SUM(G1210)</f>
        <v>20000</v>
      </c>
      <c r="H1209" s="21">
        <f t="shared" ref="H1209:U1209" si="610">SUM(H1210)</f>
        <v>20000</v>
      </c>
      <c r="I1209" s="21">
        <f t="shared" si="610"/>
        <v>0</v>
      </c>
      <c r="J1209" s="21">
        <f t="shared" si="610"/>
        <v>0</v>
      </c>
      <c r="K1209" s="21">
        <f t="shared" si="610"/>
        <v>0</v>
      </c>
      <c r="L1209" s="22" t="str">
        <f t="shared" si="605"/>
        <v>-</v>
      </c>
      <c r="M1209" s="21">
        <f t="shared" si="610"/>
        <v>20000</v>
      </c>
      <c r="N1209" s="21">
        <f t="shared" si="610"/>
        <v>20000</v>
      </c>
      <c r="O1209" s="21">
        <f t="shared" si="610"/>
        <v>30000</v>
      </c>
      <c r="P1209" s="21">
        <f t="shared" si="610"/>
        <v>30000</v>
      </c>
      <c r="Q1209" s="21">
        <f t="shared" si="610"/>
        <v>20000</v>
      </c>
      <c r="R1209" s="21">
        <f t="shared" si="610"/>
        <v>30000</v>
      </c>
      <c r="S1209" s="21">
        <f t="shared" si="610"/>
        <v>30000</v>
      </c>
      <c r="T1209" s="21">
        <f t="shared" si="610"/>
        <v>30000</v>
      </c>
      <c r="U1209" s="21">
        <f t="shared" si="610"/>
        <v>30000</v>
      </c>
      <c r="V1209" s="76">
        <f>V1207-V1208</f>
        <v>0</v>
      </c>
      <c r="W1209" s="76"/>
      <c r="X1209" s="76"/>
      <c r="Y1209" s="75" t="s">
        <v>570</v>
      </c>
    </row>
    <row r="1210" spans="1:25" s="23" customFormat="1" ht="15.75" hidden="1">
      <c r="A1210" s="28" t="s">
        <v>226</v>
      </c>
      <c r="B1210" s="29">
        <v>11</v>
      </c>
      <c r="C1210" s="53" t="s">
        <v>23</v>
      </c>
      <c r="D1210" s="56" t="s">
        <v>178</v>
      </c>
      <c r="E1210" s="32" t="s">
        <v>138</v>
      </c>
      <c r="F1210" s="20"/>
      <c r="G1210" s="1">
        <v>20000</v>
      </c>
      <c r="H1210" s="1">
        <v>20000</v>
      </c>
      <c r="I1210" s="1"/>
      <c r="J1210" s="1"/>
      <c r="K1210" s="1"/>
      <c r="L1210" s="33" t="str">
        <f t="shared" si="605"/>
        <v>-</v>
      </c>
      <c r="M1210" s="1">
        <v>20000</v>
      </c>
      <c r="N1210" s="1">
        <v>20000</v>
      </c>
      <c r="O1210" s="1">
        <v>30000</v>
      </c>
      <c r="P1210" s="1">
        <f>O1210</f>
        <v>30000</v>
      </c>
      <c r="Q1210" s="1">
        <v>20000</v>
      </c>
      <c r="R1210" s="1">
        <v>30000</v>
      </c>
      <c r="S1210" s="1">
        <f>R1210</f>
        <v>30000</v>
      </c>
      <c r="T1210" s="1">
        <v>30000</v>
      </c>
      <c r="U1210" s="1">
        <f>T1210</f>
        <v>30000</v>
      </c>
      <c r="V1210" s="57"/>
      <c r="W1210" s="57"/>
      <c r="X1210" s="57"/>
      <c r="Y1210" s="12"/>
    </row>
    <row r="1211" spans="1:25" s="23" customFormat="1" ht="15.75" hidden="1">
      <c r="A1211" s="24" t="s">
        <v>226</v>
      </c>
      <c r="B1211" s="25">
        <v>11</v>
      </c>
      <c r="C1211" s="52" t="s">
        <v>23</v>
      </c>
      <c r="D1211" s="42">
        <v>313</v>
      </c>
      <c r="E1211" s="20"/>
      <c r="F1211" s="20"/>
      <c r="G1211" s="21">
        <f>SUM(G1212:G1213)</f>
        <v>193000</v>
      </c>
      <c r="H1211" s="21">
        <f>SUM(H1212:H1213)</f>
        <v>193000</v>
      </c>
      <c r="I1211" s="21">
        <f>SUM(I1212:I1213)</f>
        <v>0</v>
      </c>
      <c r="J1211" s="21">
        <f>SUM(J1212:J1213)</f>
        <v>0</v>
      </c>
      <c r="K1211" s="21">
        <f>SUM(K1212:K1213)</f>
        <v>0</v>
      </c>
      <c r="L1211" s="22" t="str">
        <f t="shared" si="605"/>
        <v>-</v>
      </c>
      <c r="M1211" s="21">
        <f t="shared" ref="M1211:U1211" si="611">SUM(M1212:M1213)</f>
        <v>193000</v>
      </c>
      <c r="N1211" s="21">
        <f t="shared" si="611"/>
        <v>193000</v>
      </c>
      <c r="O1211" s="21">
        <f t="shared" si="611"/>
        <v>240000</v>
      </c>
      <c r="P1211" s="21">
        <f t="shared" si="611"/>
        <v>240000</v>
      </c>
      <c r="Q1211" s="21">
        <f t="shared" si="611"/>
        <v>193000</v>
      </c>
      <c r="R1211" s="21">
        <f t="shared" si="611"/>
        <v>240000</v>
      </c>
      <c r="S1211" s="21">
        <f t="shared" si="611"/>
        <v>240000</v>
      </c>
      <c r="T1211" s="21">
        <f t="shared" si="611"/>
        <v>240000</v>
      </c>
      <c r="U1211" s="21">
        <f t="shared" si="611"/>
        <v>240000</v>
      </c>
      <c r="V1211" s="57"/>
      <c r="W1211" s="57"/>
      <c r="X1211" s="57"/>
      <c r="Y1211" s="12"/>
    </row>
    <row r="1212" spans="1:25" s="23" customFormat="1" ht="15.75" hidden="1">
      <c r="A1212" s="28" t="s">
        <v>226</v>
      </c>
      <c r="B1212" s="29">
        <v>11</v>
      </c>
      <c r="C1212" s="53" t="s">
        <v>23</v>
      </c>
      <c r="D1212" s="56" t="s">
        <v>179</v>
      </c>
      <c r="E1212" s="32" t="s">
        <v>280</v>
      </c>
      <c r="F1212" s="20"/>
      <c r="G1212" s="1">
        <v>170000</v>
      </c>
      <c r="H1212" s="1">
        <v>170000</v>
      </c>
      <c r="I1212" s="1"/>
      <c r="J1212" s="1"/>
      <c r="K1212" s="1"/>
      <c r="L1212" s="33" t="str">
        <f t="shared" si="605"/>
        <v>-</v>
      </c>
      <c r="M1212" s="1">
        <v>170000</v>
      </c>
      <c r="N1212" s="1">
        <v>170000</v>
      </c>
      <c r="O1212" s="1">
        <v>200000</v>
      </c>
      <c r="P1212" s="1">
        <f>O1212</f>
        <v>200000</v>
      </c>
      <c r="Q1212" s="1">
        <v>170000</v>
      </c>
      <c r="R1212" s="1">
        <v>200000</v>
      </c>
      <c r="S1212" s="1">
        <f>R1212</f>
        <v>200000</v>
      </c>
      <c r="T1212" s="1">
        <v>200000</v>
      </c>
      <c r="U1212" s="1">
        <f>T1212</f>
        <v>200000</v>
      </c>
      <c r="V1212" s="57"/>
      <c r="W1212" s="57"/>
      <c r="X1212" s="57"/>
      <c r="Y1212" s="12"/>
    </row>
    <row r="1213" spans="1:25" s="23" customFormat="1" ht="30" hidden="1">
      <c r="A1213" s="28" t="s">
        <v>226</v>
      </c>
      <c r="B1213" s="29">
        <v>11</v>
      </c>
      <c r="C1213" s="53" t="s">
        <v>23</v>
      </c>
      <c r="D1213" s="56" t="s">
        <v>180</v>
      </c>
      <c r="E1213" s="32" t="s">
        <v>258</v>
      </c>
      <c r="F1213" s="20"/>
      <c r="G1213" s="1">
        <v>23000</v>
      </c>
      <c r="H1213" s="1">
        <v>23000</v>
      </c>
      <c r="I1213" s="1"/>
      <c r="J1213" s="1"/>
      <c r="K1213" s="1"/>
      <c r="L1213" s="33" t="str">
        <f t="shared" si="605"/>
        <v>-</v>
      </c>
      <c r="M1213" s="1">
        <v>23000</v>
      </c>
      <c r="N1213" s="1">
        <v>23000</v>
      </c>
      <c r="O1213" s="1">
        <v>40000</v>
      </c>
      <c r="P1213" s="1">
        <f>O1213</f>
        <v>40000</v>
      </c>
      <c r="Q1213" s="1">
        <v>23000</v>
      </c>
      <c r="R1213" s="1">
        <v>40000</v>
      </c>
      <c r="S1213" s="1">
        <f>R1213</f>
        <v>40000</v>
      </c>
      <c r="T1213" s="1">
        <v>40000</v>
      </c>
      <c r="U1213" s="1">
        <f>T1213</f>
        <v>40000</v>
      </c>
      <c r="V1213" s="57"/>
      <c r="W1213" s="57"/>
      <c r="X1213" s="57"/>
      <c r="Y1213" s="12"/>
    </row>
    <row r="1214" spans="1:25" s="23" customFormat="1" ht="15.75" hidden="1">
      <c r="A1214" s="24" t="s">
        <v>226</v>
      </c>
      <c r="B1214" s="25">
        <v>11</v>
      </c>
      <c r="C1214" s="52" t="s">
        <v>23</v>
      </c>
      <c r="D1214" s="42">
        <v>321</v>
      </c>
      <c r="E1214" s="20"/>
      <c r="F1214" s="20"/>
      <c r="G1214" s="21">
        <f>SUM(G1215:G1217)</f>
        <v>860000</v>
      </c>
      <c r="H1214" s="21">
        <f>SUM(H1215:H1217)</f>
        <v>860000</v>
      </c>
      <c r="I1214" s="21">
        <f>SUM(I1215:I1217)</f>
        <v>0</v>
      </c>
      <c r="J1214" s="21">
        <f>SUM(J1215:J1217)</f>
        <v>0</v>
      </c>
      <c r="K1214" s="21">
        <f>SUM(K1215:K1217)</f>
        <v>0</v>
      </c>
      <c r="L1214" s="22" t="str">
        <f t="shared" si="605"/>
        <v>-</v>
      </c>
      <c r="M1214" s="21">
        <f t="shared" ref="M1214:U1214" si="612">SUM(M1215:M1217)</f>
        <v>860000</v>
      </c>
      <c r="N1214" s="21">
        <f t="shared" si="612"/>
        <v>860000</v>
      </c>
      <c r="O1214" s="21">
        <f t="shared" si="612"/>
        <v>880000</v>
      </c>
      <c r="P1214" s="21">
        <f t="shared" si="612"/>
        <v>880000</v>
      </c>
      <c r="Q1214" s="21">
        <f t="shared" si="612"/>
        <v>860000</v>
      </c>
      <c r="R1214" s="21">
        <f t="shared" si="612"/>
        <v>970000</v>
      </c>
      <c r="S1214" s="21">
        <f t="shared" si="612"/>
        <v>970000</v>
      </c>
      <c r="T1214" s="21">
        <f t="shared" si="612"/>
        <v>970000</v>
      </c>
      <c r="U1214" s="21">
        <f t="shared" si="612"/>
        <v>970000</v>
      </c>
      <c r="V1214" s="57"/>
      <c r="W1214" s="57"/>
      <c r="X1214" s="57"/>
      <c r="Y1214" s="12"/>
    </row>
    <row r="1215" spans="1:25" s="23" customFormat="1" ht="15.75" hidden="1">
      <c r="A1215" s="28" t="s">
        <v>226</v>
      </c>
      <c r="B1215" s="29">
        <v>11</v>
      </c>
      <c r="C1215" s="53" t="s">
        <v>23</v>
      </c>
      <c r="D1215" s="56" t="s">
        <v>158</v>
      </c>
      <c r="E1215" s="32" t="s">
        <v>110</v>
      </c>
      <c r="F1215" s="20"/>
      <c r="G1215" s="1">
        <v>500000</v>
      </c>
      <c r="H1215" s="1">
        <v>500000</v>
      </c>
      <c r="I1215" s="1"/>
      <c r="J1215" s="1"/>
      <c r="K1215" s="1"/>
      <c r="L1215" s="33" t="str">
        <f t="shared" si="605"/>
        <v>-</v>
      </c>
      <c r="M1215" s="1">
        <v>500000</v>
      </c>
      <c r="N1215" s="1">
        <v>500000</v>
      </c>
      <c r="O1215" s="1">
        <v>600000</v>
      </c>
      <c r="P1215" s="1">
        <f>O1215</f>
        <v>600000</v>
      </c>
      <c r="Q1215" s="1">
        <v>500000</v>
      </c>
      <c r="R1215" s="1">
        <v>650000</v>
      </c>
      <c r="S1215" s="1">
        <f>R1215</f>
        <v>650000</v>
      </c>
      <c r="T1215" s="1">
        <v>650000</v>
      </c>
      <c r="U1215" s="1">
        <f>T1215</f>
        <v>650000</v>
      </c>
      <c r="V1215" s="57"/>
      <c r="W1215" s="57"/>
      <c r="X1215" s="57"/>
      <c r="Y1215" s="12"/>
    </row>
    <row r="1216" spans="1:25" s="23" customFormat="1" ht="30" hidden="1">
      <c r="A1216" s="28" t="s">
        <v>226</v>
      </c>
      <c r="B1216" s="29">
        <v>11</v>
      </c>
      <c r="C1216" s="53" t="s">
        <v>23</v>
      </c>
      <c r="D1216" s="56" t="s">
        <v>189</v>
      </c>
      <c r="E1216" s="32" t="s">
        <v>111</v>
      </c>
      <c r="F1216" s="20"/>
      <c r="G1216" s="1">
        <v>60000</v>
      </c>
      <c r="H1216" s="1">
        <v>60000</v>
      </c>
      <c r="I1216" s="1"/>
      <c r="J1216" s="1"/>
      <c r="K1216" s="1"/>
      <c r="L1216" s="33" t="str">
        <f t="shared" si="605"/>
        <v>-</v>
      </c>
      <c r="M1216" s="1">
        <v>60000</v>
      </c>
      <c r="N1216" s="1">
        <v>60000</v>
      </c>
      <c r="O1216" s="1">
        <v>70000</v>
      </c>
      <c r="P1216" s="1">
        <f>O1216</f>
        <v>70000</v>
      </c>
      <c r="Q1216" s="1">
        <v>60000</v>
      </c>
      <c r="R1216" s="1">
        <v>70000</v>
      </c>
      <c r="S1216" s="1">
        <f>R1216</f>
        <v>70000</v>
      </c>
      <c r="T1216" s="1">
        <v>70000</v>
      </c>
      <c r="U1216" s="1">
        <f>T1216</f>
        <v>70000</v>
      </c>
      <c r="V1216" s="57"/>
      <c r="W1216" s="57"/>
      <c r="X1216" s="57"/>
      <c r="Y1216" s="12"/>
    </row>
    <row r="1217" spans="1:25" s="23" customFormat="1" ht="15.75" hidden="1">
      <c r="A1217" s="28" t="s">
        <v>226</v>
      </c>
      <c r="B1217" s="29">
        <v>11</v>
      </c>
      <c r="C1217" s="53" t="s">
        <v>23</v>
      </c>
      <c r="D1217" s="56" t="s">
        <v>190</v>
      </c>
      <c r="E1217" s="32" t="s">
        <v>112</v>
      </c>
      <c r="F1217" s="20"/>
      <c r="G1217" s="1">
        <v>300000</v>
      </c>
      <c r="H1217" s="1">
        <v>300000</v>
      </c>
      <c r="I1217" s="1"/>
      <c r="J1217" s="1"/>
      <c r="K1217" s="1"/>
      <c r="L1217" s="33" t="str">
        <f t="shared" si="605"/>
        <v>-</v>
      </c>
      <c r="M1217" s="1">
        <v>300000</v>
      </c>
      <c r="N1217" s="1">
        <v>300000</v>
      </c>
      <c r="O1217" s="1">
        <v>210000</v>
      </c>
      <c r="P1217" s="1">
        <f>O1217</f>
        <v>210000</v>
      </c>
      <c r="Q1217" s="1">
        <v>300000</v>
      </c>
      <c r="R1217" s="1">
        <v>250000</v>
      </c>
      <c r="S1217" s="1">
        <f>R1217</f>
        <v>250000</v>
      </c>
      <c r="T1217" s="1">
        <v>250000</v>
      </c>
      <c r="U1217" s="1">
        <f>T1217</f>
        <v>250000</v>
      </c>
      <c r="V1217" s="57"/>
      <c r="W1217" s="57"/>
      <c r="X1217" s="57"/>
      <c r="Y1217" s="12"/>
    </row>
    <row r="1218" spans="1:25" s="23" customFormat="1" ht="15.75" hidden="1">
      <c r="A1218" s="24" t="s">
        <v>226</v>
      </c>
      <c r="B1218" s="25">
        <v>11</v>
      </c>
      <c r="C1218" s="52" t="s">
        <v>23</v>
      </c>
      <c r="D1218" s="42">
        <v>322</v>
      </c>
      <c r="E1218" s="20"/>
      <c r="F1218" s="20"/>
      <c r="G1218" s="21">
        <f>SUM(G1219:G1223)</f>
        <v>370000</v>
      </c>
      <c r="H1218" s="21">
        <f>SUM(H1219:H1223)</f>
        <v>370000</v>
      </c>
      <c r="I1218" s="21">
        <f>SUM(I1219:I1223)</f>
        <v>0</v>
      </c>
      <c r="J1218" s="21">
        <f>SUM(J1219:J1223)</f>
        <v>0</v>
      </c>
      <c r="K1218" s="21">
        <f>SUM(K1219:K1223)</f>
        <v>0</v>
      </c>
      <c r="L1218" s="22" t="str">
        <f t="shared" si="605"/>
        <v>-</v>
      </c>
      <c r="M1218" s="21">
        <f t="shared" ref="M1218:U1218" si="613">SUM(M1219:M1223)</f>
        <v>390000</v>
      </c>
      <c r="N1218" s="21">
        <f t="shared" si="613"/>
        <v>390000</v>
      </c>
      <c r="O1218" s="21">
        <f t="shared" si="613"/>
        <v>440000</v>
      </c>
      <c r="P1218" s="21">
        <f t="shared" si="613"/>
        <v>440000</v>
      </c>
      <c r="Q1218" s="21">
        <f t="shared" si="613"/>
        <v>390000</v>
      </c>
      <c r="R1218" s="21">
        <f t="shared" si="613"/>
        <v>440000</v>
      </c>
      <c r="S1218" s="21">
        <f t="shared" si="613"/>
        <v>440000</v>
      </c>
      <c r="T1218" s="21">
        <f t="shared" si="613"/>
        <v>440000</v>
      </c>
      <c r="U1218" s="21">
        <f t="shared" si="613"/>
        <v>440000</v>
      </c>
      <c r="V1218" s="57"/>
      <c r="W1218" s="57"/>
      <c r="X1218" s="57"/>
      <c r="Y1218" s="12"/>
    </row>
    <row r="1219" spans="1:25" s="23" customFormat="1" ht="15.75" hidden="1">
      <c r="A1219" s="28" t="s">
        <v>226</v>
      </c>
      <c r="B1219" s="29">
        <v>11</v>
      </c>
      <c r="C1219" s="53" t="s">
        <v>23</v>
      </c>
      <c r="D1219" s="56" t="s">
        <v>191</v>
      </c>
      <c r="E1219" s="32" t="s">
        <v>146</v>
      </c>
      <c r="F1219" s="20"/>
      <c r="G1219" s="1">
        <v>50000</v>
      </c>
      <c r="H1219" s="1">
        <v>50000</v>
      </c>
      <c r="I1219" s="1"/>
      <c r="J1219" s="1"/>
      <c r="K1219" s="1"/>
      <c r="L1219" s="33" t="str">
        <f t="shared" si="605"/>
        <v>-</v>
      </c>
      <c r="M1219" s="1">
        <v>50000</v>
      </c>
      <c r="N1219" s="1">
        <v>50000</v>
      </c>
      <c r="O1219" s="1">
        <v>70000</v>
      </c>
      <c r="P1219" s="1">
        <f>O1219</f>
        <v>70000</v>
      </c>
      <c r="Q1219" s="1">
        <v>50000</v>
      </c>
      <c r="R1219" s="1">
        <v>70000</v>
      </c>
      <c r="S1219" s="1">
        <f>R1219</f>
        <v>70000</v>
      </c>
      <c r="T1219" s="1">
        <v>70000</v>
      </c>
      <c r="U1219" s="1">
        <f>T1219</f>
        <v>70000</v>
      </c>
      <c r="V1219" s="57"/>
      <c r="W1219" s="57"/>
      <c r="X1219" s="57"/>
      <c r="Y1219" s="12"/>
    </row>
    <row r="1220" spans="1:25" s="23" customFormat="1" ht="15.75" hidden="1">
      <c r="A1220" s="28" t="s">
        <v>226</v>
      </c>
      <c r="B1220" s="29">
        <v>11</v>
      </c>
      <c r="C1220" s="53" t="s">
        <v>23</v>
      </c>
      <c r="D1220" s="56" t="s">
        <v>181</v>
      </c>
      <c r="E1220" s="32" t="s">
        <v>115</v>
      </c>
      <c r="F1220" s="20"/>
      <c r="G1220" s="1">
        <v>170000</v>
      </c>
      <c r="H1220" s="1">
        <v>170000</v>
      </c>
      <c r="I1220" s="1"/>
      <c r="J1220" s="1"/>
      <c r="K1220" s="1"/>
      <c r="L1220" s="33" t="str">
        <f t="shared" si="605"/>
        <v>-</v>
      </c>
      <c r="M1220" s="1">
        <v>190000</v>
      </c>
      <c r="N1220" s="1">
        <v>190000</v>
      </c>
      <c r="O1220" s="1">
        <v>150000</v>
      </c>
      <c r="P1220" s="1">
        <f>O1220</f>
        <v>150000</v>
      </c>
      <c r="Q1220" s="1">
        <v>190000</v>
      </c>
      <c r="R1220" s="1">
        <v>150000</v>
      </c>
      <c r="S1220" s="1">
        <f>R1220</f>
        <v>150000</v>
      </c>
      <c r="T1220" s="1">
        <v>150000</v>
      </c>
      <c r="U1220" s="1">
        <f>T1220</f>
        <v>150000</v>
      </c>
      <c r="V1220" s="57"/>
      <c r="W1220" s="57"/>
      <c r="X1220" s="57"/>
      <c r="Y1220" s="12"/>
    </row>
    <row r="1221" spans="1:25" s="23" customFormat="1" ht="30" hidden="1">
      <c r="A1221" s="28" t="s">
        <v>226</v>
      </c>
      <c r="B1221" s="29">
        <v>11</v>
      </c>
      <c r="C1221" s="53" t="s">
        <v>23</v>
      </c>
      <c r="D1221" s="56" t="s">
        <v>246</v>
      </c>
      <c r="E1221" s="32" t="s">
        <v>144</v>
      </c>
      <c r="F1221" s="20"/>
      <c r="G1221" s="1">
        <v>60000</v>
      </c>
      <c r="H1221" s="1">
        <v>60000</v>
      </c>
      <c r="I1221" s="1"/>
      <c r="J1221" s="1"/>
      <c r="K1221" s="1"/>
      <c r="L1221" s="33" t="str">
        <f t="shared" si="605"/>
        <v>-</v>
      </c>
      <c r="M1221" s="1">
        <v>60000</v>
      </c>
      <c r="N1221" s="1">
        <v>60000</v>
      </c>
      <c r="O1221" s="1">
        <v>100000</v>
      </c>
      <c r="P1221" s="1">
        <f>O1221</f>
        <v>100000</v>
      </c>
      <c r="Q1221" s="1">
        <v>60000</v>
      </c>
      <c r="R1221" s="1">
        <v>100000</v>
      </c>
      <c r="S1221" s="1">
        <f>R1221</f>
        <v>100000</v>
      </c>
      <c r="T1221" s="1">
        <v>100000</v>
      </c>
      <c r="U1221" s="1">
        <f>T1221</f>
        <v>100000</v>
      </c>
      <c r="V1221" s="57"/>
      <c r="W1221" s="57"/>
      <c r="X1221" s="57"/>
      <c r="Y1221" s="12"/>
    </row>
    <row r="1222" spans="1:25" s="23" customFormat="1" ht="15.75" hidden="1">
      <c r="A1222" s="28" t="s">
        <v>226</v>
      </c>
      <c r="B1222" s="29">
        <v>11</v>
      </c>
      <c r="C1222" s="53" t="s">
        <v>23</v>
      </c>
      <c r="D1222" s="56" t="s">
        <v>192</v>
      </c>
      <c r="E1222" s="32" t="s">
        <v>151</v>
      </c>
      <c r="F1222" s="20"/>
      <c r="G1222" s="1">
        <v>50000</v>
      </c>
      <c r="H1222" s="1">
        <v>50000</v>
      </c>
      <c r="I1222" s="1"/>
      <c r="J1222" s="1"/>
      <c r="K1222" s="1"/>
      <c r="L1222" s="33" t="str">
        <f t="shared" si="605"/>
        <v>-</v>
      </c>
      <c r="M1222" s="1">
        <v>50000</v>
      </c>
      <c r="N1222" s="1">
        <v>50000</v>
      </c>
      <c r="O1222" s="1">
        <v>50000</v>
      </c>
      <c r="P1222" s="1">
        <f>O1222</f>
        <v>50000</v>
      </c>
      <c r="Q1222" s="1">
        <v>50000</v>
      </c>
      <c r="R1222" s="1">
        <v>50000</v>
      </c>
      <c r="S1222" s="1">
        <f>R1222</f>
        <v>50000</v>
      </c>
      <c r="T1222" s="1">
        <v>50000</v>
      </c>
      <c r="U1222" s="1">
        <f>T1222</f>
        <v>50000</v>
      </c>
      <c r="V1222" s="57"/>
      <c r="W1222" s="57"/>
      <c r="X1222" s="57"/>
      <c r="Y1222" s="12"/>
    </row>
    <row r="1223" spans="1:25" s="23" customFormat="1" ht="15.75" hidden="1">
      <c r="A1223" s="28" t="s">
        <v>226</v>
      </c>
      <c r="B1223" s="29">
        <v>11</v>
      </c>
      <c r="C1223" s="53" t="s">
        <v>23</v>
      </c>
      <c r="D1223" s="56" t="s">
        <v>247</v>
      </c>
      <c r="E1223" s="32" t="s">
        <v>235</v>
      </c>
      <c r="F1223" s="20"/>
      <c r="G1223" s="1">
        <v>40000</v>
      </c>
      <c r="H1223" s="1">
        <v>40000</v>
      </c>
      <c r="I1223" s="1"/>
      <c r="J1223" s="1"/>
      <c r="K1223" s="1"/>
      <c r="L1223" s="33" t="str">
        <f t="shared" si="605"/>
        <v>-</v>
      </c>
      <c r="M1223" s="1">
        <v>40000</v>
      </c>
      <c r="N1223" s="1">
        <v>40000</v>
      </c>
      <c r="O1223" s="1">
        <v>70000</v>
      </c>
      <c r="P1223" s="1">
        <f>O1223</f>
        <v>70000</v>
      </c>
      <c r="Q1223" s="1">
        <v>40000</v>
      </c>
      <c r="R1223" s="1">
        <v>70000</v>
      </c>
      <c r="S1223" s="1">
        <f>R1223</f>
        <v>70000</v>
      </c>
      <c r="T1223" s="1">
        <v>70000</v>
      </c>
      <c r="U1223" s="1">
        <f>T1223</f>
        <v>70000</v>
      </c>
      <c r="V1223" s="57"/>
      <c r="W1223" s="57"/>
      <c r="X1223" s="57"/>
      <c r="Y1223" s="12"/>
    </row>
    <row r="1224" spans="1:25" s="23" customFormat="1" ht="15.75" hidden="1">
      <c r="A1224" s="24" t="s">
        <v>226</v>
      </c>
      <c r="B1224" s="25">
        <v>11</v>
      </c>
      <c r="C1224" s="52" t="s">
        <v>23</v>
      </c>
      <c r="D1224" s="42">
        <v>323</v>
      </c>
      <c r="E1224" s="20"/>
      <c r="F1224" s="20"/>
      <c r="G1224" s="21">
        <f>SUM(G1225:G1232)</f>
        <v>2200000</v>
      </c>
      <c r="H1224" s="21">
        <f>SUM(H1225:H1232)</f>
        <v>2200000</v>
      </c>
      <c r="I1224" s="21">
        <f>SUM(I1225:I1232)</f>
        <v>0</v>
      </c>
      <c r="J1224" s="21">
        <f>SUM(J1225:J1232)</f>
        <v>0</v>
      </c>
      <c r="K1224" s="21">
        <f>SUM(K1225:K1232)</f>
        <v>0</v>
      </c>
      <c r="L1224" s="22" t="str">
        <f t="shared" si="605"/>
        <v>-</v>
      </c>
      <c r="M1224" s="21">
        <f t="shared" ref="M1224:U1224" si="614">SUM(M1225:M1232)</f>
        <v>2220000</v>
      </c>
      <c r="N1224" s="21">
        <f t="shared" si="614"/>
        <v>2220000</v>
      </c>
      <c r="O1224" s="21">
        <f t="shared" si="614"/>
        <v>2400000</v>
      </c>
      <c r="P1224" s="21">
        <f t="shared" si="614"/>
        <v>2400000</v>
      </c>
      <c r="Q1224" s="21">
        <f t="shared" si="614"/>
        <v>2220000</v>
      </c>
      <c r="R1224" s="21">
        <f t="shared" si="614"/>
        <v>2400000</v>
      </c>
      <c r="S1224" s="21">
        <f t="shared" si="614"/>
        <v>2400000</v>
      </c>
      <c r="T1224" s="21">
        <f t="shared" si="614"/>
        <v>2400000</v>
      </c>
      <c r="U1224" s="21">
        <f t="shared" si="614"/>
        <v>2400000</v>
      </c>
      <c r="V1224" s="57"/>
      <c r="W1224" s="57"/>
      <c r="X1224" s="57"/>
      <c r="Y1224" s="12"/>
    </row>
    <row r="1225" spans="1:25" s="23" customFormat="1" ht="15.75" hidden="1">
      <c r="A1225" s="28" t="s">
        <v>226</v>
      </c>
      <c r="B1225" s="29">
        <v>11</v>
      </c>
      <c r="C1225" s="53" t="s">
        <v>23</v>
      </c>
      <c r="D1225" s="56" t="s">
        <v>193</v>
      </c>
      <c r="E1225" s="32" t="s">
        <v>117</v>
      </c>
      <c r="F1225" s="20"/>
      <c r="G1225" s="1">
        <v>160000</v>
      </c>
      <c r="H1225" s="1">
        <v>160000</v>
      </c>
      <c r="I1225" s="1"/>
      <c r="J1225" s="1"/>
      <c r="K1225" s="1"/>
      <c r="L1225" s="33" t="str">
        <f t="shared" si="605"/>
        <v>-</v>
      </c>
      <c r="M1225" s="1">
        <v>160000</v>
      </c>
      <c r="N1225" s="1">
        <v>160000</v>
      </c>
      <c r="O1225" s="1">
        <v>120000</v>
      </c>
      <c r="P1225" s="1">
        <f t="shared" ref="P1225:P1232" si="615">O1225</f>
        <v>120000</v>
      </c>
      <c r="Q1225" s="1">
        <v>160000</v>
      </c>
      <c r="R1225" s="1">
        <v>120000</v>
      </c>
      <c r="S1225" s="1">
        <f t="shared" ref="S1225:S1232" si="616">R1225</f>
        <v>120000</v>
      </c>
      <c r="T1225" s="114">
        <v>120000</v>
      </c>
      <c r="U1225" s="1">
        <f t="shared" ref="U1225:U1232" si="617">T1225</f>
        <v>120000</v>
      </c>
      <c r="V1225" s="57"/>
      <c r="W1225" s="57"/>
      <c r="X1225" s="57"/>
      <c r="Y1225" s="12"/>
    </row>
    <row r="1226" spans="1:25" s="23" customFormat="1" ht="15.75" hidden="1">
      <c r="A1226" s="28" t="s">
        <v>226</v>
      </c>
      <c r="B1226" s="29">
        <v>11</v>
      </c>
      <c r="C1226" s="53" t="s">
        <v>23</v>
      </c>
      <c r="D1226" s="56" t="s">
        <v>182</v>
      </c>
      <c r="E1226" s="32" t="s">
        <v>118</v>
      </c>
      <c r="F1226" s="20"/>
      <c r="G1226" s="1">
        <v>70000</v>
      </c>
      <c r="H1226" s="1">
        <v>70000</v>
      </c>
      <c r="I1226" s="1"/>
      <c r="J1226" s="1"/>
      <c r="K1226" s="1"/>
      <c r="L1226" s="33" t="str">
        <f t="shared" si="605"/>
        <v>-</v>
      </c>
      <c r="M1226" s="1">
        <v>70000</v>
      </c>
      <c r="N1226" s="1">
        <v>70000</v>
      </c>
      <c r="O1226" s="1">
        <v>150000</v>
      </c>
      <c r="P1226" s="1">
        <f t="shared" si="615"/>
        <v>150000</v>
      </c>
      <c r="Q1226" s="1">
        <v>70000</v>
      </c>
      <c r="R1226" s="1">
        <v>150000</v>
      </c>
      <c r="S1226" s="1">
        <f t="shared" si="616"/>
        <v>150000</v>
      </c>
      <c r="T1226" s="1">
        <v>150000</v>
      </c>
      <c r="U1226" s="1">
        <f t="shared" si="617"/>
        <v>150000</v>
      </c>
      <c r="V1226" s="57"/>
      <c r="W1226" s="57"/>
      <c r="X1226" s="57"/>
      <c r="Y1226" s="12"/>
    </row>
    <row r="1227" spans="1:25" s="23" customFormat="1" ht="15.75" hidden="1">
      <c r="A1227" s="28" t="s">
        <v>226</v>
      </c>
      <c r="B1227" s="29">
        <v>11</v>
      </c>
      <c r="C1227" s="53" t="s">
        <v>23</v>
      </c>
      <c r="D1227" s="56" t="s">
        <v>194</v>
      </c>
      <c r="E1227" s="32" t="s">
        <v>119</v>
      </c>
      <c r="F1227" s="20"/>
      <c r="G1227" s="1">
        <v>30000</v>
      </c>
      <c r="H1227" s="1">
        <v>30000</v>
      </c>
      <c r="I1227" s="1"/>
      <c r="J1227" s="1"/>
      <c r="K1227" s="1"/>
      <c r="L1227" s="33" t="str">
        <f t="shared" si="605"/>
        <v>-</v>
      </c>
      <c r="M1227" s="1">
        <v>30000</v>
      </c>
      <c r="N1227" s="1">
        <v>30000</v>
      </c>
      <c r="O1227" s="1">
        <v>20000</v>
      </c>
      <c r="P1227" s="1">
        <f t="shared" si="615"/>
        <v>20000</v>
      </c>
      <c r="Q1227" s="1">
        <v>30000</v>
      </c>
      <c r="R1227" s="1">
        <v>20000</v>
      </c>
      <c r="S1227" s="1">
        <f t="shared" si="616"/>
        <v>20000</v>
      </c>
      <c r="T1227" s="1">
        <v>20000</v>
      </c>
      <c r="U1227" s="1">
        <f t="shared" si="617"/>
        <v>20000</v>
      </c>
      <c r="V1227" s="57"/>
      <c r="W1227" s="57"/>
      <c r="X1227" s="57"/>
      <c r="Y1227" s="12"/>
    </row>
    <row r="1228" spans="1:25" s="23" customFormat="1" ht="15.75" hidden="1">
      <c r="A1228" s="28" t="s">
        <v>226</v>
      </c>
      <c r="B1228" s="29">
        <v>11</v>
      </c>
      <c r="C1228" s="53" t="s">
        <v>23</v>
      </c>
      <c r="D1228" s="56" t="s">
        <v>195</v>
      </c>
      <c r="E1228" s="32" t="s">
        <v>120</v>
      </c>
      <c r="F1228" s="20"/>
      <c r="G1228" s="1">
        <v>70000</v>
      </c>
      <c r="H1228" s="1">
        <v>70000</v>
      </c>
      <c r="I1228" s="1"/>
      <c r="J1228" s="1"/>
      <c r="K1228" s="1"/>
      <c r="L1228" s="33" t="str">
        <f t="shared" si="605"/>
        <v>-</v>
      </c>
      <c r="M1228" s="1">
        <v>70000</v>
      </c>
      <c r="N1228" s="1">
        <v>70000</v>
      </c>
      <c r="O1228" s="1">
        <v>90000</v>
      </c>
      <c r="P1228" s="1">
        <f t="shared" si="615"/>
        <v>90000</v>
      </c>
      <c r="Q1228" s="1">
        <v>70000</v>
      </c>
      <c r="R1228" s="1">
        <v>90000</v>
      </c>
      <c r="S1228" s="1">
        <f t="shared" si="616"/>
        <v>90000</v>
      </c>
      <c r="T1228" s="1">
        <v>90000</v>
      </c>
      <c r="U1228" s="1">
        <f t="shared" si="617"/>
        <v>90000</v>
      </c>
      <c r="V1228" s="57"/>
      <c r="W1228" s="57"/>
      <c r="X1228" s="57"/>
      <c r="Y1228" s="12"/>
    </row>
    <row r="1229" spans="1:25" s="23" customFormat="1" ht="15.75" hidden="1">
      <c r="A1229" s="28" t="s">
        <v>226</v>
      </c>
      <c r="B1229" s="29">
        <v>11</v>
      </c>
      <c r="C1229" s="53" t="s">
        <v>23</v>
      </c>
      <c r="D1229" s="56" t="s">
        <v>196</v>
      </c>
      <c r="E1229" s="32" t="s">
        <v>42</v>
      </c>
      <c r="F1229" s="20"/>
      <c r="G1229" s="1">
        <v>100000</v>
      </c>
      <c r="H1229" s="1">
        <v>100000</v>
      </c>
      <c r="I1229" s="1"/>
      <c r="J1229" s="1"/>
      <c r="K1229" s="1"/>
      <c r="L1229" s="33" t="str">
        <f t="shared" si="605"/>
        <v>-</v>
      </c>
      <c r="M1229" s="1">
        <v>100000</v>
      </c>
      <c r="N1229" s="1">
        <v>100000</v>
      </c>
      <c r="O1229" s="1">
        <v>270000</v>
      </c>
      <c r="P1229" s="1">
        <f t="shared" si="615"/>
        <v>270000</v>
      </c>
      <c r="Q1229" s="1">
        <v>100000</v>
      </c>
      <c r="R1229" s="1">
        <v>270000</v>
      </c>
      <c r="S1229" s="1">
        <f t="shared" si="616"/>
        <v>270000</v>
      </c>
      <c r="T1229" s="1">
        <v>270000</v>
      </c>
      <c r="U1229" s="1">
        <f t="shared" si="617"/>
        <v>270000</v>
      </c>
      <c r="V1229" s="57"/>
      <c r="W1229" s="57"/>
      <c r="X1229" s="57"/>
      <c r="Y1229" s="12"/>
    </row>
    <row r="1230" spans="1:25" s="23" customFormat="1" ht="15.75" hidden="1">
      <c r="A1230" s="28" t="s">
        <v>226</v>
      </c>
      <c r="B1230" s="29">
        <v>11</v>
      </c>
      <c r="C1230" s="53" t="s">
        <v>23</v>
      </c>
      <c r="D1230" s="56" t="s">
        <v>157</v>
      </c>
      <c r="E1230" s="32" t="s">
        <v>36</v>
      </c>
      <c r="F1230" s="20"/>
      <c r="G1230" s="1">
        <v>150000</v>
      </c>
      <c r="H1230" s="1">
        <v>150000</v>
      </c>
      <c r="I1230" s="1"/>
      <c r="J1230" s="1"/>
      <c r="K1230" s="1"/>
      <c r="L1230" s="33" t="str">
        <f t="shared" si="605"/>
        <v>-</v>
      </c>
      <c r="M1230" s="1">
        <v>150000</v>
      </c>
      <c r="N1230" s="1">
        <v>150000</v>
      </c>
      <c r="O1230" s="1">
        <v>150000</v>
      </c>
      <c r="P1230" s="1">
        <f t="shared" si="615"/>
        <v>150000</v>
      </c>
      <c r="Q1230" s="1">
        <v>150000</v>
      </c>
      <c r="R1230" s="1">
        <v>150000</v>
      </c>
      <c r="S1230" s="1">
        <f t="shared" si="616"/>
        <v>150000</v>
      </c>
      <c r="T1230" s="1">
        <v>150000</v>
      </c>
      <c r="U1230" s="1">
        <f t="shared" si="617"/>
        <v>150000</v>
      </c>
      <c r="V1230" s="57"/>
      <c r="W1230" s="57"/>
      <c r="X1230" s="57"/>
      <c r="Y1230" s="12"/>
    </row>
    <row r="1231" spans="1:25" s="23" customFormat="1" ht="15.75" hidden="1">
      <c r="A1231" s="28" t="s">
        <v>226</v>
      </c>
      <c r="B1231" s="29">
        <v>11</v>
      </c>
      <c r="C1231" s="53" t="s">
        <v>23</v>
      </c>
      <c r="D1231" s="56" t="s">
        <v>198</v>
      </c>
      <c r="E1231" s="32" t="s">
        <v>122</v>
      </c>
      <c r="F1231" s="20"/>
      <c r="G1231" s="1">
        <v>120000</v>
      </c>
      <c r="H1231" s="1">
        <v>120000</v>
      </c>
      <c r="I1231" s="1"/>
      <c r="J1231" s="1"/>
      <c r="K1231" s="1"/>
      <c r="L1231" s="33" t="str">
        <f t="shared" si="605"/>
        <v>-</v>
      </c>
      <c r="M1231" s="1">
        <v>140000</v>
      </c>
      <c r="N1231" s="1">
        <v>140000</v>
      </c>
      <c r="O1231" s="1">
        <v>100000</v>
      </c>
      <c r="P1231" s="1">
        <f t="shared" si="615"/>
        <v>100000</v>
      </c>
      <c r="Q1231" s="1">
        <v>140000</v>
      </c>
      <c r="R1231" s="1">
        <v>100000</v>
      </c>
      <c r="S1231" s="1">
        <f t="shared" si="616"/>
        <v>100000</v>
      </c>
      <c r="T1231" s="1">
        <v>100000</v>
      </c>
      <c r="U1231" s="1">
        <f t="shared" si="617"/>
        <v>100000</v>
      </c>
      <c r="V1231" s="57"/>
      <c r="W1231" s="57"/>
      <c r="X1231" s="57"/>
      <c r="Y1231" s="12"/>
    </row>
    <row r="1232" spans="1:25" s="23" customFormat="1" ht="15.75" hidden="1">
      <c r="A1232" s="28" t="s">
        <v>226</v>
      </c>
      <c r="B1232" s="29">
        <v>11</v>
      </c>
      <c r="C1232" s="53" t="s">
        <v>23</v>
      </c>
      <c r="D1232" s="56" t="s">
        <v>199</v>
      </c>
      <c r="E1232" s="32" t="s">
        <v>41</v>
      </c>
      <c r="F1232" s="20"/>
      <c r="G1232" s="1">
        <v>1500000</v>
      </c>
      <c r="H1232" s="1">
        <v>1500000</v>
      </c>
      <c r="I1232" s="1"/>
      <c r="J1232" s="1"/>
      <c r="K1232" s="1"/>
      <c r="L1232" s="33" t="str">
        <f t="shared" si="605"/>
        <v>-</v>
      </c>
      <c r="M1232" s="1">
        <v>1500000</v>
      </c>
      <c r="N1232" s="1">
        <v>1500000</v>
      </c>
      <c r="O1232" s="1">
        <v>1500000</v>
      </c>
      <c r="P1232" s="1">
        <f t="shared" si="615"/>
        <v>1500000</v>
      </c>
      <c r="Q1232" s="1">
        <v>1500000</v>
      </c>
      <c r="R1232" s="1">
        <v>1500000</v>
      </c>
      <c r="S1232" s="1">
        <f t="shared" si="616"/>
        <v>1500000</v>
      </c>
      <c r="T1232" s="1">
        <v>1500000</v>
      </c>
      <c r="U1232" s="1">
        <f t="shared" si="617"/>
        <v>1500000</v>
      </c>
      <c r="V1232" s="57"/>
      <c r="W1232" s="57"/>
      <c r="X1232" s="57"/>
      <c r="Y1232" s="12"/>
    </row>
    <row r="1233" spans="1:25" s="23" customFormat="1" ht="15.75" hidden="1">
      <c r="A1233" s="24" t="s">
        <v>226</v>
      </c>
      <c r="B1233" s="25">
        <v>11</v>
      </c>
      <c r="C1233" s="52" t="s">
        <v>23</v>
      </c>
      <c r="D1233" s="42">
        <v>329</v>
      </c>
      <c r="E1233" s="20"/>
      <c r="F1233" s="20"/>
      <c r="G1233" s="21">
        <f t="shared" ref="G1233:N1233" si="618">SUM(G1234:G1237)</f>
        <v>90000</v>
      </c>
      <c r="H1233" s="21">
        <f t="shared" si="618"/>
        <v>90000</v>
      </c>
      <c r="I1233" s="21">
        <f t="shared" si="618"/>
        <v>0</v>
      </c>
      <c r="J1233" s="21">
        <f t="shared" si="618"/>
        <v>0</v>
      </c>
      <c r="K1233" s="21">
        <f t="shared" si="618"/>
        <v>0</v>
      </c>
      <c r="L1233" s="22" t="str">
        <f t="shared" si="605"/>
        <v>-</v>
      </c>
      <c r="M1233" s="21">
        <f t="shared" si="618"/>
        <v>90000</v>
      </c>
      <c r="N1233" s="21">
        <f t="shared" si="618"/>
        <v>90000</v>
      </c>
      <c r="O1233" s="21">
        <f>SUM(O1234:O1237)</f>
        <v>290000</v>
      </c>
      <c r="P1233" s="21">
        <f t="shared" ref="P1233:U1233" si="619">SUM(P1234:P1237)</f>
        <v>290000</v>
      </c>
      <c r="Q1233" s="21">
        <f t="shared" si="619"/>
        <v>90000</v>
      </c>
      <c r="R1233" s="21">
        <f t="shared" si="619"/>
        <v>290000</v>
      </c>
      <c r="S1233" s="21">
        <f t="shared" si="619"/>
        <v>290000</v>
      </c>
      <c r="T1233" s="21">
        <f t="shared" si="619"/>
        <v>290000</v>
      </c>
      <c r="U1233" s="21">
        <f t="shared" si="619"/>
        <v>290000</v>
      </c>
      <c r="V1233" s="57"/>
      <c r="W1233" s="57"/>
      <c r="X1233" s="57"/>
      <c r="Y1233" s="12"/>
    </row>
    <row r="1234" spans="1:25" ht="30" hidden="1">
      <c r="A1234" s="28" t="s">
        <v>226</v>
      </c>
      <c r="B1234" s="29">
        <v>11</v>
      </c>
      <c r="C1234" s="53" t="s">
        <v>23</v>
      </c>
      <c r="D1234" s="56">
        <v>3291</v>
      </c>
      <c r="E1234" s="32" t="s">
        <v>109</v>
      </c>
      <c r="F1234" s="32"/>
      <c r="G1234" s="1"/>
      <c r="H1234" s="1"/>
      <c r="I1234" s="1"/>
      <c r="J1234" s="1"/>
      <c r="K1234" s="1"/>
      <c r="L1234" s="33" t="str">
        <f t="shared" si="605"/>
        <v>-</v>
      </c>
      <c r="M1234" s="1"/>
      <c r="N1234" s="1"/>
      <c r="O1234" s="1">
        <v>200000</v>
      </c>
      <c r="P1234" s="1">
        <f>O1234</f>
        <v>200000</v>
      </c>
      <c r="Q1234" s="1"/>
      <c r="R1234" s="2">
        <v>200000</v>
      </c>
      <c r="S1234" s="1">
        <f>R1234</f>
        <v>200000</v>
      </c>
      <c r="T1234" s="2">
        <v>200000</v>
      </c>
      <c r="U1234" s="1">
        <f>T1234</f>
        <v>200000</v>
      </c>
    </row>
    <row r="1235" spans="1:25" s="23" customFormat="1" ht="15.75" hidden="1">
      <c r="A1235" s="28" t="s">
        <v>226</v>
      </c>
      <c r="B1235" s="29">
        <v>11</v>
      </c>
      <c r="C1235" s="53" t="s">
        <v>23</v>
      </c>
      <c r="D1235" s="56" t="s">
        <v>201</v>
      </c>
      <c r="E1235" s="32" t="s">
        <v>123</v>
      </c>
      <c r="F1235" s="20"/>
      <c r="G1235" s="1">
        <v>20000</v>
      </c>
      <c r="H1235" s="1">
        <v>20000</v>
      </c>
      <c r="I1235" s="1"/>
      <c r="J1235" s="1"/>
      <c r="K1235" s="1"/>
      <c r="L1235" s="33" t="str">
        <f t="shared" si="605"/>
        <v>-</v>
      </c>
      <c r="M1235" s="1">
        <v>20000</v>
      </c>
      <c r="N1235" s="1">
        <v>20000</v>
      </c>
      <c r="O1235" s="1">
        <v>20000</v>
      </c>
      <c r="P1235" s="1">
        <f>O1235</f>
        <v>20000</v>
      </c>
      <c r="Q1235" s="1">
        <v>20000</v>
      </c>
      <c r="R1235" s="1">
        <v>20000</v>
      </c>
      <c r="S1235" s="1">
        <f>R1235</f>
        <v>20000</v>
      </c>
      <c r="T1235" s="1">
        <v>20000</v>
      </c>
      <c r="U1235" s="1">
        <f>T1235</f>
        <v>20000</v>
      </c>
      <c r="V1235" s="57"/>
      <c r="W1235" s="57"/>
      <c r="X1235" s="57"/>
      <c r="Y1235" s="12"/>
    </row>
    <row r="1236" spans="1:25" s="23" customFormat="1" ht="15.75" hidden="1">
      <c r="A1236" s="28" t="s">
        <v>226</v>
      </c>
      <c r="B1236" s="29">
        <v>11</v>
      </c>
      <c r="C1236" s="53" t="s">
        <v>23</v>
      </c>
      <c r="D1236" s="56" t="s">
        <v>202</v>
      </c>
      <c r="E1236" s="32" t="s">
        <v>124</v>
      </c>
      <c r="F1236" s="20"/>
      <c r="G1236" s="1">
        <v>50000</v>
      </c>
      <c r="H1236" s="1">
        <v>50000</v>
      </c>
      <c r="I1236" s="1"/>
      <c r="J1236" s="1"/>
      <c r="K1236" s="1"/>
      <c r="L1236" s="33" t="str">
        <f t="shared" si="605"/>
        <v>-</v>
      </c>
      <c r="M1236" s="1">
        <v>50000</v>
      </c>
      <c r="N1236" s="1">
        <v>50000</v>
      </c>
      <c r="O1236" s="1">
        <v>50000</v>
      </c>
      <c r="P1236" s="1">
        <f>O1236</f>
        <v>50000</v>
      </c>
      <c r="Q1236" s="1">
        <v>50000</v>
      </c>
      <c r="R1236" s="1">
        <v>50000</v>
      </c>
      <c r="S1236" s="1">
        <f>R1236</f>
        <v>50000</v>
      </c>
      <c r="T1236" s="1">
        <v>50000</v>
      </c>
      <c r="U1236" s="1">
        <f>T1236</f>
        <v>50000</v>
      </c>
      <c r="V1236" s="57"/>
      <c r="W1236" s="57"/>
      <c r="X1236" s="57"/>
      <c r="Y1236" s="12"/>
    </row>
    <row r="1237" spans="1:25" s="23" customFormat="1" ht="15.75" hidden="1">
      <c r="A1237" s="28" t="s">
        <v>226</v>
      </c>
      <c r="B1237" s="29">
        <v>11</v>
      </c>
      <c r="C1237" s="53" t="s">
        <v>23</v>
      </c>
      <c r="D1237" s="56" t="s">
        <v>241</v>
      </c>
      <c r="E1237" s="32" t="s">
        <v>237</v>
      </c>
      <c r="F1237" s="20"/>
      <c r="G1237" s="1">
        <v>20000</v>
      </c>
      <c r="H1237" s="1">
        <v>20000</v>
      </c>
      <c r="I1237" s="1"/>
      <c r="J1237" s="1"/>
      <c r="K1237" s="1"/>
      <c r="L1237" s="33" t="str">
        <f t="shared" si="605"/>
        <v>-</v>
      </c>
      <c r="M1237" s="1">
        <v>20000</v>
      </c>
      <c r="N1237" s="1">
        <v>20000</v>
      </c>
      <c r="O1237" s="1">
        <v>20000</v>
      </c>
      <c r="P1237" s="1">
        <f>O1237</f>
        <v>20000</v>
      </c>
      <c r="Q1237" s="1">
        <v>20000</v>
      </c>
      <c r="R1237" s="1">
        <v>20000</v>
      </c>
      <c r="S1237" s="1">
        <f>R1237</f>
        <v>20000</v>
      </c>
      <c r="T1237" s="1">
        <v>20000</v>
      </c>
      <c r="U1237" s="1">
        <f>T1237</f>
        <v>20000</v>
      </c>
      <c r="V1237" s="57"/>
      <c r="W1237" s="57"/>
      <c r="X1237" s="57"/>
      <c r="Y1237" s="12"/>
    </row>
    <row r="1238" spans="1:25" s="23" customFormat="1" ht="15.75" hidden="1">
      <c r="A1238" s="24" t="s">
        <v>226</v>
      </c>
      <c r="B1238" s="25">
        <v>11</v>
      </c>
      <c r="C1238" s="52" t="s">
        <v>23</v>
      </c>
      <c r="D1238" s="42">
        <v>343</v>
      </c>
      <c r="E1238" s="20"/>
      <c r="F1238" s="20"/>
      <c r="G1238" s="21">
        <f>SUM(G1239:G1240)</f>
        <v>40000</v>
      </c>
      <c r="H1238" s="21">
        <f>SUM(H1239:H1240)</f>
        <v>40000</v>
      </c>
      <c r="I1238" s="21">
        <f>SUM(I1239:I1240)</f>
        <v>0</v>
      </c>
      <c r="J1238" s="21">
        <f>SUM(J1239:J1240)</f>
        <v>0</v>
      </c>
      <c r="K1238" s="21">
        <f>SUM(K1239:K1240)</f>
        <v>0</v>
      </c>
      <c r="L1238" s="22" t="str">
        <f t="shared" si="605"/>
        <v>-</v>
      </c>
      <c r="M1238" s="21">
        <f t="shared" ref="M1238:U1238" si="620">SUM(M1239:M1240)</f>
        <v>40000</v>
      </c>
      <c r="N1238" s="21">
        <f t="shared" si="620"/>
        <v>40000</v>
      </c>
      <c r="O1238" s="21">
        <f t="shared" si="620"/>
        <v>50000</v>
      </c>
      <c r="P1238" s="21">
        <f t="shared" si="620"/>
        <v>50000</v>
      </c>
      <c r="Q1238" s="21">
        <f t="shared" si="620"/>
        <v>40000</v>
      </c>
      <c r="R1238" s="21">
        <f t="shared" si="620"/>
        <v>50000</v>
      </c>
      <c r="S1238" s="21">
        <f t="shared" si="620"/>
        <v>50000</v>
      </c>
      <c r="T1238" s="21">
        <f t="shared" si="620"/>
        <v>50000</v>
      </c>
      <c r="U1238" s="21">
        <f t="shared" si="620"/>
        <v>50000</v>
      </c>
      <c r="V1238" s="57"/>
      <c r="W1238" s="57"/>
      <c r="X1238" s="57"/>
      <c r="Y1238" s="12"/>
    </row>
    <row r="1239" spans="1:25" s="23" customFormat="1" ht="15.75" hidden="1">
      <c r="A1239" s="28" t="s">
        <v>226</v>
      </c>
      <c r="B1239" s="29">
        <v>11</v>
      </c>
      <c r="C1239" s="53" t="s">
        <v>23</v>
      </c>
      <c r="D1239" s="56" t="s">
        <v>204</v>
      </c>
      <c r="E1239" s="32" t="s">
        <v>153</v>
      </c>
      <c r="F1239" s="20"/>
      <c r="G1239" s="1">
        <v>30000</v>
      </c>
      <c r="H1239" s="1">
        <v>30000</v>
      </c>
      <c r="I1239" s="1"/>
      <c r="J1239" s="1"/>
      <c r="K1239" s="1"/>
      <c r="L1239" s="33" t="str">
        <f t="shared" si="605"/>
        <v>-</v>
      </c>
      <c r="M1239" s="1">
        <v>30000</v>
      </c>
      <c r="N1239" s="1">
        <v>30000</v>
      </c>
      <c r="O1239" s="1">
        <v>30000</v>
      </c>
      <c r="P1239" s="1">
        <f>O1239</f>
        <v>30000</v>
      </c>
      <c r="Q1239" s="1">
        <v>30000</v>
      </c>
      <c r="R1239" s="1">
        <v>30000</v>
      </c>
      <c r="S1239" s="1">
        <f>R1239</f>
        <v>30000</v>
      </c>
      <c r="T1239" s="1">
        <v>30000</v>
      </c>
      <c r="U1239" s="1">
        <f>T1239</f>
        <v>30000</v>
      </c>
      <c r="V1239" s="57"/>
      <c r="W1239" s="57"/>
      <c r="X1239" s="57"/>
      <c r="Y1239" s="12"/>
    </row>
    <row r="1240" spans="1:25" hidden="1">
      <c r="A1240" s="28" t="s">
        <v>226</v>
      </c>
      <c r="B1240" s="29">
        <v>11</v>
      </c>
      <c r="C1240" s="53" t="s">
        <v>23</v>
      </c>
      <c r="D1240" s="56">
        <v>3433</v>
      </c>
      <c r="E1240" s="32" t="s">
        <v>126</v>
      </c>
      <c r="F1240" s="32"/>
      <c r="G1240" s="1">
        <v>10000</v>
      </c>
      <c r="H1240" s="1">
        <v>10000</v>
      </c>
      <c r="I1240" s="1"/>
      <c r="J1240" s="1"/>
      <c r="K1240" s="1"/>
      <c r="L1240" s="33" t="str">
        <f t="shared" si="605"/>
        <v>-</v>
      </c>
      <c r="M1240" s="1">
        <v>10000</v>
      </c>
      <c r="N1240" s="1">
        <v>10000</v>
      </c>
      <c r="O1240" s="1">
        <v>20000</v>
      </c>
      <c r="P1240" s="1">
        <f>O1240</f>
        <v>20000</v>
      </c>
      <c r="Q1240" s="1">
        <v>10000</v>
      </c>
      <c r="R1240" s="1">
        <v>20000</v>
      </c>
      <c r="S1240" s="1">
        <f>R1240</f>
        <v>20000</v>
      </c>
      <c r="T1240" s="1">
        <v>20000</v>
      </c>
      <c r="U1240" s="1">
        <f>T1240</f>
        <v>20000</v>
      </c>
    </row>
    <row r="1241" spans="1:25" s="23" customFormat="1" ht="15.75" hidden="1">
      <c r="A1241" s="24" t="s">
        <v>226</v>
      </c>
      <c r="B1241" s="25">
        <v>11</v>
      </c>
      <c r="C1241" s="52" t="s">
        <v>23</v>
      </c>
      <c r="D1241" s="42">
        <v>372</v>
      </c>
      <c r="E1241" s="20"/>
      <c r="F1241" s="20"/>
      <c r="G1241" s="21">
        <f>SUM(G1242)</f>
        <v>20000</v>
      </c>
      <c r="H1241" s="21">
        <f t="shared" ref="H1241:U1241" si="621">SUM(H1242)</f>
        <v>20000</v>
      </c>
      <c r="I1241" s="21">
        <f t="shared" si="621"/>
        <v>0</v>
      </c>
      <c r="J1241" s="21">
        <f t="shared" si="621"/>
        <v>0</v>
      </c>
      <c r="K1241" s="21">
        <f t="shared" si="621"/>
        <v>0</v>
      </c>
      <c r="L1241" s="22" t="str">
        <f t="shared" si="605"/>
        <v>-</v>
      </c>
      <c r="M1241" s="21">
        <f t="shared" si="621"/>
        <v>20000</v>
      </c>
      <c r="N1241" s="21">
        <f t="shared" si="621"/>
        <v>20000</v>
      </c>
      <c r="O1241" s="21">
        <f t="shared" si="621"/>
        <v>20000</v>
      </c>
      <c r="P1241" s="21">
        <f t="shared" si="621"/>
        <v>20000</v>
      </c>
      <c r="Q1241" s="21">
        <f t="shared" si="621"/>
        <v>20000</v>
      </c>
      <c r="R1241" s="21">
        <f t="shared" si="621"/>
        <v>20000</v>
      </c>
      <c r="S1241" s="21">
        <f t="shared" si="621"/>
        <v>20000</v>
      </c>
      <c r="T1241" s="21">
        <f t="shared" si="621"/>
        <v>20000</v>
      </c>
      <c r="U1241" s="21">
        <f t="shared" si="621"/>
        <v>20000</v>
      </c>
      <c r="V1241" s="57"/>
      <c r="W1241" s="57"/>
      <c r="X1241" s="57"/>
      <c r="Y1241" s="12"/>
    </row>
    <row r="1242" spans="1:25" hidden="1">
      <c r="A1242" s="28" t="s">
        <v>226</v>
      </c>
      <c r="B1242" s="29">
        <v>11</v>
      </c>
      <c r="C1242" s="53" t="s">
        <v>23</v>
      </c>
      <c r="D1242" s="56">
        <v>3721</v>
      </c>
      <c r="E1242" s="32" t="s">
        <v>149</v>
      </c>
      <c r="F1242" s="32"/>
      <c r="G1242" s="1">
        <v>20000</v>
      </c>
      <c r="H1242" s="1">
        <v>20000</v>
      </c>
      <c r="I1242" s="1"/>
      <c r="J1242" s="1"/>
      <c r="K1242" s="1"/>
      <c r="L1242" s="33" t="str">
        <f t="shared" si="605"/>
        <v>-</v>
      </c>
      <c r="M1242" s="1">
        <v>20000</v>
      </c>
      <c r="N1242" s="1">
        <v>20000</v>
      </c>
      <c r="O1242" s="1">
        <v>20000</v>
      </c>
      <c r="P1242" s="1">
        <f>O1242</f>
        <v>20000</v>
      </c>
      <c r="Q1242" s="1">
        <v>20000</v>
      </c>
      <c r="R1242" s="1">
        <v>20000</v>
      </c>
      <c r="S1242" s="1">
        <f>R1242</f>
        <v>20000</v>
      </c>
      <c r="T1242" s="1">
        <v>20000</v>
      </c>
      <c r="U1242" s="1">
        <f>T1242</f>
        <v>20000</v>
      </c>
    </row>
    <row r="1243" spans="1:25" s="23" customFormat="1" ht="15.75" hidden="1">
      <c r="A1243" s="24" t="s">
        <v>226</v>
      </c>
      <c r="B1243" s="25">
        <v>11</v>
      </c>
      <c r="C1243" s="52" t="s">
        <v>23</v>
      </c>
      <c r="D1243" s="42">
        <v>412</v>
      </c>
      <c r="E1243" s="20"/>
      <c r="F1243" s="20"/>
      <c r="G1243" s="21">
        <f>SUM(G1244)</f>
        <v>45000</v>
      </c>
      <c r="H1243" s="21">
        <f t="shared" ref="H1243:U1243" si="622">SUM(H1244)</f>
        <v>45000</v>
      </c>
      <c r="I1243" s="21">
        <f t="shared" si="622"/>
        <v>0</v>
      </c>
      <c r="J1243" s="21">
        <f t="shared" si="622"/>
        <v>0</v>
      </c>
      <c r="K1243" s="21">
        <f t="shared" si="622"/>
        <v>0</v>
      </c>
      <c r="L1243" s="22" t="str">
        <f t="shared" si="605"/>
        <v>-</v>
      </c>
      <c r="M1243" s="21">
        <f t="shared" si="622"/>
        <v>45000</v>
      </c>
      <c r="N1243" s="21">
        <f t="shared" si="622"/>
        <v>45000</v>
      </c>
      <c r="O1243" s="21">
        <f t="shared" si="622"/>
        <v>50000</v>
      </c>
      <c r="P1243" s="21">
        <f t="shared" si="622"/>
        <v>50000</v>
      </c>
      <c r="Q1243" s="21">
        <f t="shared" si="622"/>
        <v>45000</v>
      </c>
      <c r="R1243" s="21">
        <f t="shared" si="622"/>
        <v>50000</v>
      </c>
      <c r="S1243" s="21">
        <f t="shared" si="622"/>
        <v>50000</v>
      </c>
      <c r="T1243" s="21">
        <f t="shared" si="622"/>
        <v>50000</v>
      </c>
      <c r="U1243" s="21">
        <f t="shared" si="622"/>
        <v>50000</v>
      </c>
      <c r="V1243" s="57"/>
      <c r="W1243" s="57"/>
      <c r="X1243" s="57"/>
      <c r="Y1243" s="12"/>
    </row>
    <row r="1244" spans="1:25" hidden="1">
      <c r="A1244" s="28" t="s">
        <v>226</v>
      </c>
      <c r="B1244" s="29">
        <v>11</v>
      </c>
      <c r="C1244" s="53" t="s">
        <v>23</v>
      </c>
      <c r="D1244" s="56">
        <v>4123</v>
      </c>
      <c r="E1244" s="32" t="s">
        <v>212</v>
      </c>
      <c r="F1244" s="32"/>
      <c r="G1244" s="1">
        <v>45000</v>
      </c>
      <c r="H1244" s="1">
        <v>45000</v>
      </c>
      <c r="I1244" s="1"/>
      <c r="J1244" s="1"/>
      <c r="K1244" s="1"/>
      <c r="L1244" s="33" t="str">
        <f t="shared" si="605"/>
        <v>-</v>
      </c>
      <c r="M1244" s="1">
        <v>45000</v>
      </c>
      <c r="N1244" s="1">
        <v>45000</v>
      </c>
      <c r="O1244" s="1">
        <v>50000</v>
      </c>
      <c r="P1244" s="1">
        <f>O1244</f>
        <v>50000</v>
      </c>
      <c r="Q1244" s="1">
        <v>45000</v>
      </c>
      <c r="R1244" s="1">
        <v>50000</v>
      </c>
      <c r="S1244" s="1">
        <f>R1244</f>
        <v>50000</v>
      </c>
      <c r="T1244" s="1">
        <v>50000</v>
      </c>
      <c r="U1244" s="1">
        <f>T1244</f>
        <v>50000</v>
      </c>
    </row>
    <row r="1245" spans="1:25" s="23" customFormat="1" ht="15.75" hidden="1">
      <c r="A1245" s="24" t="s">
        <v>226</v>
      </c>
      <c r="B1245" s="25">
        <v>11</v>
      </c>
      <c r="C1245" s="52" t="s">
        <v>23</v>
      </c>
      <c r="D1245" s="42">
        <v>422</v>
      </c>
      <c r="E1245" s="20"/>
      <c r="F1245" s="20"/>
      <c r="G1245" s="21">
        <f>SUM(G1246:G1249)</f>
        <v>417000</v>
      </c>
      <c r="H1245" s="21">
        <f>SUM(H1246:H1249)</f>
        <v>417000</v>
      </c>
      <c r="I1245" s="21">
        <f>SUM(I1246:I1249)</f>
        <v>0</v>
      </c>
      <c r="J1245" s="21">
        <f>SUM(J1246:J1249)</f>
        <v>0</v>
      </c>
      <c r="K1245" s="21">
        <f>SUM(K1246:K1249)</f>
        <v>0</v>
      </c>
      <c r="L1245" s="22" t="str">
        <f t="shared" si="605"/>
        <v>-</v>
      </c>
      <c r="M1245" s="21">
        <f t="shared" ref="M1245:U1245" si="623">SUM(M1246:M1249)</f>
        <v>417000</v>
      </c>
      <c r="N1245" s="21">
        <f t="shared" si="623"/>
        <v>417000</v>
      </c>
      <c r="O1245" s="21">
        <f t="shared" si="623"/>
        <v>340000</v>
      </c>
      <c r="P1245" s="21">
        <f t="shared" si="623"/>
        <v>340000</v>
      </c>
      <c r="Q1245" s="21">
        <f t="shared" si="623"/>
        <v>417000</v>
      </c>
      <c r="R1245" s="21">
        <f t="shared" si="623"/>
        <v>340000</v>
      </c>
      <c r="S1245" s="21">
        <f t="shared" si="623"/>
        <v>340000</v>
      </c>
      <c r="T1245" s="21">
        <f t="shared" si="623"/>
        <v>340000</v>
      </c>
      <c r="U1245" s="21">
        <f t="shared" si="623"/>
        <v>340000</v>
      </c>
      <c r="V1245" s="57"/>
      <c r="W1245" s="57"/>
      <c r="X1245" s="57"/>
      <c r="Y1245" s="12"/>
    </row>
    <row r="1246" spans="1:25" hidden="1">
      <c r="A1246" s="28" t="s">
        <v>226</v>
      </c>
      <c r="B1246" s="29">
        <v>11</v>
      </c>
      <c r="C1246" s="53" t="s">
        <v>23</v>
      </c>
      <c r="D1246" s="56">
        <v>4221</v>
      </c>
      <c r="E1246" s="32" t="s">
        <v>129</v>
      </c>
      <c r="F1246" s="32"/>
      <c r="G1246" s="1">
        <v>150000</v>
      </c>
      <c r="H1246" s="1">
        <v>150000</v>
      </c>
      <c r="I1246" s="1"/>
      <c r="J1246" s="1"/>
      <c r="K1246" s="1"/>
      <c r="L1246" s="33" t="str">
        <f t="shared" si="605"/>
        <v>-</v>
      </c>
      <c r="M1246" s="1">
        <v>150000</v>
      </c>
      <c r="N1246" s="1">
        <v>150000</v>
      </c>
      <c r="O1246" s="1">
        <v>140000</v>
      </c>
      <c r="P1246" s="1">
        <f>O1246</f>
        <v>140000</v>
      </c>
      <c r="Q1246" s="1">
        <v>150000</v>
      </c>
      <c r="R1246" s="1">
        <v>140000</v>
      </c>
      <c r="S1246" s="1">
        <f>R1246</f>
        <v>140000</v>
      </c>
      <c r="T1246" s="1">
        <v>140000</v>
      </c>
      <c r="U1246" s="1">
        <f>T1246</f>
        <v>140000</v>
      </c>
    </row>
    <row r="1247" spans="1:25" hidden="1">
      <c r="A1247" s="28" t="s">
        <v>226</v>
      </c>
      <c r="B1247" s="29">
        <v>11</v>
      </c>
      <c r="C1247" s="53" t="s">
        <v>23</v>
      </c>
      <c r="D1247" s="56">
        <v>4222</v>
      </c>
      <c r="E1247" s="32" t="s">
        <v>130</v>
      </c>
      <c r="F1247" s="32"/>
      <c r="G1247" s="1">
        <v>80000</v>
      </c>
      <c r="H1247" s="1">
        <v>80000</v>
      </c>
      <c r="I1247" s="1"/>
      <c r="J1247" s="1"/>
      <c r="K1247" s="1"/>
      <c r="L1247" s="33" t="str">
        <f t="shared" si="605"/>
        <v>-</v>
      </c>
      <c r="M1247" s="1">
        <v>80000</v>
      </c>
      <c r="N1247" s="1">
        <v>80000</v>
      </c>
      <c r="O1247" s="1">
        <v>50000</v>
      </c>
      <c r="P1247" s="1">
        <f>O1247</f>
        <v>50000</v>
      </c>
      <c r="Q1247" s="1">
        <v>80000</v>
      </c>
      <c r="R1247" s="1">
        <v>50000</v>
      </c>
      <c r="S1247" s="1">
        <f>R1247</f>
        <v>50000</v>
      </c>
      <c r="T1247" s="1">
        <v>50000</v>
      </c>
      <c r="U1247" s="1">
        <f>T1247</f>
        <v>50000</v>
      </c>
    </row>
    <row r="1248" spans="1:25" hidden="1">
      <c r="A1248" s="28" t="s">
        <v>226</v>
      </c>
      <c r="B1248" s="29">
        <v>11</v>
      </c>
      <c r="C1248" s="53" t="s">
        <v>23</v>
      </c>
      <c r="D1248" s="56">
        <v>4223</v>
      </c>
      <c r="E1248" s="32" t="s">
        <v>131</v>
      </c>
      <c r="F1248" s="32"/>
      <c r="G1248" s="1">
        <v>37000</v>
      </c>
      <c r="H1248" s="1">
        <v>37000</v>
      </c>
      <c r="I1248" s="1"/>
      <c r="J1248" s="1"/>
      <c r="K1248" s="1"/>
      <c r="L1248" s="33" t="str">
        <f t="shared" si="605"/>
        <v>-</v>
      </c>
      <c r="M1248" s="1">
        <v>37000</v>
      </c>
      <c r="N1248" s="1">
        <v>37000</v>
      </c>
      <c r="O1248" s="1">
        <v>50000</v>
      </c>
      <c r="P1248" s="1">
        <f>O1248</f>
        <v>50000</v>
      </c>
      <c r="Q1248" s="1">
        <v>37000</v>
      </c>
      <c r="R1248" s="1">
        <v>50000</v>
      </c>
      <c r="S1248" s="1">
        <f>R1248</f>
        <v>50000</v>
      </c>
      <c r="T1248" s="1">
        <v>50000</v>
      </c>
      <c r="U1248" s="1">
        <f>T1248</f>
        <v>50000</v>
      </c>
    </row>
    <row r="1249" spans="1:25" hidden="1">
      <c r="A1249" s="28" t="s">
        <v>226</v>
      </c>
      <c r="B1249" s="29">
        <v>11</v>
      </c>
      <c r="C1249" s="53" t="s">
        <v>23</v>
      </c>
      <c r="D1249" s="56">
        <v>4227</v>
      </c>
      <c r="E1249" s="32" t="s">
        <v>132</v>
      </c>
      <c r="F1249" s="32"/>
      <c r="G1249" s="1">
        <v>150000</v>
      </c>
      <c r="H1249" s="1">
        <v>150000</v>
      </c>
      <c r="I1249" s="1"/>
      <c r="J1249" s="1"/>
      <c r="K1249" s="1"/>
      <c r="L1249" s="33" t="str">
        <f t="shared" si="605"/>
        <v>-</v>
      </c>
      <c r="M1249" s="1">
        <v>150000</v>
      </c>
      <c r="N1249" s="1">
        <v>150000</v>
      </c>
      <c r="O1249" s="1">
        <v>100000</v>
      </c>
      <c r="P1249" s="1">
        <f>O1249</f>
        <v>100000</v>
      </c>
      <c r="Q1249" s="1">
        <v>150000</v>
      </c>
      <c r="R1249" s="1">
        <v>100000</v>
      </c>
      <c r="S1249" s="1">
        <f>R1249</f>
        <v>100000</v>
      </c>
      <c r="T1249" s="1">
        <v>100000</v>
      </c>
      <c r="U1249" s="1">
        <f>T1249</f>
        <v>100000</v>
      </c>
    </row>
    <row r="1250" spans="1:25" s="23" customFormat="1" ht="15.75" hidden="1">
      <c r="A1250" s="24" t="s">
        <v>226</v>
      </c>
      <c r="B1250" s="25">
        <v>11</v>
      </c>
      <c r="C1250" s="52" t="s">
        <v>23</v>
      </c>
      <c r="D1250" s="42">
        <v>426</v>
      </c>
      <c r="E1250" s="20"/>
      <c r="F1250" s="20"/>
      <c r="G1250" s="21">
        <f>SUM(G1251)</f>
        <v>100000</v>
      </c>
      <c r="H1250" s="21">
        <f t="shared" ref="H1250:U1250" si="624">SUM(H1251)</f>
        <v>100000</v>
      </c>
      <c r="I1250" s="21">
        <f t="shared" si="624"/>
        <v>0</v>
      </c>
      <c r="J1250" s="21">
        <f t="shared" si="624"/>
        <v>0</v>
      </c>
      <c r="K1250" s="21">
        <f t="shared" si="624"/>
        <v>0</v>
      </c>
      <c r="L1250" s="22" t="str">
        <f t="shared" si="605"/>
        <v>-</v>
      </c>
      <c r="M1250" s="21">
        <f t="shared" si="624"/>
        <v>100000</v>
      </c>
      <c r="N1250" s="21">
        <f t="shared" si="624"/>
        <v>100000</v>
      </c>
      <c r="O1250" s="21">
        <f t="shared" si="624"/>
        <v>100000</v>
      </c>
      <c r="P1250" s="21">
        <f t="shared" si="624"/>
        <v>100000</v>
      </c>
      <c r="Q1250" s="21">
        <f t="shared" si="624"/>
        <v>100000</v>
      </c>
      <c r="R1250" s="21">
        <f t="shared" si="624"/>
        <v>100000</v>
      </c>
      <c r="S1250" s="21">
        <f t="shared" si="624"/>
        <v>100000</v>
      </c>
      <c r="T1250" s="21">
        <f t="shared" si="624"/>
        <v>100000</v>
      </c>
      <c r="U1250" s="21">
        <f t="shared" si="624"/>
        <v>100000</v>
      </c>
      <c r="V1250" s="57"/>
      <c r="W1250" s="57"/>
      <c r="X1250" s="57"/>
      <c r="Y1250" s="12"/>
    </row>
    <row r="1251" spans="1:25" hidden="1">
      <c r="A1251" s="28" t="s">
        <v>226</v>
      </c>
      <c r="B1251" s="29">
        <v>11</v>
      </c>
      <c r="C1251" s="53" t="s">
        <v>23</v>
      </c>
      <c r="D1251" s="56">
        <v>4262</v>
      </c>
      <c r="E1251" s="32" t="s">
        <v>135</v>
      </c>
      <c r="F1251" s="32"/>
      <c r="G1251" s="1">
        <v>100000</v>
      </c>
      <c r="H1251" s="1">
        <v>100000</v>
      </c>
      <c r="I1251" s="1"/>
      <c r="J1251" s="1"/>
      <c r="K1251" s="1"/>
      <c r="L1251" s="33" t="str">
        <f t="shared" si="605"/>
        <v>-</v>
      </c>
      <c r="M1251" s="1">
        <v>100000</v>
      </c>
      <c r="N1251" s="1">
        <v>100000</v>
      </c>
      <c r="O1251" s="1">
        <v>100000</v>
      </c>
      <c r="P1251" s="1">
        <f>O1251</f>
        <v>100000</v>
      </c>
      <c r="Q1251" s="1">
        <v>100000</v>
      </c>
      <c r="R1251" s="1">
        <v>100000</v>
      </c>
      <c r="S1251" s="1">
        <f>R1251</f>
        <v>100000</v>
      </c>
      <c r="T1251" s="1">
        <v>100000</v>
      </c>
      <c r="U1251" s="1">
        <f>T1251</f>
        <v>100000</v>
      </c>
    </row>
    <row r="1252" spans="1:25" s="23" customFormat="1" ht="15.75" hidden="1">
      <c r="A1252" s="24" t="s">
        <v>226</v>
      </c>
      <c r="B1252" s="25">
        <v>11</v>
      </c>
      <c r="C1252" s="52" t="s">
        <v>23</v>
      </c>
      <c r="D1252" s="42">
        <v>451</v>
      </c>
      <c r="E1252" s="20"/>
      <c r="F1252" s="20"/>
      <c r="G1252" s="21">
        <f>SUM(G1253)</f>
        <v>740000</v>
      </c>
      <c r="H1252" s="21">
        <f t="shared" ref="H1252:U1252" si="625">SUM(H1253)</f>
        <v>740000</v>
      </c>
      <c r="I1252" s="21">
        <f t="shared" si="625"/>
        <v>0</v>
      </c>
      <c r="J1252" s="21">
        <f t="shared" si="625"/>
        <v>0</v>
      </c>
      <c r="K1252" s="21">
        <f t="shared" si="625"/>
        <v>0</v>
      </c>
      <c r="L1252" s="22" t="str">
        <f t="shared" si="605"/>
        <v>-</v>
      </c>
      <c r="M1252" s="21">
        <f t="shared" si="625"/>
        <v>800000</v>
      </c>
      <c r="N1252" s="21">
        <f t="shared" si="625"/>
        <v>800000</v>
      </c>
      <c r="O1252" s="21">
        <f t="shared" si="625"/>
        <v>400000</v>
      </c>
      <c r="P1252" s="21">
        <f t="shared" si="625"/>
        <v>400000</v>
      </c>
      <c r="Q1252" s="21">
        <f t="shared" si="625"/>
        <v>800000</v>
      </c>
      <c r="R1252" s="21">
        <f t="shared" si="625"/>
        <v>400000</v>
      </c>
      <c r="S1252" s="21">
        <f t="shared" si="625"/>
        <v>400000</v>
      </c>
      <c r="T1252" s="21">
        <f t="shared" si="625"/>
        <v>400000</v>
      </c>
      <c r="U1252" s="21">
        <f t="shared" si="625"/>
        <v>400000</v>
      </c>
      <c r="V1252" s="57"/>
      <c r="W1252" s="57"/>
      <c r="X1252" s="57"/>
      <c r="Y1252" s="12"/>
    </row>
    <row r="1253" spans="1:25" hidden="1">
      <c r="A1253" s="28" t="s">
        <v>226</v>
      </c>
      <c r="B1253" s="29">
        <v>11</v>
      </c>
      <c r="C1253" s="53" t="s">
        <v>23</v>
      </c>
      <c r="D1253" s="56">
        <v>4511</v>
      </c>
      <c r="E1253" s="32" t="s">
        <v>136</v>
      </c>
      <c r="F1253" s="32"/>
      <c r="G1253" s="1">
        <v>740000</v>
      </c>
      <c r="H1253" s="1">
        <v>740000</v>
      </c>
      <c r="I1253" s="1"/>
      <c r="J1253" s="1"/>
      <c r="K1253" s="1"/>
      <c r="L1253" s="33" t="str">
        <f t="shared" si="605"/>
        <v>-</v>
      </c>
      <c r="M1253" s="1">
        <v>800000</v>
      </c>
      <c r="N1253" s="1">
        <v>800000</v>
      </c>
      <c r="O1253" s="1">
        <v>400000</v>
      </c>
      <c r="P1253" s="1">
        <f>O1253</f>
        <v>400000</v>
      </c>
      <c r="Q1253" s="1">
        <v>800000</v>
      </c>
      <c r="R1253" s="1">
        <v>400000</v>
      </c>
      <c r="S1253" s="1">
        <f>R1253</f>
        <v>400000</v>
      </c>
      <c r="T1253" s="1">
        <v>400000</v>
      </c>
      <c r="U1253" s="1">
        <f>T1253</f>
        <v>400000</v>
      </c>
    </row>
    <row r="1254" spans="1:25" s="23" customFormat="1" ht="78.75">
      <c r="A1254" s="285" t="s">
        <v>440</v>
      </c>
      <c r="B1254" s="285"/>
      <c r="C1254" s="285"/>
      <c r="D1254" s="285"/>
      <c r="E1254" s="51" t="s">
        <v>35</v>
      </c>
      <c r="F1254" s="51" t="s">
        <v>548</v>
      </c>
      <c r="G1254" s="21">
        <f>G1255+G1259</f>
        <v>200000</v>
      </c>
      <c r="H1254" s="21">
        <f>H1255+H1259</f>
        <v>200000</v>
      </c>
      <c r="I1254" s="21">
        <f>I1255+I1259</f>
        <v>0</v>
      </c>
      <c r="J1254" s="21">
        <f>J1255+J1259</f>
        <v>0</v>
      </c>
      <c r="K1254" s="21">
        <f>K1255+K1259</f>
        <v>0</v>
      </c>
      <c r="L1254" s="22" t="str">
        <f t="shared" si="605"/>
        <v>-</v>
      </c>
      <c r="M1254" s="21">
        <f t="shared" ref="M1254:U1254" si="626">M1255+M1259</f>
        <v>200000</v>
      </c>
      <c r="N1254" s="21">
        <f t="shared" si="626"/>
        <v>200000</v>
      </c>
      <c r="O1254" s="21">
        <f t="shared" si="626"/>
        <v>240000</v>
      </c>
      <c r="P1254" s="21">
        <f t="shared" si="626"/>
        <v>240000</v>
      </c>
      <c r="Q1254" s="21">
        <f t="shared" si="626"/>
        <v>200000</v>
      </c>
      <c r="R1254" s="21">
        <f t="shared" si="626"/>
        <v>240000</v>
      </c>
      <c r="S1254" s="21">
        <f t="shared" si="626"/>
        <v>240000</v>
      </c>
      <c r="T1254" s="21">
        <f t="shared" si="626"/>
        <v>240000</v>
      </c>
      <c r="U1254" s="21">
        <f t="shared" si="626"/>
        <v>240000</v>
      </c>
      <c r="V1254" s="57"/>
      <c r="W1254" s="57"/>
      <c r="X1254" s="57"/>
      <c r="Y1254" s="12"/>
    </row>
    <row r="1255" spans="1:25" s="23" customFormat="1" ht="15.75" hidden="1">
      <c r="A1255" s="24" t="s">
        <v>269</v>
      </c>
      <c r="B1255" s="25">
        <v>11</v>
      </c>
      <c r="C1255" s="52" t="s">
        <v>23</v>
      </c>
      <c r="D1255" s="42">
        <v>323</v>
      </c>
      <c r="E1255" s="20"/>
      <c r="F1255" s="20"/>
      <c r="G1255" s="21">
        <f>SUM(G1256:G1258)</f>
        <v>160000</v>
      </c>
      <c r="H1255" s="21">
        <f>SUM(H1256:H1258)</f>
        <v>160000</v>
      </c>
      <c r="I1255" s="21">
        <f>SUM(I1256:I1258)</f>
        <v>0</v>
      </c>
      <c r="J1255" s="21">
        <f>SUM(J1256:J1258)</f>
        <v>0</v>
      </c>
      <c r="K1255" s="21">
        <f>SUM(K1256:K1258)</f>
        <v>0</v>
      </c>
      <c r="L1255" s="22" t="str">
        <f t="shared" si="605"/>
        <v>-</v>
      </c>
      <c r="M1255" s="21">
        <f t="shared" ref="M1255:U1255" si="627">SUM(M1256:M1258)</f>
        <v>160000</v>
      </c>
      <c r="N1255" s="21">
        <f t="shared" si="627"/>
        <v>160000</v>
      </c>
      <c r="O1255" s="21">
        <f t="shared" si="627"/>
        <v>200000</v>
      </c>
      <c r="P1255" s="21">
        <f t="shared" si="627"/>
        <v>200000</v>
      </c>
      <c r="Q1255" s="21">
        <f t="shared" si="627"/>
        <v>160000</v>
      </c>
      <c r="R1255" s="21">
        <f t="shared" si="627"/>
        <v>200000</v>
      </c>
      <c r="S1255" s="21">
        <f t="shared" si="627"/>
        <v>200000</v>
      </c>
      <c r="T1255" s="21">
        <f t="shared" si="627"/>
        <v>200000</v>
      </c>
      <c r="U1255" s="21">
        <f t="shared" si="627"/>
        <v>200000</v>
      </c>
      <c r="V1255" s="57"/>
      <c r="W1255" s="57"/>
      <c r="X1255" s="57"/>
      <c r="Y1255" s="12"/>
    </row>
    <row r="1256" spans="1:25" hidden="1">
      <c r="A1256" s="28" t="s">
        <v>269</v>
      </c>
      <c r="B1256" s="29">
        <v>11</v>
      </c>
      <c r="C1256" s="53" t="s">
        <v>23</v>
      </c>
      <c r="D1256" s="56">
        <v>3232</v>
      </c>
      <c r="E1256" s="32" t="s">
        <v>118</v>
      </c>
      <c r="F1256" s="32"/>
      <c r="G1256" s="1">
        <v>50000</v>
      </c>
      <c r="H1256" s="1">
        <v>50000</v>
      </c>
      <c r="I1256" s="1"/>
      <c r="J1256" s="1"/>
      <c r="K1256" s="1"/>
      <c r="L1256" s="33" t="str">
        <f t="shared" si="605"/>
        <v>-</v>
      </c>
      <c r="M1256" s="1">
        <v>50000</v>
      </c>
      <c r="N1256" s="1">
        <v>50000</v>
      </c>
      <c r="O1256" s="1">
        <v>50000</v>
      </c>
      <c r="P1256" s="1">
        <f>O1256</f>
        <v>50000</v>
      </c>
      <c r="Q1256" s="1">
        <v>50000</v>
      </c>
      <c r="R1256" s="1">
        <v>50000</v>
      </c>
      <c r="S1256" s="1">
        <f>R1256</f>
        <v>50000</v>
      </c>
      <c r="T1256" s="1">
        <v>50000</v>
      </c>
      <c r="U1256" s="1">
        <f>T1256</f>
        <v>50000</v>
      </c>
    </row>
    <row r="1257" spans="1:25" hidden="1">
      <c r="A1257" s="28" t="s">
        <v>269</v>
      </c>
      <c r="B1257" s="29">
        <v>11</v>
      </c>
      <c r="C1257" s="53" t="s">
        <v>23</v>
      </c>
      <c r="D1257" s="56">
        <v>3235</v>
      </c>
      <c r="E1257" s="32" t="s">
        <v>42</v>
      </c>
      <c r="F1257" s="32"/>
      <c r="G1257" s="1">
        <v>70000</v>
      </c>
      <c r="H1257" s="1">
        <v>70000</v>
      </c>
      <c r="I1257" s="1"/>
      <c r="J1257" s="1"/>
      <c r="K1257" s="1"/>
      <c r="L1257" s="33" t="str">
        <f t="shared" si="605"/>
        <v>-</v>
      </c>
      <c r="M1257" s="1">
        <v>70000</v>
      </c>
      <c r="N1257" s="1">
        <v>70000</v>
      </c>
      <c r="O1257" s="1">
        <v>100000</v>
      </c>
      <c r="P1257" s="1">
        <f>O1257</f>
        <v>100000</v>
      </c>
      <c r="Q1257" s="1">
        <v>70000</v>
      </c>
      <c r="R1257" s="1">
        <v>100000</v>
      </c>
      <c r="S1257" s="1">
        <f>R1257</f>
        <v>100000</v>
      </c>
      <c r="T1257" s="1">
        <v>100000</v>
      </c>
      <c r="U1257" s="1">
        <f>T1257</f>
        <v>100000</v>
      </c>
    </row>
    <row r="1258" spans="1:25" hidden="1">
      <c r="A1258" s="28" t="s">
        <v>269</v>
      </c>
      <c r="B1258" s="29">
        <v>11</v>
      </c>
      <c r="C1258" s="53" t="s">
        <v>23</v>
      </c>
      <c r="D1258" s="56">
        <v>3239</v>
      </c>
      <c r="E1258" s="32" t="s">
        <v>41</v>
      </c>
      <c r="F1258" s="32"/>
      <c r="G1258" s="1">
        <v>40000</v>
      </c>
      <c r="H1258" s="1">
        <v>40000</v>
      </c>
      <c r="I1258" s="1"/>
      <c r="J1258" s="1"/>
      <c r="K1258" s="1"/>
      <c r="L1258" s="33" t="str">
        <f t="shared" si="605"/>
        <v>-</v>
      </c>
      <c r="M1258" s="1">
        <v>40000</v>
      </c>
      <c r="N1258" s="1">
        <v>40000</v>
      </c>
      <c r="O1258" s="1">
        <v>50000</v>
      </c>
      <c r="P1258" s="1">
        <f>O1258</f>
        <v>50000</v>
      </c>
      <c r="Q1258" s="1">
        <v>40000</v>
      </c>
      <c r="R1258" s="1">
        <v>50000</v>
      </c>
      <c r="S1258" s="1">
        <f>R1258</f>
        <v>50000</v>
      </c>
      <c r="T1258" s="1">
        <v>50000</v>
      </c>
      <c r="U1258" s="1">
        <f>T1258</f>
        <v>50000</v>
      </c>
    </row>
    <row r="1259" spans="1:25" s="23" customFormat="1" ht="15.75" hidden="1">
      <c r="A1259" s="24" t="s">
        <v>269</v>
      </c>
      <c r="B1259" s="25">
        <v>11</v>
      </c>
      <c r="C1259" s="52" t="s">
        <v>23</v>
      </c>
      <c r="D1259" s="42">
        <v>329</v>
      </c>
      <c r="E1259" s="20"/>
      <c r="F1259" s="20"/>
      <c r="G1259" s="21">
        <f>SUM(G1260)</f>
        <v>40000</v>
      </c>
      <c r="H1259" s="21">
        <f t="shared" ref="H1259:U1259" si="628">SUM(H1260)</f>
        <v>40000</v>
      </c>
      <c r="I1259" s="21">
        <f t="shared" si="628"/>
        <v>0</v>
      </c>
      <c r="J1259" s="21">
        <f t="shared" si="628"/>
        <v>0</v>
      </c>
      <c r="K1259" s="21">
        <f t="shared" si="628"/>
        <v>0</v>
      </c>
      <c r="L1259" s="22" t="str">
        <f t="shared" si="605"/>
        <v>-</v>
      </c>
      <c r="M1259" s="21">
        <f t="shared" si="628"/>
        <v>40000</v>
      </c>
      <c r="N1259" s="21">
        <f t="shared" si="628"/>
        <v>40000</v>
      </c>
      <c r="O1259" s="21">
        <f t="shared" si="628"/>
        <v>40000</v>
      </c>
      <c r="P1259" s="21">
        <f t="shared" si="628"/>
        <v>40000</v>
      </c>
      <c r="Q1259" s="21">
        <f t="shared" si="628"/>
        <v>40000</v>
      </c>
      <c r="R1259" s="21">
        <f t="shared" si="628"/>
        <v>40000</v>
      </c>
      <c r="S1259" s="21">
        <f t="shared" si="628"/>
        <v>40000</v>
      </c>
      <c r="T1259" s="21">
        <f t="shared" si="628"/>
        <v>40000</v>
      </c>
      <c r="U1259" s="21">
        <f t="shared" si="628"/>
        <v>40000</v>
      </c>
      <c r="V1259" s="57"/>
      <c r="W1259" s="57"/>
      <c r="X1259" s="57"/>
      <c r="Y1259" s="12"/>
    </row>
    <row r="1260" spans="1:25" hidden="1">
      <c r="A1260" s="28" t="s">
        <v>269</v>
      </c>
      <c r="B1260" s="29">
        <v>11</v>
      </c>
      <c r="C1260" s="53" t="s">
        <v>23</v>
      </c>
      <c r="D1260" s="56">
        <v>3292</v>
      </c>
      <c r="E1260" s="32" t="s">
        <v>123</v>
      </c>
      <c r="F1260" s="32"/>
      <c r="G1260" s="1">
        <v>40000</v>
      </c>
      <c r="H1260" s="1">
        <v>40000</v>
      </c>
      <c r="I1260" s="1"/>
      <c r="J1260" s="1"/>
      <c r="K1260" s="1"/>
      <c r="L1260" s="33" t="str">
        <f t="shared" si="605"/>
        <v>-</v>
      </c>
      <c r="M1260" s="1">
        <v>40000</v>
      </c>
      <c r="N1260" s="1">
        <v>40000</v>
      </c>
      <c r="O1260" s="1">
        <v>40000</v>
      </c>
      <c r="P1260" s="1">
        <f>O1260</f>
        <v>40000</v>
      </c>
      <c r="Q1260" s="1">
        <v>40000</v>
      </c>
      <c r="R1260" s="1">
        <v>40000</v>
      </c>
      <c r="S1260" s="1">
        <f>R1260</f>
        <v>40000</v>
      </c>
      <c r="T1260" s="1">
        <v>40000</v>
      </c>
      <c r="U1260" s="1">
        <f>T1260</f>
        <v>40000</v>
      </c>
    </row>
    <row r="1261" spans="1:25" s="23" customFormat="1" ht="78.75">
      <c r="A1261" s="279" t="s">
        <v>440</v>
      </c>
      <c r="B1261" s="279"/>
      <c r="C1261" s="279"/>
      <c r="D1261" s="279"/>
      <c r="E1261" s="51" t="s">
        <v>562</v>
      </c>
      <c r="F1261" s="51" t="s">
        <v>548</v>
      </c>
      <c r="G1261" s="102">
        <f>G1262+G1264+G1266+G1268+G1270</f>
        <v>5185560</v>
      </c>
      <c r="H1261" s="102">
        <f>H1262+H1264+H1266+H1268+H1270</f>
        <v>100000</v>
      </c>
      <c r="I1261" s="102">
        <f>I1262+I1264+I1266+I1268+I1270</f>
        <v>0</v>
      </c>
      <c r="J1261" s="102">
        <f>J1262+J1264+J1266+J1268+J1270</f>
        <v>0</v>
      </c>
      <c r="K1261" s="102">
        <f>K1262+K1264+K1266+K1268+K1270</f>
        <v>0</v>
      </c>
      <c r="L1261" s="103" t="str">
        <f t="shared" si="605"/>
        <v>-</v>
      </c>
      <c r="M1261" s="102">
        <f t="shared" ref="M1261:U1261" si="629">M1262+M1264+M1266+M1268+M1270</f>
        <v>0</v>
      </c>
      <c r="N1261" s="102">
        <f t="shared" si="629"/>
        <v>0</v>
      </c>
      <c r="O1261" s="102">
        <f t="shared" si="629"/>
        <v>4355000</v>
      </c>
      <c r="P1261" s="102">
        <f t="shared" si="629"/>
        <v>90000</v>
      </c>
      <c r="Q1261" s="102">
        <f t="shared" si="629"/>
        <v>0</v>
      </c>
      <c r="R1261" s="102">
        <f t="shared" si="629"/>
        <v>0</v>
      </c>
      <c r="S1261" s="102">
        <f t="shared" si="629"/>
        <v>0</v>
      </c>
      <c r="T1261" s="102">
        <f t="shared" si="629"/>
        <v>0</v>
      </c>
      <c r="U1261" s="102">
        <f t="shared" si="629"/>
        <v>0</v>
      </c>
      <c r="V1261" s="57"/>
      <c r="W1261" s="57"/>
      <c r="X1261" s="57"/>
      <c r="Y1261" s="12"/>
    </row>
    <row r="1262" spans="1:25" s="36" customFormat="1" ht="15.75" hidden="1">
      <c r="A1262" s="24" t="s">
        <v>225</v>
      </c>
      <c r="B1262" s="25">
        <v>12</v>
      </c>
      <c r="C1262" s="52" t="s">
        <v>23</v>
      </c>
      <c r="D1262" s="27">
        <v>323</v>
      </c>
      <c r="E1262" s="20"/>
      <c r="F1262" s="20"/>
      <c r="G1262" s="104">
        <f>SUM(G1263)</f>
        <v>40000</v>
      </c>
      <c r="H1262" s="104">
        <f t="shared" ref="H1262:U1262" si="630">SUM(H1263)</f>
        <v>40000</v>
      </c>
      <c r="I1262" s="104">
        <f t="shared" si="630"/>
        <v>0</v>
      </c>
      <c r="J1262" s="104">
        <f t="shared" si="630"/>
        <v>0</v>
      </c>
      <c r="K1262" s="104">
        <f t="shared" si="630"/>
        <v>0</v>
      </c>
      <c r="L1262" s="105" t="str">
        <f t="shared" si="605"/>
        <v>-</v>
      </c>
      <c r="M1262" s="104">
        <f t="shared" si="630"/>
        <v>0</v>
      </c>
      <c r="N1262" s="104">
        <f t="shared" si="630"/>
        <v>0</v>
      </c>
      <c r="O1262" s="104">
        <f t="shared" si="630"/>
        <v>40000</v>
      </c>
      <c r="P1262" s="104">
        <f t="shared" si="630"/>
        <v>40000</v>
      </c>
      <c r="Q1262" s="104">
        <f t="shared" si="630"/>
        <v>0</v>
      </c>
      <c r="R1262" s="104">
        <f t="shared" si="630"/>
        <v>0</v>
      </c>
      <c r="S1262" s="104">
        <f t="shared" si="630"/>
        <v>0</v>
      </c>
      <c r="T1262" s="104">
        <f t="shared" si="630"/>
        <v>0</v>
      </c>
      <c r="U1262" s="104">
        <f t="shared" si="630"/>
        <v>0</v>
      </c>
      <c r="V1262" s="21"/>
      <c r="W1262" s="21"/>
      <c r="X1262" s="21"/>
      <c r="Y1262" s="132"/>
    </row>
    <row r="1263" spans="1:25" s="35" customFormat="1" hidden="1">
      <c r="A1263" s="28" t="s">
        <v>225</v>
      </c>
      <c r="B1263" s="29">
        <v>12</v>
      </c>
      <c r="C1263" s="53" t="s">
        <v>23</v>
      </c>
      <c r="D1263" s="56">
        <v>3237</v>
      </c>
      <c r="E1263" s="32" t="s">
        <v>36</v>
      </c>
      <c r="F1263" s="32"/>
      <c r="G1263" s="1">
        <v>40000</v>
      </c>
      <c r="H1263" s="1">
        <v>40000</v>
      </c>
      <c r="I1263" s="1"/>
      <c r="J1263" s="1"/>
      <c r="K1263" s="1"/>
      <c r="L1263" s="33" t="str">
        <f t="shared" si="605"/>
        <v>-</v>
      </c>
      <c r="M1263" s="1">
        <v>0</v>
      </c>
      <c r="N1263" s="1">
        <v>0</v>
      </c>
      <c r="O1263" s="1">
        <v>40000</v>
      </c>
      <c r="P1263" s="1">
        <f>O1263</f>
        <v>40000</v>
      </c>
      <c r="Q1263" s="1">
        <v>0</v>
      </c>
      <c r="R1263" s="1"/>
      <c r="S1263" s="1">
        <f>R1263</f>
        <v>0</v>
      </c>
      <c r="T1263" s="1"/>
      <c r="U1263" s="1">
        <f>T1263</f>
        <v>0</v>
      </c>
      <c r="V1263" s="1"/>
      <c r="W1263" s="1"/>
      <c r="X1263" s="1"/>
      <c r="Y1263" s="74"/>
    </row>
    <row r="1264" spans="1:25" s="36" customFormat="1" ht="15.75" hidden="1">
      <c r="A1264" s="24" t="s">
        <v>225</v>
      </c>
      <c r="B1264" s="25">
        <v>12</v>
      </c>
      <c r="C1264" s="52" t="s">
        <v>23</v>
      </c>
      <c r="D1264" s="42">
        <v>422</v>
      </c>
      <c r="E1264" s="20"/>
      <c r="F1264" s="20"/>
      <c r="G1264" s="21">
        <f>SUM(G1265)</f>
        <v>60000</v>
      </c>
      <c r="H1264" s="21">
        <f t="shared" ref="H1264:U1264" si="631">SUM(H1265)</f>
        <v>60000</v>
      </c>
      <c r="I1264" s="21">
        <f t="shared" si="631"/>
        <v>0</v>
      </c>
      <c r="J1264" s="21">
        <f t="shared" si="631"/>
        <v>0</v>
      </c>
      <c r="K1264" s="21">
        <f t="shared" si="631"/>
        <v>0</v>
      </c>
      <c r="L1264" s="22" t="str">
        <f t="shared" si="605"/>
        <v>-</v>
      </c>
      <c r="M1264" s="21">
        <f t="shared" si="631"/>
        <v>0</v>
      </c>
      <c r="N1264" s="21">
        <f t="shared" si="631"/>
        <v>0</v>
      </c>
      <c r="O1264" s="21">
        <f t="shared" si="631"/>
        <v>50000</v>
      </c>
      <c r="P1264" s="21">
        <f t="shared" si="631"/>
        <v>50000</v>
      </c>
      <c r="Q1264" s="21">
        <f t="shared" si="631"/>
        <v>0</v>
      </c>
      <c r="R1264" s="21">
        <f t="shared" si="631"/>
        <v>0</v>
      </c>
      <c r="S1264" s="21">
        <f t="shared" si="631"/>
        <v>0</v>
      </c>
      <c r="T1264" s="21">
        <f t="shared" si="631"/>
        <v>0</v>
      </c>
      <c r="U1264" s="21">
        <f t="shared" si="631"/>
        <v>0</v>
      </c>
      <c r="V1264" s="21"/>
      <c r="W1264" s="21"/>
      <c r="X1264" s="21"/>
      <c r="Y1264" s="132"/>
    </row>
    <row r="1265" spans="1:25" s="35" customFormat="1" hidden="1">
      <c r="A1265" s="28" t="s">
        <v>225</v>
      </c>
      <c r="B1265" s="29">
        <v>12</v>
      </c>
      <c r="C1265" s="53" t="s">
        <v>23</v>
      </c>
      <c r="D1265" s="56">
        <v>4227</v>
      </c>
      <c r="E1265" s="32" t="s">
        <v>132</v>
      </c>
      <c r="F1265" s="32"/>
      <c r="G1265" s="1">
        <v>60000</v>
      </c>
      <c r="H1265" s="1">
        <v>60000</v>
      </c>
      <c r="I1265" s="1"/>
      <c r="J1265" s="1"/>
      <c r="K1265" s="1"/>
      <c r="L1265" s="33" t="str">
        <f t="shared" si="605"/>
        <v>-</v>
      </c>
      <c r="M1265" s="1">
        <v>0</v>
      </c>
      <c r="N1265" s="1">
        <v>0</v>
      </c>
      <c r="O1265" s="1">
        <v>50000</v>
      </c>
      <c r="P1265" s="1">
        <f>O1265</f>
        <v>50000</v>
      </c>
      <c r="Q1265" s="1">
        <v>0</v>
      </c>
      <c r="R1265" s="1"/>
      <c r="S1265" s="1">
        <f>R1265</f>
        <v>0</v>
      </c>
      <c r="T1265" s="1"/>
      <c r="U1265" s="1">
        <f>T1265</f>
        <v>0</v>
      </c>
      <c r="V1265" s="1"/>
      <c r="W1265" s="1"/>
      <c r="X1265" s="1"/>
      <c r="Y1265" s="74"/>
    </row>
    <row r="1266" spans="1:25" s="36" customFormat="1" ht="15.75" hidden="1">
      <c r="A1266" s="24" t="s">
        <v>225</v>
      </c>
      <c r="B1266" s="25">
        <v>51</v>
      </c>
      <c r="C1266" s="52" t="s">
        <v>23</v>
      </c>
      <c r="D1266" s="42">
        <v>323</v>
      </c>
      <c r="E1266" s="20"/>
      <c r="F1266" s="20"/>
      <c r="G1266" s="21">
        <f>SUM(G1267)</f>
        <v>660000</v>
      </c>
      <c r="H1266" s="21">
        <f t="shared" ref="H1266:U1266" si="632">SUM(H1267)</f>
        <v>0</v>
      </c>
      <c r="I1266" s="21">
        <f t="shared" si="632"/>
        <v>0</v>
      </c>
      <c r="J1266" s="21">
        <f t="shared" si="632"/>
        <v>0</v>
      </c>
      <c r="K1266" s="21">
        <f t="shared" si="632"/>
        <v>0</v>
      </c>
      <c r="L1266" s="22" t="str">
        <f t="shared" si="605"/>
        <v>-</v>
      </c>
      <c r="M1266" s="21">
        <f t="shared" si="632"/>
        <v>0</v>
      </c>
      <c r="N1266" s="21">
        <f t="shared" si="632"/>
        <v>0</v>
      </c>
      <c r="O1266" s="21">
        <f t="shared" si="632"/>
        <v>660000</v>
      </c>
      <c r="P1266" s="21">
        <f t="shared" si="632"/>
        <v>0</v>
      </c>
      <c r="Q1266" s="21">
        <f t="shared" si="632"/>
        <v>0</v>
      </c>
      <c r="R1266" s="21">
        <f t="shared" si="632"/>
        <v>0</v>
      </c>
      <c r="S1266" s="21">
        <f t="shared" si="632"/>
        <v>0</v>
      </c>
      <c r="T1266" s="21">
        <f t="shared" si="632"/>
        <v>0</v>
      </c>
      <c r="U1266" s="21">
        <f t="shared" si="632"/>
        <v>0</v>
      </c>
      <c r="V1266" s="21"/>
      <c r="W1266" s="21"/>
      <c r="X1266" s="21"/>
      <c r="Y1266" s="132"/>
    </row>
    <row r="1267" spans="1:25" s="35" customFormat="1" hidden="1">
      <c r="A1267" s="28" t="s">
        <v>225</v>
      </c>
      <c r="B1267" s="29">
        <v>51</v>
      </c>
      <c r="C1267" s="53" t="s">
        <v>23</v>
      </c>
      <c r="D1267" s="56">
        <v>3237</v>
      </c>
      <c r="E1267" s="32" t="s">
        <v>36</v>
      </c>
      <c r="F1267" s="32"/>
      <c r="G1267" s="1">
        <v>660000</v>
      </c>
      <c r="H1267" s="59"/>
      <c r="I1267" s="1"/>
      <c r="J1267" s="59"/>
      <c r="K1267" s="1"/>
      <c r="L1267" s="33" t="str">
        <f t="shared" si="605"/>
        <v>-</v>
      </c>
      <c r="M1267" s="1">
        <v>0</v>
      </c>
      <c r="N1267" s="59"/>
      <c r="O1267" s="1">
        <v>660000</v>
      </c>
      <c r="P1267" s="59"/>
      <c r="Q1267" s="1">
        <v>0</v>
      </c>
      <c r="R1267" s="1"/>
      <c r="S1267" s="59"/>
      <c r="T1267" s="1"/>
      <c r="U1267" s="59"/>
      <c r="V1267" s="1"/>
      <c r="W1267" s="1"/>
      <c r="X1267" s="1"/>
      <c r="Y1267" s="74"/>
    </row>
    <row r="1268" spans="1:25" s="36" customFormat="1" ht="15.75" hidden="1">
      <c r="A1268" s="24" t="s">
        <v>225</v>
      </c>
      <c r="B1268" s="25">
        <v>51</v>
      </c>
      <c r="C1268" s="52" t="s">
        <v>23</v>
      </c>
      <c r="D1268" s="42">
        <v>382</v>
      </c>
      <c r="E1268" s="20"/>
      <c r="F1268" s="20"/>
      <c r="G1268" s="21">
        <f>SUM(G1269)</f>
        <v>4250560</v>
      </c>
      <c r="H1268" s="21">
        <f t="shared" ref="H1268:U1268" si="633">SUM(H1269)</f>
        <v>0</v>
      </c>
      <c r="I1268" s="21">
        <f t="shared" si="633"/>
        <v>0</v>
      </c>
      <c r="J1268" s="21">
        <f t="shared" si="633"/>
        <v>0</v>
      </c>
      <c r="K1268" s="21">
        <f t="shared" si="633"/>
        <v>0</v>
      </c>
      <c r="L1268" s="22" t="str">
        <f>IF(I1268=0, "-", K1268/I1268*100)</f>
        <v>-</v>
      </c>
      <c r="M1268" s="21">
        <f t="shared" si="633"/>
        <v>0</v>
      </c>
      <c r="N1268" s="21">
        <f t="shared" si="633"/>
        <v>0</v>
      </c>
      <c r="O1268" s="21">
        <f t="shared" si="633"/>
        <v>3430000</v>
      </c>
      <c r="P1268" s="21">
        <f t="shared" si="633"/>
        <v>0</v>
      </c>
      <c r="Q1268" s="21">
        <f t="shared" si="633"/>
        <v>0</v>
      </c>
      <c r="R1268" s="21">
        <f t="shared" si="633"/>
        <v>0</v>
      </c>
      <c r="S1268" s="21">
        <f t="shared" si="633"/>
        <v>0</v>
      </c>
      <c r="T1268" s="21">
        <f t="shared" si="633"/>
        <v>0</v>
      </c>
      <c r="U1268" s="21">
        <f t="shared" si="633"/>
        <v>0</v>
      </c>
      <c r="V1268" s="21"/>
      <c r="W1268" s="21"/>
      <c r="X1268" s="21"/>
      <c r="Y1268" s="132"/>
    </row>
    <row r="1269" spans="1:25" s="35" customFormat="1" hidden="1">
      <c r="A1269" s="28" t="s">
        <v>225</v>
      </c>
      <c r="B1269" s="29">
        <v>51</v>
      </c>
      <c r="C1269" s="53" t="s">
        <v>23</v>
      </c>
      <c r="D1269" s="56">
        <v>3821</v>
      </c>
      <c r="E1269" s="32" t="s">
        <v>38</v>
      </c>
      <c r="F1269" s="32"/>
      <c r="G1269" s="1">
        <v>4250560</v>
      </c>
      <c r="H1269" s="59"/>
      <c r="I1269" s="1"/>
      <c r="J1269" s="59"/>
      <c r="K1269" s="1"/>
      <c r="L1269" s="33" t="str">
        <f>IF(I1269=0, "-", K1269/I1269*100)</f>
        <v>-</v>
      </c>
      <c r="M1269" s="1">
        <v>0</v>
      </c>
      <c r="N1269" s="59"/>
      <c r="O1269" s="1">
        <v>3430000</v>
      </c>
      <c r="P1269" s="59"/>
      <c r="Q1269" s="1">
        <v>0</v>
      </c>
      <c r="R1269" s="1"/>
      <c r="S1269" s="59"/>
      <c r="T1269" s="1"/>
      <c r="U1269" s="59"/>
      <c r="V1269" s="1"/>
      <c r="W1269" s="1"/>
      <c r="X1269" s="1"/>
      <c r="Y1269" s="74"/>
    </row>
    <row r="1270" spans="1:25" s="36" customFormat="1" ht="15.75" hidden="1">
      <c r="A1270" s="24" t="s">
        <v>225</v>
      </c>
      <c r="B1270" s="25">
        <v>51</v>
      </c>
      <c r="C1270" s="52" t="s">
        <v>23</v>
      </c>
      <c r="D1270" s="42">
        <v>422</v>
      </c>
      <c r="E1270" s="20"/>
      <c r="F1270" s="20"/>
      <c r="G1270" s="21">
        <f>SUM(G1271:G1272)</f>
        <v>175000</v>
      </c>
      <c r="H1270" s="21">
        <f>SUM(H1271:H1272)</f>
        <v>0</v>
      </c>
      <c r="I1270" s="21">
        <f>SUM(I1271:I1272)</f>
        <v>0</v>
      </c>
      <c r="J1270" s="21">
        <f>SUM(J1271:J1272)</f>
        <v>0</v>
      </c>
      <c r="K1270" s="21">
        <f>SUM(K1271:K1272)</f>
        <v>0</v>
      </c>
      <c r="L1270" s="22" t="str">
        <f>IF(I1270=0, "-", K1270/I1270*100)</f>
        <v>-</v>
      </c>
      <c r="M1270" s="21">
        <f t="shared" ref="M1270:U1270" si="634">SUM(M1271:M1272)</f>
        <v>0</v>
      </c>
      <c r="N1270" s="21">
        <f t="shared" si="634"/>
        <v>0</v>
      </c>
      <c r="O1270" s="21">
        <f t="shared" si="634"/>
        <v>175000</v>
      </c>
      <c r="P1270" s="21">
        <f t="shared" si="634"/>
        <v>0</v>
      </c>
      <c r="Q1270" s="21">
        <f t="shared" si="634"/>
        <v>0</v>
      </c>
      <c r="R1270" s="21">
        <f t="shared" si="634"/>
        <v>0</v>
      </c>
      <c r="S1270" s="21">
        <f t="shared" si="634"/>
        <v>0</v>
      </c>
      <c r="T1270" s="21">
        <f t="shared" si="634"/>
        <v>0</v>
      </c>
      <c r="U1270" s="21">
        <f t="shared" si="634"/>
        <v>0</v>
      </c>
      <c r="V1270" s="21"/>
      <c r="W1270" s="21"/>
      <c r="X1270" s="21"/>
      <c r="Y1270" s="132"/>
    </row>
    <row r="1271" spans="1:25" s="35" customFormat="1" hidden="1">
      <c r="A1271" s="28" t="s">
        <v>225</v>
      </c>
      <c r="B1271" s="29">
        <v>51</v>
      </c>
      <c r="C1271" s="53" t="s">
        <v>23</v>
      </c>
      <c r="D1271" s="56">
        <v>4221</v>
      </c>
      <c r="E1271" s="32" t="s">
        <v>129</v>
      </c>
      <c r="F1271" s="32"/>
      <c r="G1271" s="1">
        <v>0</v>
      </c>
      <c r="H1271" s="59"/>
      <c r="I1271" s="1"/>
      <c r="J1271" s="59"/>
      <c r="K1271" s="1"/>
      <c r="L1271" s="33" t="str">
        <f>IF(I1271=0, "-", K1271/I1271*100)</f>
        <v>-</v>
      </c>
      <c r="M1271" s="1">
        <v>0</v>
      </c>
      <c r="N1271" s="59"/>
      <c r="O1271" s="1"/>
      <c r="P1271" s="59"/>
      <c r="Q1271" s="1">
        <v>0</v>
      </c>
      <c r="R1271" s="1"/>
      <c r="S1271" s="59"/>
      <c r="T1271" s="1"/>
      <c r="U1271" s="59"/>
      <c r="V1271" s="1"/>
      <c r="W1271" s="1"/>
      <c r="X1271" s="1"/>
      <c r="Y1271" s="74"/>
    </row>
    <row r="1272" spans="1:25" s="35" customFormat="1" hidden="1">
      <c r="A1272" s="28" t="s">
        <v>225</v>
      </c>
      <c r="B1272" s="29">
        <v>51</v>
      </c>
      <c r="C1272" s="53" t="s">
        <v>23</v>
      </c>
      <c r="D1272" s="56">
        <v>4227</v>
      </c>
      <c r="E1272" s="32" t="s">
        <v>132</v>
      </c>
      <c r="F1272" s="32"/>
      <c r="G1272" s="1">
        <v>175000</v>
      </c>
      <c r="H1272" s="59"/>
      <c r="I1272" s="1"/>
      <c r="J1272" s="59"/>
      <c r="K1272" s="1"/>
      <c r="L1272" s="33" t="str">
        <f>IF(I1272=0, "-", K1272/I1272*100)</f>
        <v>-</v>
      </c>
      <c r="M1272" s="1">
        <v>0</v>
      </c>
      <c r="N1272" s="59"/>
      <c r="O1272" s="1">
        <v>175000</v>
      </c>
      <c r="P1272" s="59"/>
      <c r="Q1272" s="1">
        <v>0</v>
      </c>
      <c r="R1272" s="1"/>
      <c r="S1272" s="59"/>
      <c r="T1272" s="1"/>
      <c r="U1272" s="59"/>
      <c r="V1272" s="1"/>
      <c r="W1272" s="1"/>
      <c r="X1272" s="1"/>
      <c r="Y1272" s="74"/>
    </row>
    <row r="1273" spans="1:25" ht="15.75">
      <c r="A1273" s="280" t="s">
        <v>187</v>
      </c>
      <c r="B1273" s="280"/>
      <c r="C1273" s="280"/>
      <c r="D1273" s="280"/>
      <c r="E1273" s="280"/>
      <c r="F1273" s="280"/>
      <c r="G1273" s="16">
        <f>SUM(G1274+G1289)</f>
        <v>11185541</v>
      </c>
      <c r="H1273" s="16">
        <f t="shared" ref="H1273:U1273" si="635">SUM(H1274+H1289)</f>
        <v>11185541</v>
      </c>
      <c r="I1273" s="16">
        <f t="shared" si="635"/>
        <v>11185541</v>
      </c>
      <c r="J1273" s="16">
        <f t="shared" si="635"/>
        <v>11185541</v>
      </c>
      <c r="K1273" s="16">
        <f t="shared" si="635"/>
        <v>7724518.4499999993</v>
      </c>
      <c r="L1273" s="17">
        <f t="shared" si="605"/>
        <v>69.058067464059164</v>
      </c>
      <c r="M1273" s="16">
        <f t="shared" si="635"/>
        <v>11185541</v>
      </c>
      <c r="N1273" s="16">
        <f t="shared" si="635"/>
        <v>11185541</v>
      </c>
      <c r="O1273" s="16">
        <f t="shared" si="635"/>
        <v>11190000</v>
      </c>
      <c r="P1273" s="16">
        <f t="shared" si="635"/>
        <v>11190000</v>
      </c>
      <c r="Q1273" s="16">
        <f t="shared" si="635"/>
        <v>11185541</v>
      </c>
      <c r="R1273" s="16">
        <f t="shared" si="635"/>
        <v>11190000</v>
      </c>
      <c r="S1273" s="16">
        <f t="shared" si="635"/>
        <v>11190000</v>
      </c>
      <c r="T1273" s="16">
        <f t="shared" si="635"/>
        <v>11190000</v>
      </c>
      <c r="U1273" s="16">
        <f t="shared" si="635"/>
        <v>11190000</v>
      </c>
    </row>
    <row r="1274" spans="1:25" s="23" customFormat="1" ht="63">
      <c r="A1274" s="281" t="s">
        <v>176</v>
      </c>
      <c r="B1274" s="281"/>
      <c r="C1274" s="281"/>
      <c r="D1274" s="281"/>
      <c r="E1274" s="20" t="s">
        <v>261</v>
      </c>
      <c r="F1274" s="20" t="s">
        <v>342</v>
      </c>
      <c r="G1274" s="21">
        <f>G1275+G1277+G1279+G1282+G1284+G1287</f>
        <v>10998755</v>
      </c>
      <c r="H1274" s="21">
        <f t="shared" ref="H1274:U1274" si="636">H1275+H1277+H1279+H1282+H1284+H1287</f>
        <v>10998755</v>
      </c>
      <c r="I1274" s="21">
        <f t="shared" si="636"/>
        <v>10998755</v>
      </c>
      <c r="J1274" s="21">
        <f t="shared" si="636"/>
        <v>10998755</v>
      </c>
      <c r="K1274" s="21">
        <f t="shared" si="636"/>
        <v>7537732.4499999993</v>
      </c>
      <c r="L1274" s="22">
        <f t="shared" si="605"/>
        <v>68.532597098489774</v>
      </c>
      <c r="M1274" s="21">
        <f t="shared" si="636"/>
        <v>10998755</v>
      </c>
      <c r="N1274" s="21">
        <f t="shared" si="636"/>
        <v>10998755</v>
      </c>
      <c r="O1274" s="21">
        <f t="shared" si="636"/>
        <v>11003214</v>
      </c>
      <c r="P1274" s="21">
        <f t="shared" si="636"/>
        <v>11003214</v>
      </c>
      <c r="Q1274" s="21">
        <f t="shared" si="636"/>
        <v>10998755</v>
      </c>
      <c r="R1274" s="21">
        <f t="shared" si="636"/>
        <v>11003214</v>
      </c>
      <c r="S1274" s="21">
        <f t="shared" si="636"/>
        <v>11003214</v>
      </c>
      <c r="T1274" s="21">
        <f t="shared" si="636"/>
        <v>11003214</v>
      </c>
      <c r="U1274" s="21">
        <f t="shared" si="636"/>
        <v>11003214</v>
      </c>
      <c r="V1274" s="57"/>
      <c r="W1274" s="57"/>
      <c r="X1274" s="57"/>
      <c r="Y1274" s="12"/>
    </row>
    <row r="1275" spans="1:25" s="23" customFormat="1" ht="15.75" hidden="1">
      <c r="A1275" s="24" t="s">
        <v>176</v>
      </c>
      <c r="B1275" s="25">
        <v>11</v>
      </c>
      <c r="C1275" s="52" t="s">
        <v>25</v>
      </c>
      <c r="D1275" s="27">
        <v>311</v>
      </c>
      <c r="E1275" s="20"/>
      <c r="F1275" s="20"/>
      <c r="G1275" s="21">
        <f>SUM(G1276)</f>
        <v>7642758</v>
      </c>
      <c r="H1275" s="21">
        <f t="shared" ref="H1275:U1275" si="637">SUM(H1276)</f>
        <v>7642758</v>
      </c>
      <c r="I1275" s="21">
        <f t="shared" si="637"/>
        <v>7642758</v>
      </c>
      <c r="J1275" s="21">
        <f t="shared" si="637"/>
        <v>7642758</v>
      </c>
      <c r="K1275" s="21">
        <f t="shared" si="637"/>
        <v>5554294.75</v>
      </c>
      <c r="L1275" s="22">
        <f t="shared" si="605"/>
        <v>72.673958144429022</v>
      </c>
      <c r="M1275" s="21">
        <f t="shared" si="637"/>
        <v>7642758</v>
      </c>
      <c r="N1275" s="21">
        <f t="shared" si="637"/>
        <v>7642758</v>
      </c>
      <c r="O1275" s="21">
        <f t="shared" si="637"/>
        <v>7677450</v>
      </c>
      <c r="P1275" s="21">
        <f t="shared" si="637"/>
        <v>7677450</v>
      </c>
      <c r="Q1275" s="21">
        <f t="shared" si="637"/>
        <v>7642758</v>
      </c>
      <c r="R1275" s="21">
        <f t="shared" si="637"/>
        <v>7677450</v>
      </c>
      <c r="S1275" s="21">
        <f t="shared" si="637"/>
        <v>7677450</v>
      </c>
      <c r="T1275" s="21">
        <f t="shared" si="637"/>
        <v>7677450</v>
      </c>
      <c r="U1275" s="21">
        <f t="shared" si="637"/>
        <v>7677450</v>
      </c>
      <c r="V1275" s="57">
        <v>8940000</v>
      </c>
      <c r="W1275" s="57"/>
      <c r="X1275" s="57"/>
      <c r="Y1275" s="12" t="s">
        <v>582</v>
      </c>
    </row>
    <row r="1276" spans="1:25" ht="15.75" hidden="1">
      <c r="A1276" s="28" t="s">
        <v>176</v>
      </c>
      <c r="B1276" s="29">
        <v>11</v>
      </c>
      <c r="C1276" s="53" t="s">
        <v>25</v>
      </c>
      <c r="D1276" s="56" t="s">
        <v>177</v>
      </c>
      <c r="E1276" s="32" t="s">
        <v>19</v>
      </c>
      <c r="F1276" s="32"/>
      <c r="G1276" s="1">
        <v>7642758</v>
      </c>
      <c r="H1276" s="1">
        <v>7642758</v>
      </c>
      <c r="I1276" s="1">
        <v>7642758</v>
      </c>
      <c r="J1276" s="1">
        <v>7642758</v>
      </c>
      <c r="K1276" s="1">
        <v>5554294.75</v>
      </c>
      <c r="L1276" s="33">
        <f t="shared" si="605"/>
        <v>72.673958144429022</v>
      </c>
      <c r="M1276" s="1">
        <v>7642758</v>
      </c>
      <c r="N1276" s="1">
        <v>7642758</v>
      </c>
      <c r="O1276" s="1">
        <v>7677450</v>
      </c>
      <c r="P1276" s="1">
        <f>O1276</f>
        <v>7677450</v>
      </c>
      <c r="Q1276" s="1">
        <v>7642758</v>
      </c>
      <c r="R1276" s="1">
        <v>7677450</v>
      </c>
      <c r="S1276" s="1">
        <f>R1276</f>
        <v>7677450</v>
      </c>
      <c r="T1276" s="1">
        <v>7677450</v>
      </c>
      <c r="U1276" s="1">
        <f>T1276</f>
        <v>7677450</v>
      </c>
      <c r="V1276" s="57">
        <f>O1275+O1277+O1279</f>
        <v>8940000</v>
      </c>
      <c r="Y1276" s="12" t="s">
        <v>583</v>
      </c>
    </row>
    <row r="1277" spans="1:25" s="23" customFormat="1" ht="15.75" hidden="1">
      <c r="A1277" s="24" t="s">
        <v>176</v>
      </c>
      <c r="B1277" s="25">
        <v>11</v>
      </c>
      <c r="C1277" s="52" t="s">
        <v>25</v>
      </c>
      <c r="D1277" s="42">
        <v>312</v>
      </c>
      <c r="E1277" s="20"/>
      <c r="F1277" s="20"/>
      <c r="G1277" s="21">
        <f>SUM(G1278)</f>
        <v>87900</v>
      </c>
      <c r="H1277" s="21">
        <f t="shared" ref="H1277:U1277" si="638">SUM(H1278)</f>
        <v>87900</v>
      </c>
      <c r="I1277" s="21">
        <f t="shared" si="638"/>
        <v>87900</v>
      </c>
      <c r="J1277" s="21">
        <f t="shared" si="638"/>
        <v>87900</v>
      </c>
      <c r="K1277" s="21">
        <f t="shared" si="638"/>
        <v>37012.019999999997</v>
      </c>
      <c r="L1277" s="22">
        <f t="shared" si="605"/>
        <v>42.106962457337879</v>
      </c>
      <c r="M1277" s="21">
        <f t="shared" si="638"/>
        <v>87900</v>
      </c>
      <c r="N1277" s="21">
        <f t="shared" si="638"/>
        <v>87900</v>
      </c>
      <c r="O1277" s="21">
        <f t="shared" si="638"/>
        <v>87900</v>
      </c>
      <c r="P1277" s="21">
        <f t="shared" si="638"/>
        <v>87900</v>
      </c>
      <c r="Q1277" s="21">
        <f t="shared" si="638"/>
        <v>87900</v>
      </c>
      <c r="R1277" s="21">
        <f t="shared" si="638"/>
        <v>87900</v>
      </c>
      <c r="S1277" s="21">
        <f t="shared" si="638"/>
        <v>87900</v>
      </c>
      <c r="T1277" s="21">
        <f t="shared" si="638"/>
        <v>87900</v>
      </c>
      <c r="U1277" s="21">
        <f t="shared" si="638"/>
        <v>87900</v>
      </c>
      <c r="V1277" s="76">
        <f>V1275-V1276</f>
        <v>0</v>
      </c>
      <c r="W1277" s="76"/>
      <c r="X1277" s="76"/>
      <c r="Y1277" s="75" t="s">
        <v>570</v>
      </c>
    </row>
    <row r="1278" spans="1:25" hidden="1">
      <c r="A1278" s="28" t="s">
        <v>176</v>
      </c>
      <c r="B1278" s="29">
        <v>11</v>
      </c>
      <c r="C1278" s="53" t="s">
        <v>25</v>
      </c>
      <c r="D1278" s="56" t="s">
        <v>178</v>
      </c>
      <c r="E1278" s="32" t="s">
        <v>138</v>
      </c>
      <c r="F1278" s="32"/>
      <c r="G1278" s="1">
        <v>87900</v>
      </c>
      <c r="H1278" s="1">
        <v>87900</v>
      </c>
      <c r="I1278" s="1">
        <v>87900</v>
      </c>
      <c r="J1278" s="1">
        <v>87900</v>
      </c>
      <c r="K1278" s="1">
        <v>37012.019999999997</v>
      </c>
      <c r="L1278" s="33">
        <f t="shared" si="605"/>
        <v>42.106962457337879</v>
      </c>
      <c r="M1278" s="1">
        <v>87900</v>
      </c>
      <c r="N1278" s="1">
        <v>87900</v>
      </c>
      <c r="O1278" s="1">
        <v>87900</v>
      </c>
      <c r="P1278" s="1">
        <f t="shared" ref="P1278:P1288" si="639">O1278</f>
        <v>87900</v>
      </c>
      <c r="Q1278" s="1">
        <v>87900</v>
      </c>
      <c r="R1278" s="1">
        <v>87900</v>
      </c>
      <c r="S1278" s="1">
        <f t="shared" ref="S1278:S1288" si="640">R1278</f>
        <v>87900</v>
      </c>
      <c r="T1278" s="1">
        <v>87900</v>
      </c>
      <c r="U1278" s="1">
        <f t="shared" ref="U1278:U1288" si="641">T1278</f>
        <v>87900</v>
      </c>
    </row>
    <row r="1279" spans="1:25" s="23" customFormat="1" ht="15.75" hidden="1">
      <c r="A1279" s="24" t="s">
        <v>176</v>
      </c>
      <c r="B1279" s="25">
        <v>11</v>
      </c>
      <c r="C1279" s="52" t="s">
        <v>25</v>
      </c>
      <c r="D1279" s="42">
        <v>313</v>
      </c>
      <c r="E1279" s="20"/>
      <c r="F1279" s="20"/>
      <c r="G1279" s="21">
        <f>SUM(G1280:G1281)</f>
        <v>1169342</v>
      </c>
      <c r="H1279" s="21">
        <f t="shared" ref="H1279:U1279" si="642">SUM(H1280:H1281)</f>
        <v>1169342</v>
      </c>
      <c r="I1279" s="21">
        <f t="shared" si="642"/>
        <v>1169342</v>
      </c>
      <c r="J1279" s="21">
        <f t="shared" si="642"/>
        <v>1169342</v>
      </c>
      <c r="K1279" s="21">
        <f t="shared" si="642"/>
        <v>847743.52</v>
      </c>
      <c r="L1279" s="22">
        <f t="shared" si="605"/>
        <v>72.497483199953479</v>
      </c>
      <c r="M1279" s="21">
        <f t="shared" si="642"/>
        <v>1169342</v>
      </c>
      <c r="N1279" s="21">
        <f t="shared" si="642"/>
        <v>1169342</v>
      </c>
      <c r="O1279" s="21">
        <f t="shared" si="642"/>
        <v>1174650</v>
      </c>
      <c r="P1279" s="21">
        <f t="shared" si="642"/>
        <v>1174650</v>
      </c>
      <c r="Q1279" s="21">
        <f t="shared" si="642"/>
        <v>1169342</v>
      </c>
      <c r="R1279" s="21">
        <f t="shared" si="642"/>
        <v>1174650</v>
      </c>
      <c r="S1279" s="21">
        <f t="shared" si="642"/>
        <v>1174650</v>
      </c>
      <c r="T1279" s="21">
        <f t="shared" si="642"/>
        <v>1174650</v>
      </c>
      <c r="U1279" s="21">
        <f t="shared" si="642"/>
        <v>1174650</v>
      </c>
      <c r="V1279" s="57"/>
      <c r="W1279" s="57"/>
      <c r="X1279" s="57"/>
      <c r="Y1279" s="12"/>
    </row>
    <row r="1280" spans="1:25" hidden="1">
      <c r="A1280" s="28" t="s">
        <v>176</v>
      </c>
      <c r="B1280" s="29">
        <v>11</v>
      </c>
      <c r="C1280" s="53" t="s">
        <v>25</v>
      </c>
      <c r="D1280" s="56" t="s">
        <v>179</v>
      </c>
      <c r="E1280" s="32" t="s">
        <v>280</v>
      </c>
      <c r="F1280" s="32"/>
      <c r="G1280" s="1">
        <v>1031772</v>
      </c>
      <c r="H1280" s="1">
        <v>1031772</v>
      </c>
      <c r="I1280" s="1">
        <v>1031772</v>
      </c>
      <c r="J1280" s="1">
        <v>1031772</v>
      </c>
      <c r="K1280" s="1">
        <v>748008.99</v>
      </c>
      <c r="L1280" s="33">
        <f t="shared" si="605"/>
        <v>72.497508170409745</v>
      </c>
      <c r="M1280" s="1">
        <v>1031772</v>
      </c>
      <c r="N1280" s="1">
        <v>1031772</v>
      </c>
      <c r="O1280" s="1">
        <v>1036456</v>
      </c>
      <c r="P1280" s="1">
        <f t="shared" si="639"/>
        <v>1036456</v>
      </c>
      <c r="Q1280" s="1">
        <v>1031772</v>
      </c>
      <c r="R1280" s="1">
        <v>1036456</v>
      </c>
      <c r="S1280" s="1">
        <f t="shared" si="640"/>
        <v>1036456</v>
      </c>
      <c r="T1280" s="1">
        <v>1036456</v>
      </c>
      <c r="U1280" s="1">
        <f t="shared" si="641"/>
        <v>1036456</v>
      </c>
    </row>
    <row r="1281" spans="1:25" ht="30" hidden="1">
      <c r="A1281" s="28" t="s">
        <v>176</v>
      </c>
      <c r="B1281" s="29">
        <v>11</v>
      </c>
      <c r="C1281" s="53" t="s">
        <v>25</v>
      </c>
      <c r="D1281" s="56" t="s">
        <v>180</v>
      </c>
      <c r="E1281" s="32" t="s">
        <v>258</v>
      </c>
      <c r="F1281" s="32"/>
      <c r="G1281" s="1">
        <v>137570</v>
      </c>
      <c r="H1281" s="1">
        <v>137570</v>
      </c>
      <c r="I1281" s="1">
        <v>137570</v>
      </c>
      <c r="J1281" s="1">
        <v>137570</v>
      </c>
      <c r="K1281" s="1">
        <v>99734.53</v>
      </c>
      <c r="L1281" s="33">
        <f t="shared" si="605"/>
        <v>72.497295922076034</v>
      </c>
      <c r="M1281" s="1">
        <v>137570</v>
      </c>
      <c r="N1281" s="1">
        <v>137570</v>
      </c>
      <c r="O1281" s="1">
        <v>138194</v>
      </c>
      <c r="P1281" s="1">
        <f t="shared" si="639"/>
        <v>138194</v>
      </c>
      <c r="Q1281" s="1">
        <v>137570</v>
      </c>
      <c r="R1281" s="1">
        <v>138194</v>
      </c>
      <c r="S1281" s="1">
        <f t="shared" si="640"/>
        <v>138194</v>
      </c>
      <c r="T1281" s="1">
        <v>138194</v>
      </c>
      <c r="U1281" s="1">
        <f t="shared" si="641"/>
        <v>138194</v>
      </c>
    </row>
    <row r="1282" spans="1:25" s="23" customFormat="1" ht="15.75" hidden="1">
      <c r="A1282" s="24" t="s">
        <v>176</v>
      </c>
      <c r="B1282" s="25">
        <v>11</v>
      </c>
      <c r="C1282" s="52" t="s">
        <v>25</v>
      </c>
      <c r="D1282" s="42">
        <v>322</v>
      </c>
      <c r="E1282" s="20"/>
      <c r="F1282" s="20"/>
      <c r="G1282" s="21">
        <f>SUM(G1283)</f>
        <v>893755</v>
      </c>
      <c r="H1282" s="21">
        <f t="shared" ref="H1282:U1282" si="643">SUM(H1283)</f>
        <v>893755</v>
      </c>
      <c r="I1282" s="21">
        <f t="shared" si="643"/>
        <v>893755</v>
      </c>
      <c r="J1282" s="21">
        <f t="shared" si="643"/>
        <v>893755</v>
      </c>
      <c r="K1282" s="21">
        <f t="shared" si="643"/>
        <v>492978.16</v>
      </c>
      <c r="L1282" s="22">
        <f t="shared" si="605"/>
        <v>55.158086947765327</v>
      </c>
      <c r="M1282" s="21">
        <f t="shared" si="643"/>
        <v>893755</v>
      </c>
      <c r="N1282" s="21">
        <f t="shared" si="643"/>
        <v>893755</v>
      </c>
      <c r="O1282" s="21">
        <f t="shared" si="643"/>
        <v>873454</v>
      </c>
      <c r="P1282" s="21">
        <f t="shared" si="643"/>
        <v>873454</v>
      </c>
      <c r="Q1282" s="21">
        <f t="shared" si="643"/>
        <v>893755</v>
      </c>
      <c r="R1282" s="21">
        <f t="shared" si="643"/>
        <v>873454</v>
      </c>
      <c r="S1282" s="21">
        <f t="shared" si="643"/>
        <v>873454</v>
      </c>
      <c r="T1282" s="21">
        <f t="shared" si="643"/>
        <v>873454</v>
      </c>
      <c r="U1282" s="21">
        <f t="shared" si="643"/>
        <v>873454</v>
      </c>
      <c r="V1282" s="57"/>
      <c r="W1282" s="57"/>
      <c r="X1282" s="57"/>
      <c r="Y1282" s="12"/>
    </row>
    <row r="1283" spans="1:25" hidden="1">
      <c r="A1283" s="28" t="s">
        <v>176</v>
      </c>
      <c r="B1283" s="29">
        <v>11</v>
      </c>
      <c r="C1283" s="53" t="s">
        <v>25</v>
      </c>
      <c r="D1283" s="56" t="s">
        <v>181</v>
      </c>
      <c r="E1283" s="32" t="s">
        <v>115</v>
      </c>
      <c r="F1283" s="32"/>
      <c r="G1283" s="1">
        <v>893755</v>
      </c>
      <c r="H1283" s="1">
        <v>893755</v>
      </c>
      <c r="I1283" s="1">
        <v>893755</v>
      </c>
      <c r="J1283" s="1">
        <v>893755</v>
      </c>
      <c r="K1283" s="1">
        <v>492978.16</v>
      </c>
      <c r="L1283" s="33">
        <f t="shared" si="605"/>
        <v>55.158086947765327</v>
      </c>
      <c r="M1283" s="1">
        <v>893755</v>
      </c>
      <c r="N1283" s="1">
        <v>893755</v>
      </c>
      <c r="O1283" s="1">
        <v>873454</v>
      </c>
      <c r="P1283" s="1">
        <f t="shared" si="639"/>
        <v>873454</v>
      </c>
      <c r="Q1283" s="1">
        <v>893755</v>
      </c>
      <c r="R1283" s="1">
        <v>873454</v>
      </c>
      <c r="S1283" s="1">
        <f t="shared" si="640"/>
        <v>873454</v>
      </c>
      <c r="T1283" s="1">
        <v>873454</v>
      </c>
      <c r="U1283" s="1">
        <f t="shared" si="641"/>
        <v>873454</v>
      </c>
    </row>
    <row r="1284" spans="1:25" s="23" customFormat="1" ht="15.75" hidden="1">
      <c r="A1284" s="24" t="s">
        <v>176</v>
      </c>
      <c r="B1284" s="25">
        <v>11</v>
      </c>
      <c r="C1284" s="52" t="s">
        <v>25</v>
      </c>
      <c r="D1284" s="42">
        <v>323</v>
      </c>
      <c r="E1284" s="20"/>
      <c r="F1284" s="20"/>
      <c r="G1284" s="21">
        <f>SUM(G1285:G1286)</f>
        <v>1015000</v>
      </c>
      <c r="H1284" s="21">
        <f t="shared" ref="H1284:U1284" si="644">SUM(H1285:H1286)</f>
        <v>1015000</v>
      </c>
      <c r="I1284" s="21">
        <f t="shared" si="644"/>
        <v>1015000</v>
      </c>
      <c r="J1284" s="21">
        <f t="shared" si="644"/>
        <v>1015000</v>
      </c>
      <c r="K1284" s="21">
        <f t="shared" si="644"/>
        <v>605704</v>
      </c>
      <c r="L1284" s="22">
        <f t="shared" si="605"/>
        <v>59.67527093596059</v>
      </c>
      <c r="M1284" s="21">
        <f t="shared" si="644"/>
        <v>1015000</v>
      </c>
      <c r="N1284" s="21">
        <f t="shared" si="644"/>
        <v>1015000</v>
      </c>
      <c r="O1284" s="21">
        <f t="shared" si="644"/>
        <v>939760</v>
      </c>
      <c r="P1284" s="21">
        <f t="shared" si="644"/>
        <v>939760</v>
      </c>
      <c r="Q1284" s="21">
        <f t="shared" si="644"/>
        <v>1015000</v>
      </c>
      <c r="R1284" s="21">
        <f t="shared" si="644"/>
        <v>939760</v>
      </c>
      <c r="S1284" s="21">
        <f t="shared" si="644"/>
        <v>939760</v>
      </c>
      <c r="T1284" s="21">
        <f t="shared" si="644"/>
        <v>939760</v>
      </c>
      <c r="U1284" s="21">
        <f t="shared" si="644"/>
        <v>939760</v>
      </c>
      <c r="V1284" s="57"/>
      <c r="W1284" s="57"/>
      <c r="X1284" s="57"/>
      <c r="Y1284" s="12"/>
    </row>
    <row r="1285" spans="1:25" hidden="1">
      <c r="A1285" s="28" t="s">
        <v>176</v>
      </c>
      <c r="B1285" s="29">
        <v>11</v>
      </c>
      <c r="C1285" s="53" t="s">
        <v>25</v>
      </c>
      <c r="D1285" s="56" t="s">
        <v>182</v>
      </c>
      <c r="E1285" s="32" t="s">
        <v>118</v>
      </c>
      <c r="F1285" s="32"/>
      <c r="G1285" s="1">
        <v>765000</v>
      </c>
      <c r="H1285" s="1">
        <v>765000</v>
      </c>
      <c r="I1285" s="1">
        <v>765000</v>
      </c>
      <c r="J1285" s="1">
        <v>765000</v>
      </c>
      <c r="K1285" s="1">
        <v>605704</v>
      </c>
      <c r="L1285" s="33">
        <f t="shared" si="605"/>
        <v>79.176993464052288</v>
      </c>
      <c r="M1285" s="1">
        <v>765000</v>
      </c>
      <c r="N1285" s="1">
        <v>765000</v>
      </c>
      <c r="O1285" s="1">
        <v>786760</v>
      </c>
      <c r="P1285" s="1">
        <f t="shared" si="639"/>
        <v>786760</v>
      </c>
      <c r="Q1285" s="1">
        <v>765000</v>
      </c>
      <c r="R1285" s="1">
        <v>786760</v>
      </c>
      <c r="S1285" s="1">
        <f t="shared" si="640"/>
        <v>786760</v>
      </c>
      <c r="T1285" s="1">
        <v>786760</v>
      </c>
      <c r="U1285" s="1">
        <f t="shared" si="641"/>
        <v>786760</v>
      </c>
    </row>
    <row r="1286" spans="1:25" hidden="1">
      <c r="A1286" s="28" t="s">
        <v>176</v>
      </c>
      <c r="B1286" s="29">
        <v>11</v>
      </c>
      <c r="C1286" s="53" t="s">
        <v>25</v>
      </c>
      <c r="D1286" s="56">
        <v>3235</v>
      </c>
      <c r="E1286" s="32" t="s">
        <v>42</v>
      </c>
      <c r="F1286" s="32"/>
      <c r="G1286" s="1">
        <v>250000</v>
      </c>
      <c r="H1286" s="1">
        <v>250000</v>
      </c>
      <c r="I1286" s="1">
        <v>250000</v>
      </c>
      <c r="J1286" s="1">
        <v>250000</v>
      </c>
      <c r="K1286" s="1">
        <v>0</v>
      </c>
      <c r="L1286" s="33">
        <f t="shared" si="605"/>
        <v>0</v>
      </c>
      <c r="M1286" s="1">
        <v>250000</v>
      </c>
      <c r="N1286" s="1">
        <v>250000</v>
      </c>
      <c r="O1286" s="1">
        <v>153000</v>
      </c>
      <c r="P1286" s="1">
        <f t="shared" si="639"/>
        <v>153000</v>
      </c>
      <c r="Q1286" s="1">
        <v>250000</v>
      </c>
      <c r="R1286" s="1">
        <v>153000</v>
      </c>
      <c r="S1286" s="1">
        <f t="shared" si="640"/>
        <v>153000</v>
      </c>
      <c r="T1286" s="1">
        <v>153000</v>
      </c>
      <c r="U1286" s="1">
        <f t="shared" si="641"/>
        <v>153000</v>
      </c>
    </row>
    <row r="1287" spans="1:25" s="23" customFormat="1" ht="15.75" hidden="1">
      <c r="A1287" s="24" t="s">
        <v>176</v>
      </c>
      <c r="B1287" s="25">
        <v>11</v>
      </c>
      <c r="C1287" s="52" t="s">
        <v>25</v>
      </c>
      <c r="D1287" s="42">
        <v>329</v>
      </c>
      <c r="E1287" s="20"/>
      <c r="F1287" s="20"/>
      <c r="G1287" s="21">
        <f>SUM(G1288)</f>
        <v>190000</v>
      </c>
      <c r="H1287" s="21">
        <f t="shared" ref="H1287:U1287" si="645">SUM(H1288)</f>
        <v>190000</v>
      </c>
      <c r="I1287" s="21">
        <f t="shared" si="645"/>
        <v>190000</v>
      </c>
      <c r="J1287" s="21">
        <f t="shared" si="645"/>
        <v>190000</v>
      </c>
      <c r="K1287" s="21">
        <f t="shared" si="645"/>
        <v>0</v>
      </c>
      <c r="L1287" s="22">
        <f t="shared" si="605"/>
        <v>0</v>
      </c>
      <c r="M1287" s="21">
        <f t="shared" si="645"/>
        <v>190000</v>
      </c>
      <c r="N1287" s="21">
        <f t="shared" si="645"/>
        <v>190000</v>
      </c>
      <c r="O1287" s="21">
        <f t="shared" si="645"/>
        <v>250000</v>
      </c>
      <c r="P1287" s="21">
        <f t="shared" si="645"/>
        <v>250000</v>
      </c>
      <c r="Q1287" s="21">
        <f t="shared" si="645"/>
        <v>190000</v>
      </c>
      <c r="R1287" s="21">
        <f t="shared" si="645"/>
        <v>250000</v>
      </c>
      <c r="S1287" s="21">
        <f t="shared" si="645"/>
        <v>250000</v>
      </c>
      <c r="T1287" s="21">
        <f t="shared" si="645"/>
        <v>250000</v>
      </c>
      <c r="U1287" s="21">
        <f t="shared" si="645"/>
        <v>250000</v>
      </c>
      <c r="V1287" s="57"/>
      <c r="W1287" s="57"/>
      <c r="X1287" s="57"/>
      <c r="Y1287" s="12"/>
    </row>
    <row r="1288" spans="1:25" hidden="1">
      <c r="A1288" s="28" t="s">
        <v>176</v>
      </c>
      <c r="B1288" s="29">
        <v>11</v>
      </c>
      <c r="C1288" s="53" t="s">
        <v>25</v>
      </c>
      <c r="D1288" s="56">
        <v>3294</v>
      </c>
      <c r="E1288" s="32" t="s">
        <v>37</v>
      </c>
      <c r="F1288" s="32"/>
      <c r="G1288" s="1">
        <v>190000</v>
      </c>
      <c r="H1288" s="1">
        <v>190000</v>
      </c>
      <c r="I1288" s="1">
        <v>190000</v>
      </c>
      <c r="J1288" s="1">
        <v>190000</v>
      </c>
      <c r="K1288" s="1">
        <v>0</v>
      </c>
      <c r="L1288" s="33">
        <f t="shared" si="605"/>
        <v>0</v>
      </c>
      <c r="M1288" s="1">
        <v>190000</v>
      </c>
      <c r="N1288" s="1">
        <v>190000</v>
      </c>
      <c r="O1288" s="1">
        <v>250000</v>
      </c>
      <c r="P1288" s="1">
        <f t="shared" si="639"/>
        <v>250000</v>
      </c>
      <c r="Q1288" s="1">
        <v>190000</v>
      </c>
      <c r="R1288" s="1">
        <v>250000</v>
      </c>
      <c r="S1288" s="1">
        <f t="shared" si="640"/>
        <v>250000</v>
      </c>
      <c r="T1288" s="1">
        <v>250000</v>
      </c>
      <c r="U1288" s="1">
        <f t="shared" si="641"/>
        <v>250000</v>
      </c>
    </row>
    <row r="1289" spans="1:25" s="23" customFormat="1" ht="63">
      <c r="A1289" s="281" t="s">
        <v>270</v>
      </c>
      <c r="B1289" s="282"/>
      <c r="C1289" s="282"/>
      <c r="D1289" s="282"/>
      <c r="E1289" s="20" t="s">
        <v>242</v>
      </c>
      <c r="F1289" s="20" t="s">
        <v>342</v>
      </c>
      <c r="G1289" s="21">
        <f>G1290</f>
        <v>186786</v>
      </c>
      <c r="H1289" s="21">
        <f t="shared" ref="H1289:U1289" si="646">H1290</f>
        <v>186786</v>
      </c>
      <c r="I1289" s="21">
        <f t="shared" si="646"/>
        <v>186786</v>
      </c>
      <c r="J1289" s="21">
        <f t="shared" si="646"/>
        <v>186786</v>
      </c>
      <c r="K1289" s="21">
        <f t="shared" si="646"/>
        <v>186786</v>
      </c>
      <c r="L1289" s="22">
        <f t="shared" si="605"/>
        <v>100</v>
      </c>
      <c r="M1289" s="21">
        <f t="shared" si="646"/>
        <v>186786</v>
      </c>
      <c r="N1289" s="21">
        <f t="shared" si="646"/>
        <v>186786</v>
      </c>
      <c r="O1289" s="21">
        <f t="shared" si="646"/>
        <v>186786</v>
      </c>
      <c r="P1289" s="21">
        <f t="shared" si="646"/>
        <v>186786</v>
      </c>
      <c r="Q1289" s="21">
        <f t="shared" si="646"/>
        <v>186786</v>
      </c>
      <c r="R1289" s="21">
        <f t="shared" si="646"/>
        <v>186786</v>
      </c>
      <c r="S1289" s="21">
        <f t="shared" si="646"/>
        <v>186786</v>
      </c>
      <c r="T1289" s="21">
        <f t="shared" si="646"/>
        <v>186786</v>
      </c>
      <c r="U1289" s="21">
        <f t="shared" si="646"/>
        <v>186786</v>
      </c>
      <c r="V1289" s="57"/>
      <c r="W1289" s="57"/>
      <c r="X1289" s="57"/>
      <c r="Y1289" s="12"/>
    </row>
    <row r="1290" spans="1:25" s="23" customFormat="1" ht="15.75" hidden="1">
      <c r="A1290" s="24" t="s">
        <v>270</v>
      </c>
      <c r="B1290" s="25">
        <v>11</v>
      </c>
      <c r="C1290" s="52" t="s">
        <v>25</v>
      </c>
      <c r="D1290" s="42">
        <v>422</v>
      </c>
      <c r="E1290" s="20"/>
      <c r="F1290" s="20"/>
      <c r="G1290" s="21">
        <f>SUM(G1291)</f>
        <v>186786</v>
      </c>
      <c r="H1290" s="21">
        <f t="shared" ref="H1290:U1290" si="647">SUM(H1291)</f>
        <v>186786</v>
      </c>
      <c r="I1290" s="21">
        <f t="shared" si="647"/>
        <v>186786</v>
      </c>
      <c r="J1290" s="21">
        <f t="shared" si="647"/>
        <v>186786</v>
      </c>
      <c r="K1290" s="21">
        <f t="shared" si="647"/>
        <v>186786</v>
      </c>
      <c r="L1290" s="22">
        <f t="shared" si="605"/>
        <v>100</v>
      </c>
      <c r="M1290" s="21">
        <f t="shared" si="647"/>
        <v>186786</v>
      </c>
      <c r="N1290" s="21">
        <f t="shared" si="647"/>
        <v>186786</v>
      </c>
      <c r="O1290" s="21">
        <f t="shared" si="647"/>
        <v>186786</v>
      </c>
      <c r="P1290" s="21">
        <f t="shared" si="647"/>
        <v>186786</v>
      </c>
      <c r="Q1290" s="21">
        <f t="shared" si="647"/>
        <v>186786</v>
      </c>
      <c r="R1290" s="21">
        <f t="shared" si="647"/>
        <v>186786</v>
      </c>
      <c r="S1290" s="21">
        <f t="shared" si="647"/>
        <v>186786</v>
      </c>
      <c r="T1290" s="21">
        <f t="shared" si="647"/>
        <v>186786</v>
      </c>
      <c r="U1290" s="21">
        <f t="shared" si="647"/>
        <v>186786</v>
      </c>
      <c r="V1290" s="57"/>
      <c r="W1290" s="57"/>
      <c r="X1290" s="57"/>
      <c r="Y1290" s="12"/>
    </row>
    <row r="1291" spans="1:25" hidden="1">
      <c r="A1291" s="28" t="s">
        <v>270</v>
      </c>
      <c r="B1291" s="29">
        <v>11</v>
      </c>
      <c r="C1291" s="53" t="s">
        <v>25</v>
      </c>
      <c r="D1291" s="56" t="s">
        <v>159</v>
      </c>
      <c r="E1291" s="32" t="s">
        <v>129</v>
      </c>
      <c r="F1291" s="32"/>
      <c r="G1291" s="1">
        <v>186786</v>
      </c>
      <c r="H1291" s="1">
        <v>186786</v>
      </c>
      <c r="I1291" s="1">
        <v>186786</v>
      </c>
      <c r="J1291" s="1">
        <v>186786</v>
      </c>
      <c r="K1291" s="1">
        <v>186786</v>
      </c>
      <c r="L1291" s="33">
        <f t="shared" si="605"/>
        <v>100</v>
      </c>
      <c r="M1291" s="1">
        <v>186786</v>
      </c>
      <c r="N1291" s="1">
        <v>186786</v>
      </c>
      <c r="O1291" s="1">
        <v>186786</v>
      </c>
      <c r="P1291" s="1">
        <f>O1291</f>
        <v>186786</v>
      </c>
      <c r="Q1291" s="1">
        <v>186786</v>
      </c>
      <c r="R1291" s="1">
        <v>186786</v>
      </c>
      <c r="S1291" s="1">
        <f>R1291</f>
        <v>186786</v>
      </c>
      <c r="T1291" s="1">
        <v>186786</v>
      </c>
      <c r="U1291" s="1">
        <f>T1291</f>
        <v>186786</v>
      </c>
    </row>
    <row r="1308" spans="1:25" s="110" customFormat="1">
      <c r="A1308" s="106"/>
      <c r="B1308" s="107"/>
      <c r="C1308" s="108"/>
      <c r="D1308" s="109"/>
      <c r="G1308" s="76"/>
      <c r="H1308" s="76"/>
      <c r="I1308" s="76"/>
      <c r="J1308" s="76"/>
      <c r="K1308" s="76"/>
      <c r="L1308" s="77"/>
      <c r="V1308" s="131"/>
      <c r="W1308" s="131"/>
      <c r="X1308" s="131"/>
      <c r="Y1308" s="140"/>
    </row>
    <row r="1309" spans="1:25" s="110" customFormat="1">
      <c r="A1309" s="106"/>
      <c r="B1309" s="107"/>
      <c r="C1309" s="108"/>
      <c r="D1309" s="109"/>
      <c r="G1309" s="76"/>
      <c r="H1309" s="76"/>
      <c r="I1309" s="76"/>
      <c r="J1309" s="76"/>
      <c r="K1309" s="76"/>
      <c r="L1309" s="77"/>
      <c r="V1309" s="131"/>
      <c r="W1309" s="131"/>
      <c r="X1309" s="131"/>
      <c r="Y1309" s="140"/>
    </row>
    <row r="1310" spans="1:25" s="110" customFormat="1">
      <c r="A1310" s="106"/>
      <c r="B1310" s="107"/>
      <c r="C1310" s="108"/>
      <c r="D1310" s="109"/>
      <c r="G1310" s="76"/>
      <c r="H1310" s="76"/>
      <c r="I1310" s="76"/>
      <c r="J1310" s="76"/>
      <c r="K1310" s="76"/>
      <c r="L1310" s="77"/>
      <c r="V1310" s="131"/>
      <c r="W1310" s="131"/>
      <c r="X1310" s="131"/>
      <c r="Y1310" s="140"/>
    </row>
    <row r="1311" spans="1:25" s="110" customFormat="1">
      <c r="A1311" s="106"/>
      <c r="B1311" s="107"/>
      <c r="C1311" s="108"/>
      <c r="D1311" s="109"/>
      <c r="G1311" s="76"/>
      <c r="H1311" s="76"/>
      <c r="I1311" s="76"/>
      <c r="J1311" s="76"/>
      <c r="K1311" s="76"/>
      <c r="L1311" s="77"/>
      <c r="V1311" s="131"/>
      <c r="W1311" s="131"/>
      <c r="X1311" s="131"/>
      <c r="Y1311" s="140"/>
    </row>
    <row r="1320" spans="12:21">
      <c r="L1320" s="76"/>
      <c r="M1320" s="76"/>
      <c r="N1320" s="76"/>
      <c r="O1320" s="76"/>
      <c r="P1320" s="76"/>
      <c r="Q1320" s="76">
        <f>SUBTOTAL(9,Q6:Q1279)</f>
        <v>47911067362</v>
      </c>
      <c r="R1320" s="76"/>
      <c r="S1320" s="76"/>
      <c r="T1320" s="76"/>
      <c r="U1320" s="76"/>
    </row>
    <row r="1321" spans="12:21">
      <c r="M1321" s="76"/>
      <c r="N1321" s="76"/>
      <c r="O1321" s="76"/>
      <c r="P1321" s="76"/>
      <c r="Q1321" s="76"/>
      <c r="R1321" s="76"/>
      <c r="S1321" s="76"/>
      <c r="T1321" s="76"/>
      <c r="U1321" s="76"/>
    </row>
  </sheetData>
  <autoFilter ref="A1:U1319"/>
  <customSheetViews>
    <customSheetView guid="{690963E0-70D2-4DD9-8517-3DDCFA408CAC}" scale="90" showAutoFilter="1" hiddenRows="1" hiddenColumns="1" state="hidden">
      <pane xSplit="5" ySplit="4" topLeftCell="F1254" activePane="bottomRight" state="frozen"/>
      <selection pane="bottomRight" activeCell="A1290" sqref="A1290:IV1291"/>
      <pageMargins left="0.22435897435897437" right="0.16452991452991453" top="0.46367521367521369" bottom="0.35433070866141736" header="0.31496062992125984" footer="0.15748031496062992"/>
      <pageSetup paperSize="9" scale="65" orientation="landscape" r:id="rId1"/>
      <headerFooter alignWithMargins="0">
        <oddHeader>&amp;CPrijedlog proračuna Ministarstva pomorstva, prometa i infrastrukture za razdoblje 2014.-2016.&amp;R&amp;D</oddHeader>
        <oddFooter>&amp;CPage&amp;P of &amp;N</oddFooter>
      </headerFooter>
      <autoFilter ref="A1:U1319"/>
    </customSheetView>
    <customSheetView guid="{ADF3AB29-43ED-443C-A574-B6816DBD0304}" scale="90" showAutoFilter="1" hiddenRows="1" hiddenColumns="1" state="hidden">
      <pane xSplit="5" ySplit="4" topLeftCell="F1254" activePane="bottomRight" state="frozen"/>
      <selection pane="bottomRight" activeCell="A1290" sqref="A1290:IV1291"/>
      <pageMargins left="0.22435897435897437" right="0.16452991452991453" top="0.46367521367521369" bottom="0.35433070866141736" header="0.31496062992125984" footer="0.15748031496062992"/>
      <pageSetup paperSize="9" scale="65" orientation="landscape" r:id="rId2"/>
      <headerFooter alignWithMargins="0">
        <oddHeader>&amp;CPrijedlog proračuna Ministarstva pomorstva, prometa i infrastrukture za razdoblje 2014.-2016.&amp;R&amp;D</oddHeader>
        <oddFooter>&amp;CPage&amp;P of &amp;N</oddFooter>
      </headerFooter>
      <autoFilter ref="A1:U1319"/>
    </customSheetView>
    <customSheetView guid="{E8EF3827-4217-4303-8A9B-BBF667C26949}" scale="90" showAutoFilter="1" hiddenRows="1" hiddenColumns="1" state="hidden">
      <pane xSplit="5" ySplit="4" topLeftCell="F1254" activePane="bottomRight" state="frozen"/>
      <selection pane="bottomRight" activeCell="A1290" sqref="A1290:IV1291"/>
      <pageMargins left="0.22435897435897437" right="0.16452991452991453" top="0.46367521367521369" bottom="0.35433070866141736" header="0.31496062992125984" footer="0.15748031496062992"/>
      <pageSetup paperSize="9" scale="65" orientation="landscape" r:id="rId3"/>
      <headerFooter alignWithMargins="0">
        <oddHeader>&amp;CPrijedlog proračuna Ministarstva pomorstva, prometa i infrastrukture za razdoblje 2014.-2016.&amp;R&amp;D</oddHeader>
        <oddFooter>&amp;CPage&amp;P of &amp;N</oddFooter>
      </headerFooter>
      <autoFilter ref="A1:U1319"/>
    </customSheetView>
  </customSheetViews>
  <mergeCells count="169">
    <mergeCell ref="A2:F2"/>
    <mergeCell ref="A3:F3"/>
    <mergeCell ref="A4:F4"/>
    <mergeCell ref="A5:D5"/>
    <mergeCell ref="A115:D115"/>
    <mergeCell ref="A118:D118"/>
    <mergeCell ref="A121:D121"/>
    <mergeCell ref="A126:D126"/>
    <mergeCell ref="A105:D105"/>
    <mergeCell ref="A110:F110"/>
    <mergeCell ref="A111:F111"/>
    <mergeCell ref="A112:D112"/>
    <mergeCell ref="A64:D64"/>
    <mergeCell ref="A73:D73"/>
    <mergeCell ref="A90:D90"/>
    <mergeCell ref="A95:D95"/>
    <mergeCell ref="A168:D168"/>
    <mergeCell ref="A171:D171"/>
    <mergeCell ref="A175:D175"/>
    <mergeCell ref="A181:D181"/>
    <mergeCell ref="A145:D145"/>
    <mergeCell ref="A154:D154"/>
    <mergeCell ref="A157:D157"/>
    <mergeCell ref="A160:D160"/>
    <mergeCell ref="A129:D129"/>
    <mergeCell ref="A134:D134"/>
    <mergeCell ref="A137:D137"/>
    <mergeCell ref="A142:D142"/>
    <mergeCell ref="A240:D240"/>
    <mergeCell ref="A245:D245"/>
    <mergeCell ref="A248:D248"/>
    <mergeCell ref="A251:D251"/>
    <mergeCell ref="A207:D207"/>
    <mergeCell ref="A210:D210"/>
    <mergeCell ref="A233:D233"/>
    <mergeCell ref="A236:D236"/>
    <mergeCell ref="A186:D186"/>
    <mergeCell ref="A189:D189"/>
    <mergeCell ref="A194:D194"/>
    <mergeCell ref="A202:D202"/>
    <mergeCell ref="A339:D339"/>
    <mergeCell ref="A342:D342"/>
    <mergeCell ref="A349:D349"/>
    <mergeCell ref="A352:D352"/>
    <mergeCell ref="A309:D309"/>
    <mergeCell ref="A312:D312"/>
    <mergeCell ref="A317:D317"/>
    <mergeCell ref="A332:D332"/>
    <mergeCell ref="A266:D266"/>
    <mergeCell ref="A276:D276"/>
    <mergeCell ref="A290:D290"/>
    <mergeCell ref="A296:D296"/>
    <mergeCell ref="A467:F467"/>
    <mergeCell ref="A468:D468"/>
    <mergeCell ref="A471:D471"/>
    <mergeCell ref="A474:D474"/>
    <mergeCell ref="A433:D433"/>
    <mergeCell ref="A446:D446"/>
    <mergeCell ref="A455:D455"/>
    <mergeCell ref="A466:F466"/>
    <mergeCell ref="A355:F355"/>
    <mergeCell ref="A356:D356"/>
    <mergeCell ref="A400:D400"/>
    <mergeCell ref="A418:D418"/>
    <mergeCell ref="A505:D505"/>
    <mergeCell ref="A518:D518"/>
    <mergeCell ref="A523:D523"/>
    <mergeCell ref="A528:D528"/>
    <mergeCell ref="A493:D493"/>
    <mergeCell ref="A496:D496"/>
    <mergeCell ref="A499:D499"/>
    <mergeCell ref="A504:F504"/>
    <mergeCell ref="A477:D477"/>
    <mergeCell ref="A480:D480"/>
    <mergeCell ref="A485:D485"/>
    <mergeCell ref="A488:D488"/>
    <mergeCell ref="A563:D563"/>
    <mergeCell ref="A566:D566"/>
    <mergeCell ref="A569:D569"/>
    <mergeCell ref="A572:F572"/>
    <mergeCell ref="A545:D545"/>
    <mergeCell ref="A548:D548"/>
    <mergeCell ref="A551:D551"/>
    <mergeCell ref="A558:D558"/>
    <mergeCell ref="A533:D533"/>
    <mergeCell ref="A536:D536"/>
    <mergeCell ref="A539:D539"/>
    <mergeCell ref="A542:D542"/>
    <mergeCell ref="A631:D631"/>
    <mergeCell ref="A640:D640"/>
    <mergeCell ref="A649:D649"/>
    <mergeCell ref="A662:D662"/>
    <mergeCell ref="A594:D594"/>
    <mergeCell ref="A604:D604"/>
    <mergeCell ref="A613:D613"/>
    <mergeCell ref="A622:D622"/>
    <mergeCell ref="A573:D573"/>
    <mergeCell ref="A583:D583"/>
    <mergeCell ref="A592:F592"/>
    <mergeCell ref="A593:F593"/>
    <mergeCell ref="A733:D733"/>
    <mergeCell ref="A744:D744"/>
    <mergeCell ref="A753:D753"/>
    <mergeCell ref="A760:D760"/>
    <mergeCell ref="A703:D703"/>
    <mergeCell ref="A710:D710"/>
    <mergeCell ref="A717:D717"/>
    <mergeCell ref="A726:D726"/>
    <mergeCell ref="A671:D671"/>
    <mergeCell ref="A678:D678"/>
    <mergeCell ref="A687:D687"/>
    <mergeCell ref="A696:D696"/>
    <mergeCell ref="A823:D823"/>
    <mergeCell ref="A828:D828"/>
    <mergeCell ref="A835:D835"/>
    <mergeCell ref="A840:D840"/>
    <mergeCell ref="A787:D787"/>
    <mergeCell ref="A802:D802"/>
    <mergeCell ref="A809:D809"/>
    <mergeCell ref="A816:D816"/>
    <mergeCell ref="A767:D767"/>
    <mergeCell ref="A774:D774"/>
    <mergeCell ref="A779:D779"/>
    <mergeCell ref="A784:D784"/>
    <mergeCell ref="A879:D879"/>
    <mergeCell ref="A882:F882"/>
    <mergeCell ref="A883:D883"/>
    <mergeCell ref="A925:D925"/>
    <mergeCell ref="A865:D865"/>
    <mergeCell ref="A868:D868"/>
    <mergeCell ref="A873:D873"/>
    <mergeCell ref="A876:D876"/>
    <mergeCell ref="A853:D853"/>
    <mergeCell ref="A856:D856"/>
    <mergeCell ref="A859:D859"/>
    <mergeCell ref="A862:D862"/>
    <mergeCell ref="A1034:D1034"/>
    <mergeCell ref="A1053:D1053"/>
    <mergeCell ref="A1056:D1056"/>
    <mergeCell ref="A1061:D1061"/>
    <mergeCell ref="A1001:D1001"/>
    <mergeCell ref="A1007:D1007"/>
    <mergeCell ref="A1010:D1010"/>
    <mergeCell ref="A1031:D1031"/>
    <mergeCell ref="A928:D928"/>
    <mergeCell ref="A935:D935"/>
    <mergeCell ref="A942:F942"/>
    <mergeCell ref="A943:D943"/>
    <mergeCell ref="A1074:D1074"/>
    <mergeCell ref="A1117:D1117"/>
    <mergeCell ref="A1129:D1129"/>
    <mergeCell ref="A1138:D1138"/>
    <mergeCell ref="A1066:D1066"/>
    <mergeCell ref="A1069:D1069"/>
    <mergeCell ref="A1072:F1072"/>
    <mergeCell ref="A1073:D1073"/>
    <mergeCell ref="E1073:F1073"/>
    <mergeCell ref="A1261:D1261"/>
    <mergeCell ref="A1273:F1273"/>
    <mergeCell ref="A1274:D1274"/>
    <mergeCell ref="A1289:D1289"/>
    <mergeCell ref="A1205:D1205"/>
    <mergeCell ref="E1205:F1205"/>
    <mergeCell ref="A1206:D1206"/>
    <mergeCell ref="A1254:D1254"/>
    <mergeCell ref="E1138:F1138"/>
    <mergeCell ref="A1139:D1139"/>
    <mergeCell ref="A1186:D1186"/>
    <mergeCell ref="A1193:D1193"/>
  </mergeCells>
  <phoneticPr fontId="18" type="noConversion"/>
  <pageMargins left="0.22435897435897437" right="0.16452991452991453" top="0.46367521367521369" bottom="0.35433070866141736" header="0.31496062992125984" footer="0.15748031496062992"/>
  <pageSetup paperSize="9" scale="65" orientation="landscape" r:id="rId4"/>
  <headerFooter alignWithMargins="0">
    <oddHeader>&amp;CPrijedlog proračuna Ministarstva pomorstva, prometa i infrastrukture za razdoblje 2014.-2016.&amp;R&amp;D</oddHeader>
    <oddFooter>&amp;CPage&amp;P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R196"/>
  <sheetViews>
    <sheetView showWhiteSpace="0" view="pageLayout" topLeftCell="A19" zoomScale="81" zoomScaleNormal="95" zoomScaleSheetLayoutView="50" zoomScalePageLayoutView="81" workbookViewId="0">
      <selection activeCell="A22" sqref="A22:C22"/>
    </sheetView>
  </sheetViews>
  <sheetFormatPr defaultColWidth="9.140625" defaultRowHeight="15"/>
  <cols>
    <col min="1" max="1" width="7.42578125" style="108" customWidth="1"/>
    <col min="2" max="2" width="6.140625" style="108" customWidth="1"/>
    <col min="3" max="3" width="10" style="106" customWidth="1"/>
    <col min="4" max="4" width="5.140625" style="107" bestFit="1" customWidth="1"/>
    <col min="5" max="5" width="7.7109375" style="108" customWidth="1"/>
    <col min="6" max="6" width="6.28515625" style="109" customWidth="1"/>
    <col min="7" max="7" width="39.28515625" style="110" customWidth="1"/>
    <col min="8" max="8" width="18" style="147" customWidth="1"/>
    <col min="9" max="10" width="14.85546875" style="34" hidden="1" customWidth="1"/>
    <col min="11" max="11" width="14.28515625" style="34" hidden="1" customWidth="1"/>
    <col min="12" max="12" width="13.28515625" style="34" customWidth="1"/>
    <col min="13" max="13" width="13.42578125" style="34" customWidth="1"/>
    <col min="14" max="14" width="16.42578125" style="34" hidden="1" customWidth="1"/>
    <col min="15" max="16384" width="9.140625" style="34"/>
  </cols>
  <sheetData>
    <row r="1" spans="1:14" s="12" customFormat="1" ht="15.75">
      <c r="A1"/>
      <c r="B1"/>
      <c r="C1"/>
      <c r="D1"/>
      <c r="E1"/>
      <c r="F1"/>
      <c r="G1"/>
      <c r="H1"/>
      <c r="I1"/>
      <c r="J1" s="214"/>
      <c r="K1" s="214"/>
      <c r="L1" s="214"/>
      <c r="M1" s="214"/>
      <c r="N1" s="201"/>
    </row>
    <row r="2" spans="1:14" s="15" customFormat="1" ht="15.75" customHeight="1">
      <c r="A2"/>
      <c r="B2"/>
      <c r="C2"/>
      <c r="D2"/>
      <c r="E2"/>
      <c r="F2"/>
      <c r="G2"/>
      <c r="H2"/>
      <c r="I2"/>
      <c r="J2" s="222"/>
      <c r="K2" s="222"/>
      <c r="L2" s="221"/>
      <c r="M2" s="221"/>
      <c r="N2" s="202" t="e">
        <f>#REF!+#REF!+N3+N115+#REF!+#REF!</f>
        <v>#REF!</v>
      </c>
    </row>
    <row r="3" spans="1:14" ht="15.75" customHeight="1">
      <c r="A3"/>
      <c r="B3"/>
      <c r="C3"/>
      <c r="D3"/>
      <c r="E3"/>
      <c r="F3"/>
      <c r="G3"/>
      <c r="H3"/>
      <c r="I3"/>
      <c r="J3" s="222"/>
      <c r="K3" s="222"/>
      <c r="L3" s="221"/>
      <c r="M3" s="221"/>
      <c r="N3" s="203" t="e">
        <f>N4+#REF!+N68+N71+N92</f>
        <v>#REF!</v>
      </c>
    </row>
    <row r="4" spans="1:14" ht="15.75">
      <c r="A4"/>
      <c r="B4"/>
      <c r="C4"/>
      <c r="D4"/>
      <c r="E4"/>
      <c r="F4"/>
      <c r="G4"/>
      <c r="H4"/>
      <c r="I4"/>
      <c r="J4" s="214"/>
      <c r="K4" s="214"/>
      <c r="L4" s="214"/>
      <c r="M4" s="214"/>
      <c r="N4" s="204">
        <f>N5+N11+N13+N16+N21+N28+N38+N40+N48+N56+N58+N64+N54+N52</f>
        <v>0</v>
      </c>
    </row>
    <row r="5" spans="1:14" s="23" customFormat="1" ht="15.75">
      <c r="A5"/>
      <c r="B5"/>
      <c r="C5"/>
      <c r="D5"/>
      <c r="E5"/>
      <c r="F5"/>
      <c r="G5"/>
      <c r="H5"/>
      <c r="I5"/>
      <c r="J5" s="221"/>
      <c r="K5" s="221"/>
      <c r="L5" s="221"/>
      <c r="M5" s="221"/>
      <c r="N5" s="205">
        <f t="shared" ref="N5" si="0">SUM(N6:N7)</f>
        <v>0</v>
      </c>
    </row>
    <row r="6" spans="1:14" ht="15.75">
      <c r="A6"/>
      <c r="B6"/>
      <c r="C6"/>
      <c r="D6"/>
      <c r="E6"/>
      <c r="F6"/>
      <c r="G6"/>
      <c r="H6"/>
      <c r="I6"/>
      <c r="J6" s="214"/>
      <c r="K6" s="214"/>
      <c r="L6" s="214"/>
      <c r="M6" s="214"/>
      <c r="N6" s="206"/>
    </row>
    <row r="7" spans="1:14">
      <c r="A7"/>
      <c r="B7"/>
      <c r="C7"/>
      <c r="D7"/>
      <c r="E7"/>
      <c r="F7"/>
      <c r="G7"/>
      <c r="H7"/>
      <c r="I7"/>
      <c r="J7" s="222"/>
      <c r="K7" s="222"/>
      <c r="L7" s="221"/>
      <c r="M7" s="221"/>
      <c r="N7" s="118"/>
    </row>
    <row r="8" spans="1:14">
      <c r="A8"/>
      <c r="B8"/>
      <c r="C8"/>
      <c r="D8"/>
      <c r="E8"/>
      <c r="F8"/>
      <c r="G8"/>
      <c r="H8"/>
      <c r="I8"/>
      <c r="J8" s="222"/>
      <c r="K8" s="222"/>
      <c r="L8" s="221"/>
      <c r="M8" s="221"/>
      <c r="N8" s="118"/>
    </row>
    <row r="9" spans="1:14">
      <c r="A9"/>
      <c r="B9"/>
      <c r="C9"/>
      <c r="D9"/>
      <c r="E9"/>
      <c r="F9"/>
      <c r="G9"/>
      <c r="H9"/>
      <c r="I9"/>
      <c r="J9" s="222"/>
      <c r="K9" s="222"/>
      <c r="L9" s="221"/>
      <c r="M9" s="221"/>
      <c r="N9" s="118"/>
    </row>
    <row r="10" spans="1:14">
      <c r="A10"/>
      <c r="B10"/>
      <c r="C10"/>
      <c r="D10"/>
      <c r="E10"/>
      <c r="F10"/>
      <c r="G10"/>
      <c r="H10"/>
      <c r="I10"/>
      <c r="J10" s="222"/>
      <c r="K10" s="222"/>
      <c r="L10" s="221"/>
      <c r="M10" s="221"/>
      <c r="N10" s="118"/>
    </row>
    <row r="11" spans="1:14" s="23" customFormat="1" ht="15.75">
      <c r="A11"/>
      <c r="B11"/>
      <c r="C11"/>
      <c r="D11"/>
      <c r="E11"/>
      <c r="F11"/>
      <c r="G11"/>
      <c r="H11"/>
      <c r="I11"/>
      <c r="J11" s="222"/>
      <c r="K11" s="222"/>
      <c r="L11" s="221"/>
      <c r="M11" s="221"/>
      <c r="N11" s="205">
        <f t="shared" ref="N11" si="1">SUM(N12)</f>
        <v>0</v>
      </c>
    </row>
    <row r="12" spans="1:14" ht="15.75" customHeight="1">
      <c r="A12"/>
      <c r="B12"/>
      <c r="C12" s="304" t="s">
        <v>609</v>
      </c>
      <c r="D12" s="304"/>
      <c r="E12" s="304"/>
      <c r="F12" s="304"/>
      <c r="G12" s="304"/>
      <c r="H12" s="304"/>
      <c r="I12" s="304"/>
      <c r="J12" s="304"/>
      <c r="K12" s="304"/>
      <c r="L12" s="304"/>
      <c r="M12" s="214"/>
      <c r="N12" s="118"/>
    </row>
    <row r="13" spans="1:14" s="23" customFormat="1" ht="15.75" customHeight="1">
      <c r="A13"/>
      <c r="B13"/>
      <c r="C13" s="304"/>
      <c r="D13" s="304"/>
      <c r="E13" s="304"/>
      <c r="F13" s="304"/>
      <c r="G13" s="304"/>
      <c r="H13" s="304"/>
      <c r="I13" s="304"/>
      <c r="J13" s="304"/>
      <c r="K13" s="304"/>
      <c r="L13" s="304"/>
      <c r="M13" s="221"/>
      <c r="N13" s="205">
        <f t="shared" ref="N13" si="2">SUM(N14:N15)</f>
        <v>0</v>
      </c>
    </row>
    <row r="14" spans="1:14" ht="15" customHeight="1">
      <c r="A14"/>
      <c r="B14"/>
      <c r="C14" s="304"/>
      <c r="D14" s="304"/>
      <c r="E14" s="304"/>
      <c r="F14" s="304"/>
      <c r="G14" s="304"/>
      <c r="H14" s="304"/>
      <c r="I14" s="304"/>
      <c r="J14" s="304"/>
      <c r="K14" s="304"/>
      <c r="L14" s="304"/>
      <c r="M14" s="221"/>
      <c r="N14" s="118"/>
    </row>
    <row r="15" spans="1:14" ht="15" customHeight="1">
      <c r="A15"/>
      <c r="B15"/>
      <c r="C15" s="304"/>
      <c r="D15" s="304"/>
      <c r="E15" s="304"/>
      <c r="F15" s="304"/>
      <c r="G15" s="304"/>
      <c r="H15" s="304"/>
      <c r="I15" s="304"/>
      <c r="J15" s="304"/>
      <c r="K15" s="304"/>
      <c r="L15" s="304"/>
      <c r="M15" s="221"/>
      <c r="N15" s="118"/>
    </row>
    <row r="16" spans="1:14" s="23" customFormat="1" ht="15.75" customHeight="1">
      <c r="A16"/>
      <c r="B16"/>
      <c r="C16" s="304"/>
      <c r="D16" s="304"/>
      <c r="E16" s="304"/>
      <c r="F16" s="304"/>
      <c r="G16" s="304"/>
      <c r="H16" s="304"/>
      <c r="I16" s="304"/>
      <c r="J16" s="304"/>
      <c r="K16" s="304"/>
      <c r="L16" s="304"/>
      <c r="M16" s="221"/>
      <c r="N16" s="205">
        <f t="shared" ref="N16" si="3">SUM(N17:N20)</f>
        <v>0</v>
      </c>
    </row>
    <row r="17" spans="1:14" ht="15.75" customHeight="1">
      <c r="A17"/>
      <c r="B17"/>
      <c r="C17" s="304"/>
      <c r="D17" s="304"/>
      <c r="E17" s="304"/>
      <c r="F17" s="304"/>
      <c r="G17" s="304"/>
      <c r="H17" s="304"/>
      <c r="I17" s="304"/>
      <c r="J17" s="304"/>
      <c r="K17" s="304"/>
      <c r="L17" s="304"/>
      <c r="M17" s="214"/>
      <c r="N17" s="118"/>
    </row>
    <row r="18" spans="1:14" ht="15" customHeight="1">
      <c r="A18"/>
      <c r="B18"/>
      <c r="C18" s="304"/>
      <c r="D18" s="304"/>
      <c r="E18" s="304"/>
      <c r="F18" s="304"/>
      <c r="G18" s="304"/>
      <c r="H18" s="304"/>
      <c r="I18" s="304"/>
      <c r="J18" s="304"/>
      <c r="K18" s="304"/>
      <c r="L18" s="304"/>
      <c r="M18" s="221"/>
      <c r="N18" s="118"/>
    </row>
    <row r="19" spans="1:14" ht="15" customHeight="1">
      <c r="A19"/>
      <c r="B19"/>
      <c r="C19" s="304"/>
      <c r="D19" s="304"/>
      <c r="E19" s="304"/>
      <c r="F19" s="304"/>
      <c r="G19" s="304"/>
      <c r="H19" s="304"/>
      <c r="I19" s="304"/>
      <c r="J19" s="304"/>
      <c r="K19" s="304"/>
      <c r="L19" s="304"/>
      <c r="M19" s="221"/>
      <c r="N19" s="118"/>
    </row>
    <row r="20" spans="1:14" ht="15" customHeight="1">
      <c r="A20"/>
      <c r="B20"/>
      <c r="C20" s="304"/>
      <c r="D20" s="304"/>
      <c r="E20" s="304"/>
      <c r="F20" s="304"/>
      <c r="G20" s="304"/>
      <c r="H20" s="304"/>
      <c r="I20" s="304"/>
      <c r="J20" s="304"/>
      <c r="K20" s="304"/>
      <c r="L20" s="304"/>
      <c r="M20" s="221"/>
      <c r="N20" s="118"/>
    </row>
    <row r="21" spans="1:14" s="23" customFormat="1" ht="15.75">
      <c r="A21"/>
      <c r="B21"/>
      <c r="C21"/>
      <c r="D21"/>
      <c r="E21"/>
      <c r="F21"/>
      <c r="G21"/>
      <c r="H21"/>
      <c r="I21"/>
      <c r="J21" s="222"/>
      <c r="K21" s="222"/>
      <c r="L21" s="221"/>
      <c r="M21" s="221"/>
      <c r="N21" s="205">
        <f t="shared" ref="N21" si="4">SUM(N22:N27)</f>
        <v>0</v>
      </c>
    </row>
    <row r="22" spans="1:14">
      <c r="A22" s="303" t="s">
        <v>612</v>
      </c>
      <c r="B22" s="303"/>
      <c r="C22" s="303"/>
      <c r="D22"/>
      <c r="E22"/>
      <c r="F22"/>
      <c r="G22"/>
      <c r="H22"/>
      <c r="I22"/>
      <c r="J22" s="222"/>
      <c r="K22" s="222"/>
      <c r="L22" s="221"/>
      <c r="M22" s="221"/>
      <c r="N22" s="118"/>
    </row>
    <row r="23" spans="1:14">
      <c r="A23"/>
      <c r="B23"/>
      <c r="C23"/>
      <c r="D23"/>
      <c r="E23"/>
      <c r="F23"/>
      <c r="G23"/>
      <c r="H23"/>
      <c r="I23"/>
      <c r="J23" s="222"/>
      <c r="K23" s="222"/>
      <c r="L23" s="221"/>
      <c r="M23" s="221"/>
      <c r="N23" s="118"/>
    </row>
    <row r="24" spans="1:14" ht="15.75">
      <c r="A24"/>
      <c r="B24"/>
      <c r="C24"/>
      <c r="D24"/>
      <c r="E24"/>
      <c r="F24"/>
      <c r="G24"/>
      <c r="H24"/>
      <c r="I24"/>
      <c r="J24" s="214"/>
      <c r="K24" s="214"/>
      <c r="L24" s="214"/>
      <c r="M24" s="214"/>
      <c r="N24" s="118"/>
    </row>
    <row r="25" spans="1:14">
      <c r="A25"/>
      <c r="B25"/>
      <c r="C25"/>
      <c r="D25"/>
      <c r="E25"/>
      <c r="F25"/>
      <c r="G25"/>
      <c r="H25"/>
      <c r="I25"/>
      <c r="J25" s="222"/>
      <c r="K25" s="222"/>
      <c r="L25" s="221"/>
      <c r="M25" s="221"/>
      <c r="N25" s="118"/>
    </row>
    <row r="26" spans="1:14">
      <c r="A26"/>
      <c r="B26"/>
      <c r="C26"/>
      <c r="D26"/>
      <c r="E26"/>
      <c r="F26"/>
      <c r="G26"/>
      <c r="H26"/>
      <c r="I26"/>
      <c r="J26" s="222"/>
      <c r="K26" s="222"/>
      <c r="L26" s="221"/>
      <c r="M26" s="221"/>
      <c r="N26" s="118"/>
    </row>
    <row r="27" spans="1:14" ht="15" customHeight="1">
      <c r="A27"/>
      <c r="B27" s="305" t="s">
        <v>610</v>
      </c>
      <c r="C27" s="305"/>
      <c r="D27" s="305"/>
      <c r="E27" s="305"/>
      <c r="F27" s="305"/>
      <c r="G27" s="305"/>
      <c r="H27" s="305"/>
      <c r="I27" s="305"/>
      <c r="J27" s="305"/>
      <c r="K27" s="305"/>
      <c r="L27" s="305"/>
      <c r="M27" s="221"/>
      <c r="N27" s="118"/>
    </row>
    <row r="28" spans="1:14" s="23" customFormat="1" ht="15.75">
      <c r="A28"/>
      <c r="B28" s="305"/>
      <c r="C28" s="305"/>
      <c r="D28" s="305"/>
      <c r="E28" s="305"/>
      <c r="F28" s="305"/>
      <c r="G28" s="305"/>
      <c r="H28" s="305"/>
      <c r="I28" s="305"/>
      <c r="J28" s="305"/>
      <c r="K28" s="305"/>
      <c r="L28" s="305"/>
      <c r="M28" s="221"/>
      <c r="N28" s="205">
        <f>SUM(N29:N37)</f>
        <v>0</v>
      </c>
    </row>
    <row r="29" spans="1:14" ht="15" customHeight="1">
      <c r="A29"/>
      <c r="B29" s="305"/>
      <c r="C29" s="305"/>
      <c r="D29" s="305"/>
      <c r="E29" s="305"/>
      <c r="F29" s="305"/>
      <c r="G29" s="305"/>
      <c r="H29" s="305"/>
      <c r="I29" s="305"/>
      <c r="J29" s="305"/>
      <c r="K29" s="305"/>
      <c r="L29" s="305"/>
      <c r="M29" s="221"/>
      <c r="N29" s="118"/>
    </row>
    <row r="30" spans="1:14" ht="15" customHeight="1">
      <c r="A30"/>
      <c r="B30" s="305"/>
      <c r="C30" s="305"/>
      <c r="D30" s="305"/>
      <c r="E30" s="305"/>
      <c r="F30" s="305"/>
      <c r="G30" s="305"/>
      <c r="H30" s="305"/>
      <c r="I30" s="305"/>
      <c r="J30" s="305"/>
      <c r="K30" s="305"/>
      <c r="L30" s="305"/>
      <c r="M30" s="221"/>
      <c r="N30" s="206"/>
    </row>
    <row r="31" spans="1:14" ht="15" customHeight="1">
      <c r="A31"/>
      <c r="B31" s="305"/>
      <c r="C31" s="305"/>
      <c r="D31" s="305"/>
      <c r="E31" s="305"/>
      <c r="F31" s="305"/>
      <c r="G31" s="305"/>
      <c r="H31" s="305"/>
      <c r="I31" s="305"/>
      <c r="J31" s="305"/>
      <c r="K31" s="305"/>
      <c r="L31" s="305"/>
      <c r="M31" s="221"/>
      <c r="N31" s="118"/>
    </row>
    <row r="32" spans="1:14" ht="15" customHeight="1">
      <c r="A32"/>
      <c r="B32" s="305"/>
      <c r="C32" s="305"/>
      <c r="D32" s="305"/>
      <c r="E32" s="305"/>
      <c r="F32" s="305"/>
      <c r="G32" s="305"/>
      <c r="H32" s="305"/>
      <c r="I32" s="305"/>
      <c r="J32" s="305"/>
      <c r="K32" s="305"/>
      <c r="L32" s="305"/>
      <c r="M32" s="221"/>
      <c r="N32" s="118"/>
    </row>
    <row r="33" spans="1:14" ht="15" customHeight="1">
      <c r="A33"/>
      <c r="B33" s="305"/>
      <c r="C33" s="305"/>
      <c r="D33" s="305"/>
      <c r="E33" s="305"/>
      <c r="F33" s="305"/>
      <c r="G33" s="305"/>
      <c r="H33" s="305"/>
      <c r="I33" s="305"/>
      <c r="J33" s="305"/>
      <c r="K33" s="305"/>
      <c r="L33" s="305"/>
      <c r="M33" s="221"/>
      <c r="N33" s="206"/>
    </row>
    <row r="34" spans="1:14" ht="15.75">
      <c r="A34"/>
      <c r="B34" s="305"/>
      <c r="C34" s="305"/>
      <c r="D34" s="305"/>
      <c r="E34" s="305"/>
      <c r="F34" s="305"/>
      <c r="G34" s="305"/>
      <c r="H34" s="305"/>
      <c r="I34" s="305"/>
      <c r="J34" s="305"/>
      <c r="K34" s="305"/>
      <c r="L34" s="305"/>
      <c r="M34" s="214"/>
      <c r="N34" s="206"/>
    </row>
    <row r="35" spans="1:14" ht="15" customHeight="1">
      <c r="A35"/>
      <c r="B35" s="305"/>
      <c r="C35" s="305"/>
      <c r="D35" s="305"/>
      <c r="E35" s="305"/>
      <c r="F35" s="305"/>
      <c r="G35" s="305"/>
      <c r="H35" s="305"/>
      <c r="I35" s="305"/>
      <c r="J35" s="305"/>
      <c r="K35" s="305"/>
      <c r="L35" s="305"/>
      <c r="M35" s="221"/>
      <c r="N35" s="118"/>
    </row>
    <row r="36" spans="1:14" ht="15.75">
      <c r="A36" s="207"/>
      <c r="B36" s="207"/>
      <c r="C36" s="208"/>
      <c r="D36" s="209"/>
      <c r="E36" s="210"/>
      <c r="F36" s="211"/>
      <c r="G36" s="212"/>
      <c r="H36" s="213"/>
      <c r="I36" s="214"/>
      <c r="J36" s="214"/>
      <c r="K36" s="214"/>
      <c r="L36" s="214"/>
      <c r="M36" s="214"/>
      <c r="N36" s="118"/>
    </row>
    <row r="37" spans="1:14">
      <c r="A37" s="207"/>
      <c r="B37" s="207"/>
      <c r="C37" s="215"/>
      <c r="D37" s="216"/>
      <c r="E37" s="217"/>
      <c r="F37" s="218"/>
      <c r="G37" s="219"/>
      <c r="H37" s="220"/>
      <c r="I37" s="221"/>
      <c r="J37" s="222"/>
      <c r="K37" s="222"/>
      <c r="L37" s="221"/>
      <c r="M37" s="221"/>
      <c r="N37" s="118"/>
    </row>
    <row r="38" spans="1:14" s="23" customFormat="1" ht="15.75">
      <c r="A38" s="207"/>
      <c r="B38" s="207"/>
      <c r="C38" s="215"/>
      <c r="D38" s="216"/>
      <c r="E38" s="217"/>
      <c r="F38" s="218"/>
      <c r="G38" s="219"/>
      <c r="H38" s="220"/>
      <c r="I38" s="221"/>
      <c r="J38" s="222"/>
      <c r="K38" s="222"/>
      <c r="L38" s="221"/>
      <c r="M38" s="221"/>
      <c r="N38" s="205">
        <f t="shared" ref="N38" si="5">SUM(N39)</f>
        <v>0</v>
      </c>
    </row>
    <row r="39" spans="1:14">
      <c r="A39" s="207"/>
      <c r="B39" s="207"/>
      <c r="C39" s="215"/>
      <c r="D39" s="216"/>
      <c r="E39" s="217"/>
      <c r="F39" s="218"/>
      <c r="G39" s="219"/>
      <c r="H39" s="220"/>
      <c r="I39" s="221"/>
      <c r="J39" s="222"/>
      <c r="K39" s="222"/>
      <c r="L39" s="221"/>
      <c r="M39" s="221"/>
      <c r="N39" s="118"/>
    </row>
    <row r="40" spans="1:14" s="23" customFormat="1" ht="15.75">
      <c r="A40" s="207"/>
      <c r="B40" s="207"/>
      <c r="C40" s="215"/>
      <c r="D40" s="216"/>
      <c r="E40" s="217"/>
      <c r="F40" s="218"/>
      <c r="G40" s="219"/>
      <c r="H40" s="220"/>
      <c r="I40" s="221"/>
      <c r="J40" s="222"/>
      <c r="K40" s="222"/>
      <c r="L40" s="221"/>
      <c r="M40" s="221"/>
      <c r="N40" s="205">
        <f t="shared" ref="N40" si="6">SUM(N41:N47)</f>
        <v>0</v>
      </c>
    </row>
    <row r="41" spans="1:14">
      <c r="A41" s="207"/>
      <c r="B41" s="207"/>
      <c r="C41" s="215"/>
      <c r="D41" s="216"/>
      <c r="E41" s="217"/>
      <c r="F41" s="218"/>
      <c r="G41" s="219"/>
      <c r="H41" s="220"/>
      <c r="I41" s="221"/>
      <c r="J41" s="222"/>
      <c r="K41" s="222"/>
      <c r="L41" s="221"/>
      <c r="M41" s="221"/>
      <c r="N41" s="118"/>
    </row>
    <row r="42" spans="1:14">
      <c r="A42" s="207"/>
      <c r="B42" s="207"/>
      <c r="C42" s="215"/>
      <c r="D42" s="216"/>
      <c r="E42" s="217"/>
      <c r="F42" s="218"/>
      <c r="G42" s="219"/>
      <c r="H42" s="220"/>
      <c r="I42" s="221"/>
      <c r="J42" s="222"/>
      <c r="K42" s="222"/>
      <c r="L42" s="221"/>
      <c r="M42" s="221"/>
      <c r="N42" s="118"/>
    </row>
    <row r="43" spans="1:14">
      <c r="A43" s="207"/>
      <c r="B43" s="207"/>
      <c r="C43" s="215"/>
      <c r="D43" s="216"/>
      <c r="E43" s="217"/>
      <c r="F43" s="218"/>
      <c r="G43" s="219"/>
      <c r="H43" s="220"/>
      <c r="I43" s="221"/>
      <c r="J43" s="222"/>
      <c r="K43" s="222"/>
      <c r="L43" s="221"/>
      <c r="M43" s="221"/>
      <c r="N43" s="118"/>
    </row>
    <row r="44" spans="1:14" ht="15.75">
      <c r="A44" s="207"/>
      <c r="B44" s="207"/>
      <c r="C44" s="208"/>
      <c r="D44" s="209"/>
      <c r="E44" s="210"/>
      <c r="F44" s="211"/>
      <c r="G44" s="212"/>
      <c r="H44" s="213"/>
      <c r="I44" s="214"/>
      <c r="J44" s="214"/>
      <c r="K44" s="214"/>
      <c r="L44" s="214"/>
      <c r="M44" s="214"/>
      <c r="N44" s="118"/>
    </row>
    <row r="45" spans="1:14">
      <c r="A45" s="207"/>
      <c r="B45" s="207"/>
      <c r="C45" s="215"/>
      <c r="D45" s="216"/>
      <c r="E45" s="217"/>
      <c r="F45" s="218"/>
      <c r="G45" s="219"/>
      <c r="H45" s="220"/>
      <c r="I45" s="221"/>
      <c r="J45" s="222"/>
      <c r="K45" s="222"/>
      <c r="L45" s="221"/>
      <c r="M45" s="221"/>
      <c r="N45" s="118"/>
    </row>
    <row r="46" spans="1:14">
      <c r="A46" s="207"/>
      <c r="B46" s="207"/>
      <c r="C46" s="215"/>
      <c r="D46" s="216"/>
      <c r="E46" s="217"/>
      <c r="F46" s="218"/>
      <c r="G46" s="219"/>
      <c r="H46" s="220"/>
      <c r="I46" s="221"/>
      <c r="J46" s="222"/>
      <c r="K46" s="222"/>
      <c r="L46" s="221"/>
      <c r="M46" s="221"/>
      <c r="N46" s="118"/>
    </row>
    <row r="47" spans="1:14">
      <c r="A47" s="207"/>
      <c r="B47" s="207"/>
      <c r="C47" s="215"/>
      <c r="D47" s="216"/>
      <c r="E47" s="217"/>
      <c r="F47" s="218"/>
      <c r="G47" s="219"/>
      <c r="H47" s="220"/>
      <c r="I47" s="221"/>
      <c r="J47" s="222"/>
      <c r="K47" s="222"/>
      <c r="L47" s="221"/>
      <c r="M47" s="221"/>
      <c r="N47" s="118"/>
    </row>
    <row r="48" spans="1:14" s="23" customFormat="1" ht="15.75">
      <c r="A48" s="207"/>
      <c r="B48" s="207"/>
      <c r="C48" s="208"/>
      <c r="D48" s="209"/>
      <c r="E48" s="210"/>
      <c r="F48" s="211"/>
      <c r="G48" s="212"/>
      <c r="H48" s="213"/>
      <c r="I48" s="214"/>
      <c r="J48" s="214"/>
      <c r="K48" s="214"/>
      <c r="L48" s="214"/>
      <c r="M48" s="214"/>
      <c r="N48" s="205">
        <f t="shared" ref="N48" si="7">SUM(N49:N51)</f>
        <v>0</v>
      </c>
    </row>
    <row r="49" spans="1:14">
      <c r="A49" s="207"/>
      <c r="B49" s="207"/>
      <c r="C49" s="215"/>
      <c r="D49" s="216"/>
      <c r="E49" s="217"/>
      <c r="F49" s="218"/>
      <c r="G49" s="219"/>
      <c r="H49" s="220"/>
      <c r="I49" s="221"/>
      <c r="J49" s="221"/>
      <c r="K49" s="221"/>
      <c r="L49" s="221"/>
      <c r="M49" s="221"/>
      <c r="N49" s="118"/>
    </row>
    <row r="50" spans="1:14" ht="15.75">
      <c r="A50" s="207"/>
      <c r="B50" s="207"/>
      <c r="C50" s="208"/>
      <c r="D50" s="209"/>
      <c r="E50" s="210"/>
      <c r="F50" s="211"/>
      <c r="G50" s="212"/>
      <c r="H50" s="213"/>
      <c r="I50" s="214"/>
      <c r="J50" s="214"/>
      <c r="K50" s="214"/>
      <c r="L50" s="214"/>
      <c r="M50" s="214"/>
      <c r="N50" s="118"/>
    </row>
    <row r="51" spans="1:14">
      <c r="A51" s="207"/>
      <c r="B51" s="207"/>
      <c r="C51" s="215"/>
      <c r="D51" s="216"/>
      <c r="E51" s="217"/>
      <c r="F51" s="218"/>
      <c r="G51" s="219"/>
      <c r="H51" s="220"/>
      <c r="I51" s="221"/>
      <c r="J51" s="221"/>
      <c r="K51" s="221"/>
      <c r="L51" s="221"/>
      <c r="M51" s="221"/>
      <c r="N51" s="118"/>
    </row>
    <row r="52" spans="1:14" s="23" customFormat="1" ht="15.75">
      <c r="A52" s="207"/>
      <c r="B52" s="207"/>
      <c r="C52" s="208"/>
      <c r="D52" s="209"/>
      <c r="E52" s="210"/>
      <c r="F52" s="211"/>
      <c r="G52" s="212"/>
      <c r="H52" s="213"/>
      <c r="I52" s="214"/>
      <c r="J52" s="214"/>
      <c r="K52" s="214"/>
      <c r="L52" s="214"/>
      <c r="M52" s="214"/>
      <c r="N52" s="205">
        <f t="shared" ref="N52" si="8">N53</f>
        <v>0</v>
      </c>
    </row>
    <row r="53" spans="1:14">
      <c r="A53" s="207"/>
      <c r="B53" s="207"/>
      <c r="C53" s="215"/>
      <c r="D53" s="216"/>
      <c r="E53" s="217"/>
      <c r="F53" s="218"/>
      <c r="G53" s="219"/>
      <c r="H53" s="220"/>
      <c r="I53" s="221"/>
      <c r="J53" s="221"/>
      <c r="K53" s="221"/>
      <c r="L53" s="221"/>
      <c r="M53" s="221"/>
      <c r="N53" s="118"/>
    </row>
    <row r="54" spans="1:14" s="23" customFormat="1" ht="15.75">
      <c r="A54" s="207"/>
      <c r="B54" s="207"/>
      <c r="C54" s="208"/>
      <c r="D54" s="209"/>
      <c r="E54" s="210"/>
      <c r="F54" s="211"/>
      <c r="G54" s="212"/>
      <c r="H54" s="213"/>
      <c r="I54" s="214"/>
      <c r="J54" s="214"/>
      <c r="K54" s="214"/>
      <c r="L54" s="214"/>
      <c r="M54" s="214"/>
      <c r="N54" s="205">
        <f t="shared" ref="N54" si="9">N55</f>
        <v>0</v>
      </c>
    </row>
    <row r="55" spans="1:14">
      <c r="A55" s="207"/>
      <c r="B55" s="207"/>
      <c r="C55" s="215"/>
      <c r="D55" s="216"/>
      <c r="E55" s="217"/>
      <c r="F55" s="218"/>
      <c r="G55" s="219"/>
      <c r="H55" s="220"/>
      <c r="I55" s="221"/>
      <c r="J55" s="222"/>
      <c r="K55" s="222"/>
      <c r="L55" s="221"/>
      <c r="M55" s="221"/>
      <c r="N55" s="118"/>
    </row>
    <row r="56" spans="1:14" s="23" customFormat="1" ht="15.75">
      <c r="A56" s="207"/>
      <c r="B56" s="207"/>
      <c r="C56" s="215"/>
      <c r="D56" s="216"/>
      <c r="E56" s="217"/>
      <c r="F56" s="218"/>
      <c r="G56" s="219"/>
      <c r="H56" s="220"/>
      <c r="I56" s="221"/>
      <c r="J56" s="222"/>
      <c r="K56" s="222"/>
      <c r="L56" s="221"/>
      <c r="M56" s="221"/>
      <c r="N56" s="205">
        <f t="shared" ref="N56" si="10">SUM(N57)</f>
        <v>0</v>
      </c>
    </row>
    <row r="57" spans="1:14">
      <c r="A57" s="207"/>
      <c r="B57" s="207"/>
      <c r="C57" s="215"/>
      <c r="D57" s="216"/>
      <c r="E57" s="217"/>
      <c r="F57" s="218"/>
      <c r="G57" s="219"/>
      <c r="H57" s="220"/>
      <c r="I57" s="221"/>
      <c r="J57" s="222"/>
      <c r="K57" s="222"/>
      <c r="L57" s="221"/>
      <c r="M57" s="221"/>
      <c r="N57" s="118"/>
    </row>
    <row r="58" spans="1:14" s="23" customFormat="1" ht="15.75">
      <c r="A58" s="207"/>
      <c r="B58" s="207"/>
      <c r="C58" s="215"/>
      <c r="D58" s="216"/>
      <c r="E58" s="217"/>
      <c r="F58" s="218"/>
      <c r="G58" s="219"/>
      <c r="H58" s="220"/>
      <c r="I58" s="221"/>
      <c r="J58" s="222"/>
      <c r="K58" s="222"/>
      <c r="L58" s="221"/>
      <c r="M58" s="221"/>
      <c r="N58" s="205">
        <f t="shared" ref="N58" si="11">SUM(N59:N63)</f>
        <v>0</v>
      </c>
    </row>
    <row r="59" spans="1:14">
      <c r="A59" s="207"/>
      <c r="B59" s="207"/>
      <c r="C59" s="215"/>
      <c r="D59" s="216"/>
      <c r="E59" s="217"/>
      <c r="F59" s="218"/>
      <c r="G59" s="219"/>
      <c r="H59" s="220"/>
      <c r="I59" s="221"/>
      <c r="J59" s="222"/>
      <c r="K59" s="222"/>
      <c r="L59" s="221"/>
      <c r="M59" s="221"/>
      <c r="N59" s="118"/>
    </row>
    <row r="60" spans="1:14" s="23" customFormat="1" ht="15.75">
      <c r="A60" s="207"/>
      <c r="B60" s="207"/>
      <c r="C60" s="208"/>
      <c r="D60" s="209"/>
      <c r="E60" s="210"/>
      <c r="F60" s="211"/>
      <c r="G60" s="212"/>
      <c r="H60" s="213"/>
      <c r="I60" s="214"/>
      <c r="J60" s="214"/>
      <c r="K60" s="214"/>
      <c r="L60" s="214"/>
      <c r="M60" s="214"/>
      <c r="N60" s="118"/>
    </row>
    <row r="61" spans="1:14">
      <c r="A61" s="207"/>
      <c r="B61" s="207"/>
      <c r="C61" s="215"/>
      <c r="D61" s="216"/>
      <c r="E61" s="217"/>
      <c r="F61" s="218"/>
      <c r="G61" s="219"/>
      <c r="H61" s="220"/>
      <c r="I61" s="221"/>
      <c r="J61" s="221"/>
      <c r="K61" s="221"/>
      <c r="L61" s="221"/>
      <c r="M61" s="221"/>
      <c r="N61" s="118"/>
    </row>
    <row r="62" spans="1:14" ht="15.75">
      <c r="A62" s="207"/>
      <c r="B62" s="207"/>
      <c r="C62" s="309"/>
      <c r="D62" s="310"/>
      <c r="E62" s="310"/>
      <c r="F62" s="310"/>
      <c r="G62" s="212"/>
      <c r="H62" s="213"/>
      <c r="I62" s="214"/>
      <c r="J62" s="214"/>
      <c r="K62" s="214"/>
      <c r="L62" s="214"/>
      <c r="M62" s="214"/>
      <c r="N62" s="118"/>
    </row>
    <row r="63" spans="1:14" ht="15.75">
      <c r="A63" s="207"/>
      <c r="B63" s="207"/>
      <c r="C63" s="208"/>
      <c r="D63" s="209"/>
      <c r="E63" s="208"/>
      <c r="F63" s="223"/>
      <c r="G63" s="212"/>
      <c r="H63" s="213"/>
      <c r="I63" s="214"/>
      <c r="J63" s="214"/>
      <c r="K63" s="214"/>
      <c r="L63" s="214"/>
      <c r="M63" s="214"/>
      <c r="N63" s="118"/>
    </row>
    <row r="64" spans="1:14" s="23" customFormat="1" ht="15.75">
      <c r="A64" s="207"/>
      <c r="B64" s="207"/>
      <c r="C64" s="215"/>
      <c r="D64" s="216"/>
      <c r="E64" s="215"/>
      <c r="F64" s="224"/>
      <c r="G64" s="228" t="s">
        <v>611</v>
      </c>
      <c r="H64" s="220"/>
      <c r="I64" s="221"/>
      <c r="J64" s="222"/>
      <c r="K64" s="222"/>
      <c r="L64" s="221"/>
      <c r="M64" s="221"/>
      <c r="N64" s="205">
        <f t="shared" ref="N64" si="12">SUM(N65)</f>
        <v>0</v>
      </c>
    </row>
    <row r="65" spans="1:226" s="41" customFormat="1" ht="15.75">
      <c r="A65" s="207"/>
      <c r="B65" s="207"/>
      <c r="C65" s="215"/>
      <c r="D65" s="216"/>
      <c r="E65" s="215"/>
      <c r="F65" s="224"/>
      <c r="G65" s="219"/>
      <c r="H65" s="220"/>
      <c r="I65" s="221"/>
      <c r="J65" s="222"/>
      <c r="K65" s="222"/>
      <c r="L65" s="221"/>
      <c r="M65" s="221"/>
      <c r="N65" s="118"/>
    </row>
    <row r="66" spans="1:226" ht="15.75">
      <c r="A66" s="207"/>
      <c r="B66" s="207"/>
      <c r="C66" s="309"/>
      <c r="D66" s="310"/>
      <c r="E66" s="310"/>
      <c r="F66" s="310"/>
      <c r="G66" s="212"/>
      <c r="H66" s="213"/>
      <c r="I66" s="214"/>
      <c r="J66" s="214"/>
      <c r="K66" s="214"/>
      <c r="L66" s="214"/>
      <c r="M66" s="214"/>
      <c r="N66" s="118"/>
    </row>
    <row r="67" spans="1:226" ht="15.75">
      <c r="A67" s="207"/>
      <c r="B67" s="207"/>
      <c r="C67" s="309"/>
      <c r="D67" s="309"/>
      <c r="E67" s="309"/>
      <c r="F67" s="309"/>
      <c r="G67" s="212"/>
      <c r="H67" s="213"/>
      <c r="I67" s="214"/>
      <c r="J67" s="214"/>
      <c r="K67" s="214"/>
      <c r="L67" s="214"/>
      <c r="M67" s="214"/>
      <c r="N67" s="221"/>
      <c r="O67" s="226"/>
      <c r="P67" s="226"/>
      <c r="Q67" s="226"/>
      <c r="R67" s="226"/>
      <c r="S67" s="226"/>
      <c r="T67" s="226"/>
      <c r="U67" s="226"/>
      <c r="V67" s="226"/>
      <c r="W67" s="226"/>
      <c r="X67" s="226"/>
      <c r="Y67" s="226"/>
      <c r="Z67" s="226"/>
      <c r="AA67" s="226"/>
      <c r="AB67" s="226"/>
      <c r="AC67" s="226"/>
      <c r="AD67" s="226"/>
      <c r="AE67" s="226"/>
      <c r="AF67" s="226"/>
      <c r="AG67" s="226"/>
      <c r="AH67" s="226"/>
      <c r="AI67" s="226"/>
      <c r="AJ67" s="226"/>
      <c r="AK67" s="226"/>
      <c r="AL67" s="226"/>
      <c r="AM67" s="226"/>
      <c r="AN67" s="226"/>
      <c r="AO67" s="226"/>
      <c r="AP67" s="226"/>
      <c r="AQ67" s="226"/>
      <c r="AR67" s="226"/>
      <c r="AS67" s="226"/>
      <c r="AT67" s="226"/>
      <c r="AU67" s="226"/>
      <c r="AV67" s="226"/>
      <c r="AW67" s="226"/>
      <c r="AX67" s="226"/>
      <c r="AY67" s="226"/>
      <c r="AZ67" s="226"/>
      <c r="BA67" s="226"/>
      <c r="BB67" s="226"/>
      <c r="BC67" s="226"/>
      <c r="BD67" s="226"/>
      <c r="BE67" s="226"/>
      <c r="BF67" s="226"/>
      <c r="BG67" s="226"/>
      <c r="BH67" s="226"/>
      <c r="BI67" s="226"/>
      <c r="BJ67" s="226"/>
      <c r="BK67" s="226"/>
      <c r="BL67" s="226"/>
      <c r="BM67" s="226"/>
      <c r="BN67" s="226"/>
      <c r="BO67" s="226"/>
      <c r="BP67" s="226"/>
      <c r="BQ67" s="226"/>
      <c r="BR67" s="226"/>
      <c r="BS67" s="226"/>
      <c r="BT67" s="226"/>
      <c r="BU67" s="226"/>
      <c r="BV67" s="226"/>
      <c r="BW67" s="226"/>
      <c r="BX67" s="226"/>
      <c r="BY67" s="226"/>
      <c r="BZ67" s="226"/>
      <c r="CA67" s="226"/>
      <c r="CB67" s="226"/>
      <c r="CC67" s="226"/>
      <c r="CD67" s="226"/>
      <c r="CE67" s="226"/>
      <c r="CF67" s="226"/>
      <c r="CG67" s="226"/>
      <c r="CH67" s="226"/>
      <c r="CI67" s="226"/>
      <c r="CJ67" s="226"/>
      <c r="CK67" s="226"/>
      <c r="CL67" s="226"/>
      <c r="CM67" s="226"/>
      <c r="CN67" s="226"/>
      <c r="CO67" s="226"/>
      <c r="CP67" s="226"/>
      <c r="CQ67" s="226"/>
      <c r="CR67" s="226"/>
      <c r="CS67" s="226"/>
      <c r="CT67" s="226"/>
      <c r="CU67" s="226"/>
      <c r="CV67" s="226"/>
      <c r="CW67" s="226"/>
      <c r="CX67" s="226"/>
      <c r="CY67" s="226"/>
      <c r="CZ67" s="226"/>
      <c r="DA67" s="226"/>
      <c r="DB67" s="226"/>
      <c r="DC67" s="226"/>
      <c r="DD67" s="226"/>
      <c r="DE67" s="226"/>
      <c r="DF67" s="226"/>
      <c r="DG67" s="226"/>
      <c r="DH67" s="226"/>
      <c r="DI67" s="226"/>
      <c r="DJ67" s="226"/>
      <c r="DK67" s="226"/>
      <c r="DL67" s="226"/>
      <c r="DM67" s="226"/>
      <c r="DN67" s="226"/>
      <c r="DO67" s="226"/>
      <c r="DP67" s="226"/>
      <c r="DQ67" s="226"/>
      <c r="DR67" s="226"/>
      <c r="DS67" s="226"/>
      <c r="DT67" s="226"/>
      <c r="DU67" s="226"/>
      <c r="DV67" s="226"/>
      <c r="DW67" s="226"/>
      <c r="DX67" s="226"/>
      <c r="DY67" s="226"/>
      <c r="DZ67" s="226"/>
      <c r="EA67" s="226"/>
      <c r="EB67" s="226"/>
      <c r="EC67" s="226"/>
      <c r="ED67" s="226"/>
      <c r="EE67" s="226"/>
      <c r="EF67" s="226"/>
      <c r="EG67" s="226"/>
      <c r="EH67" s="226"/>
      <c r="EI67" s="226"/>
      <c r="EJ67" s="226"/>
      <c r="EK67" s="226"/>
      <c r="EL67" s="226"/>
      <c r="EM67" s="226"/>
      <c r="EN67" s="226"/>
      <c r="EO67" s="226"/>
      <c r="EP67" s="226"/>
      <c r="EQ67" s="226"/>
      <c r="ER67" s="226"/>
      <c r="ES67" s="226"/>
      <c r="ET67" s="226"/>
      <c r="EU67" s="226"/>
      <c r="EV67" s="226"/>
      <c r="EW67" s="226"/>
      <c r="EX67" s="226"/>
      <c r="EY67" s="226"/>
      <c r="EZ67" s="226"/>
      <c r="FA67" s="226"/>
      <c r="FB67" s="226"/>
      <c r="FC67" s="226"/>
      <c r="FD67" s="226"/>
      <c r="FE67" s="226"/>
      <c r="FF67" s="226"/>
      <c r="FG67" s="226"/>
      <c r="FH67" s="226"/>
      <c r="FI67" s="226"/>
      <c r="FJ67" s="226"/>
      <c r="FK67" s="226"/>
      <c r="FL67" s="226"/>
      <c r="FM67" s="226"/>
      <c r="FN67" s="226"/>
      <c r="FO67" s="226"/>
      <c r="FP67" s="226"/>
      <c r="FQ67" s="226"/>
      <c r="FR67" s="226"/>
      <c r="FS67" s="226"/>
      <c r="FT67" s="226"/>
      <c r="FU67" s="226"/>
      <c r="FV67" s="226"/>
      <c r="FW67" s="226"/>
      <c r="FX67" s="226"/>
      <c r="FY67" s="226"/>
      <c r="FZ67" s="226"/>
      <c r="GA67" s="226"/>
      <c r="GB67" s="226"/>
      <c r="GC67" s="226"/>
      <c r="GD67" s="226"/>
      <c r="GE67" s="226"/>
      <c r="GF67" s="226"/>
      <c r="GG67" s="226"/>
      <c r="GH67" s="226"/>
      <c r="GI67" s="226"/>
      <c r="GJ67" s="226"/>
      <c r="GK67" s="226"/>
      <c r="GL67" s="226"/>
      <c r="GM67" s="226"/>
      <c r="GN67" s="226"/>
      <c r="GO67" s="226"/>
      <c r="GP67" s="226"/>
      <c r="GQ67" s="226"/>
      <c r="GR67" s="226"/>
      <c r="GS67" s="226"/>
      <c r="GT67" s="226"/>
      <c r="GU67" s="226"/>
      <c r="GV67" s="226"/>
      <c r="GW67" s="226"/>
      <c r="GX67" s="226"/>
      <c r="GY67" s="226"/>
      <c r="GZ67" s="226"/>
      <c r="HA67" s="226"/>
      <c r="HB67" s="226"/>
      <c r="HC67" s="226"/>
      <c r="HD67" s="226"/>
      <c r="HE67" s="226"/>
      <c r="HF67" s="226"/>
      <c r="HG67" s="226"/>
      <c r="HH67" s="226"/>
      <c r="HI67" s="226"/>
      <c r="HJ67" s="226"/>
      <c r="HK67" s="226"/>
      <c r="HL67" s="226"/>
      <c r="HM67" s="226"/>
      <c r="HN67" s="226"/>
      <c r="HO67" s="226"/>
      <c r="HP67" s="226"/>
      <c r="HQ67" s="226"/>
      <c r="HR67" s="226"/>
    </row>
    <row r="68" spans="1:226" ht="15.75">
      <c r="A68" s="238"/>
      <c r="B68" s="238"/>
      <c r="C68" s="208"/>
      <c r="D68" s="209"/>
      <c r="E68" s="225"/>
      <c r="F68" s="211"/>
      <c r="G68" s="212"/>
      <c r="H68" s="213"/>
      <c r="I68" s="214"/>
      <c r="J68" s="214"/>
      <c r="K68" s="214"/>
      <c r="L68" s="214"/>
      <c r="M68" s="214"/>
      <c r="N68" s="237">
        <f t="shared" ref="N68:N69" si="13">SUM(N69)</f>
        <v>0</v>
      </c>
      <c r="O68" s="226"/>
      <c r="P68" s="226"/>
      <c r="Q68" s="226"/>
      <c r="R68" s="226"/>
      <c r="S68" s="226"/>
      <c r="T68" s="226"/>
      <c r="U68" s="226"/>
      <c r="V68" s="226"/>
      <c r="W68" s="226"/>
      <c r="X68" s="226"/>
      <c r="Y68" s="226"/>
      <c r="Z68" s="226"/>
      <c r="AA68" s="226"/>
      <c r="AB68" s="226"/>
      <c r="AC68" s="226"/>
      <c r="AD68" s="226"/>
      <c r="AE68" s="226"/>
      <c r="AF68" s="226"/>
      <c r="AG68" s="226"/>
      <c r="AH68" s="226"/>
      <c r="AI68" s="226"/>
      <c r="AJ68" s="226"/>
      <c r="AK68" s="226"/>
      <c r="AL68" s="226"/>
      <c r="AM68" s="226"/>
      <c r="AN68" s="226"/>
      <c r="AO68" s="226"/>
      <c r="AP68" s="226"/>
      <c r="AQ68" s="226"/>
      <c r="AR68" s="226"/>
      <c r="AS68" s="226"/>
      <c r="AT68" s="226"/>
      <c r="AU68" s="226"/>
      <c r="AV68" s="226"/>
      <c r="AW68" s="226"/>
      <c r="AX68" s="226"/>
      <c r="AY68" s="226"/>
      <c r="AZ68" s="226"/>
      <c r="BA68" s="226"/>
      <c r="BB68" s="226"/>
      <c r="BC68" s="226"/>
      <c r="BD68" s="226"/>
      <c r="BE68" s="226"/>
      <c r="BF68" s="226"/>
      <c r="BG68" s="226"/>
      <c r="BH68" s="226"/>
      <c r="BI68" s="226"/>
      <c r="BJ68" s="226"/>
      <c r="BK68" s="226"/>
      <c r="BL68" s="226"/>
      <c r="BM68" s="226"/>
      <c r="BN68" s="226"/>
      <c r="BO68" s="226"/>
      <c r="BP68" s="226"/>
      <c r="BQ68" s="226"/>
      <c r="BR68" s="226"/>
      <c r="BS68" s="226"/>
      <c r="BT68" s="226"/>
      <c r="BU68" s="226"/>
      <c r="BV68" s="226"/>
      <c r="BW68" s="226"/>
      <c r="BX68" s="226"/>
      <c r="BY68" s="226"/>
      <c r="BZ68" s="226"/>
      <c r="CA68" s="226"/>
      <c r="CB68" s="226"/>
      <c r="CC68" s="226"/>
      <c r="CD68" s="226"/>
      <c r="CE68" s="226"/>
      <c r="CF68" s="226"/>
      <c r="CG68" s="226"/>
      <c r="CH68" s="226"/>
      <c r="CI68" s="226"/>
      <c r="CJ68" s="226"/>
      <c r="CK68" s="226"/>
      <c r="CL68" s="226"/>
      <c r="CM68" s="226"/>
      <c r="CN68" s="226"/>
      <c r="CO68" s="226"/>
      <c r="CP68" s="226"/>
      <c r="CQ68" s="226"/>
      <c r="CR68" s="226"/>
      <c r="CS68" s="226"/>
      <c r="CT68" s="226"/>
      <c r="CU68" s="226"/>
      <c r="CV68" s="226"/>
      <c r="CW68" s="226"/>
      <c r="CX68" s="226"/>
      <c r="CY68" s="226"/>
      <c r="CZ68" s="226"/>
      <c r="DA68" s="226"/>
      <c r="DB68" s="226"/>
      <c r="DC68" s="226"/>
      <c r="DD68" s="226"/>
      <c r="DE68" s="226"/>
      <c r="DF68" s="226"/>
      <c r="DG68" s="226"/>
      <c r="DH68" s="226"/>
      <c r="DI68" s="226"/>
      <c r="DJ68" s="226"/>
      <c r="DK68" s="226"/>
      <c r="DL68" s="226"/>
      <c r="DM68" s="226"/>
      <c r="DN68" s="226"/>
      <c r="DO68" s="226"/>
      <c r="DP68" s="226"/>
      <c r="DQ68" s="226"/>
      <c r="DR68" s="226"/>
      <c r="DS68" s="226"/>
      <c r="DT68" s="226"/>
      <c r="DU68" s="226"/>
      <c r="DV68" s="226"/>
      <c r="DW68" s="226"/>
      <c r="DX68" s="226"/>
      <c r="DY68" s="226"/>
      <c r="DZ68" s="226"/>
      <c r="EA68" s="226"/>
      <c r="EB68" s="226"/>
      <c r="EC68" s="226"/>
      <c r="ED68" s="226"/>
      <c r="EE68" s="226"/>
      <c r="EF68" s="226"/>
      <c r="EG68" s="226"/>
      <c r="EH68" s="226"/>
      <c r="EI68" s="226"/>
      <c r="EJ68" s="226"/>
      <c r="EK68" s="226"/>
      <c r="EL68" s="226"/>
      <c r="EM68" s="226"/>
      <c r="EN68" s="226"/>
      <c r="EO68" s="226"/>
      <c r="EP68" s="226"/>
      <c r="EQ68" s="226"/>
      <c r="ER68" s="226"/>
      <c r="ES68" s="226"/>
      <c r="ET68" s="226"/>
      <c r="EU68" s="226"/>
      <c r="EV68" s="226"/>
      <c r="EW68" s="226"/>
      <c r="EX68" s="226"/>
      <c r="EY68" s="226"/>
      <c r="EZ68" s="226"/>
      <c r="FA68" s="226"/>
      <c r="FB68" s="226"/>
      <c r="FC68" s="226"/>
      <c r="FD68" s="226"/>
      <c r="FE68" s="226"/>
      <c r="FF68" s="226"/>
      <c r="FG68" s="226"/>
      <c r="FH68" s="226"/>
      <c r="FI68" s="226"/>
      <c r="FJ68" s="226"/>
      <c r="FK68" s="226"/>
      <c r="FL68" s="226"/>
      <c r="FM68" s="226"/>
      <c r="FN68" s="226"/>
      <c r="FO68" s="226"/>
      <c r="FP68" s="226"/>
      <c r="FQ68" s="226"/>
      <c r="FR68" s="226"/>
      <c r="FS68" s="226"/>
      <c r="FT68" s="226"/>
      <c r="FU68" s="226"/>
      <c r="FV68" s="226"/>
      <c r="FW68" s="226"/>
      <c r="FX68" s="226"/>
      <c r="FY68" s="226"/>
      <c r="FZ68" s="226"/>
      <c r="GA68" s="226"/>
      <c r="GB68" s="226"/>
      <c r="GC68" s="226"/>
      <c r="GD68" s="226"/>
      <c r="GE68" s="226"/>
      <c r="GF68" s="226"/>
      <c r="GG68" s="226"/>
      <c r="GH68" s="226"/>
      <c r="GI68" s="226"/>
      <c r="GJ68" s="226"/>
      <c r="GK68" s="226"/>
      <c r="GL68" s="226"/>
      <c r="GM68" s="226"/>
      <c r="GN68" s="226"/>
      <c r="GO68" s="226"/>
      <c r="GP68" s="226"/>
      <c r="GQ68" s="226"/>
      <c r="GR68" s="226"/>
      <c r="GS68" s="226"/>
      <c r="GT68" s="226"/>
      <c r="GU68" s="226"/>
      <c r="GV68" s="226"/>
      <c r="GW68" s="226"/>
      <c r="GX68" s="226"/>
      <c r="GY68" s="226"/>
      <c r="GZ68" s="226"/>
      <c r="HA68" s="226"/>
      <c r="HB68" s="226"/>
      <c r="HC68" s="226"/>
      <c r="HD68" s="226"/>
      <c r="HE68" s="226"/>
      <c r="HF68" s="226"/>
      <c r="HG68" s="226"/>
      <c r="HH68" s="226"/>
      <c r="HI68" s="226"/>
      <c r="HJ68" s="226"/>
      <c r="HK68" s="226"/>
      <c r="HL68" s="226"/>
      <c r="HM68" s="226"/>
      <c r="HN68" s="226"/>
      <c r="HO68" s="226"/>
      <c r="HP68" s="226"/>
      <c r="HQ68" s="226"/>
      <c r="HR68" s="226"/>
    </row>
    <row r="69" spans="1:226" s="23" customFormat="1" ht="15.75">
      <c r="A69" s="238"/>
      <c r="B69" s="238"/>
      <c r="C69" s="215"/>
      <c r="D69" s="216"/>
      <c r="E69" s="207"/>
      <c r="F69" s="218"/>
      <c r="G69" s="219"/>
      <c r="H69" s="220"/>
      <c r="I69" s="221"/>
      <c r="J69" s="222"/>
      <c r="K69" s="222"/>
      <c r="L69" s="221"/>
      <c r="M69" s="221"/>
      <c r="N69" s="214">
        <f t="shared" si="13"/>
        <v>0</v>
      </c>
      <c r="O69" s="227"/>
      <c r="P69" s="227"/>
      <c r="Q69" s="227"/>
      <c r="R69" s="227"/>
      <c r="S69" s="227"/>
      <c r="T69" s="227"/>
      <c r="U69" s="227"/>
      <c r="V69" s="227"/>
      <c r="W69" s="227"/>
      <c r="X69" s="227"/>
      <c r="Y69" s="227"/>
      <c r="Z69" s="227"/>
      <c r="AA69" s="227"/>
      <c r="AB69" s="227"/>
      <c r="AC69" s="227"/>
      <c r="AD69" s="227"/>
      <c r="AE69" s="227"/>
      <c r="AF69" s="227"/>
      <c r="AG69" s="227"/>
      <c r="AH69" s="227"/>
      <c r="AI69" s="227"/>
      <c r="AJ69" s="227"/>
      <c r="AK69" s="227"/>
      <c r="AL69" s="227"/>
      <c r="AM69" s="227"/>
      <c r="AN69" s="227"/>
      <c r="AO69" s="227"/>
      <c r="AP69" s="227"/>
      <c r="AQ69" s="227"/>
      <c r="AR69" s="227"/>
      <c r="AS69" s="227"/>
      <c r="AT69" s="227"/>
      <c r="AU69" s="227"/>
      <c r="AV69" s="227"/>
      <c r="AW69" s="227"/>
      <c r="AX69" s="227"/>
      <c r="AY69" s="227"/>
      <c r="AZ69" s="227"/>
      <c r="BA69" s="227"/>
      <c r="BB69" s="227"/>
      <c r="BC69" s="227"/>
      <c r="BD69" s="227"/>
      <c r="BE69" s="227"/>
      <c r="BF69" s="227"/>
      <c r="BG69" s="227"/>
      <c r="BH69" s="227"/>
      <c r="BI69" s="227"/>
      <c r="BJ69" s="227"/>
      <c r="BK69" s="227"/>
      <c r="BL69" s="227"/>
      <c r="BM69" s="227"/>
      <c r="BN69" s="227"/>
      <c r="BO69" s="227"/>
      <c r="BP69" s="227"/>
      <c r="BQ69" s="227"/>
      <c r="BR69" s="227"/>
      <c r="BS69" s="227"/>
      <c r="BT69" s="227"/>
      <c r="BU69" s="227"/>
      <c r="BV69" s="227"/>
      <c r="BW69" s="227"/>
      <c r="BX69" s="227"/>
      <c r="BY69" s="227"/>
      <c r="BZ69" s="227"/>
      <c r="CA69" s="227"/>
      <c r="CB69" s="227"/>
      <c r="CC69" s="227"/>
      <c r="CD69" s="227"/>
      <c r="CE69" s="227"/>
      <c r="CF69" s="227"/>
      <c r="CG69" s="227"/>
      <c r="CH69" s="227"/>
      <c r="CI69" s="227"/>
      <c r="CJ69" s="227"/>
      <c r="CK69" s="227"/>
      <c r="CL69" s="227"/>
      <c r="CM69" s="227"/>
      <c r="CN69" s="227"/>
      <c r="CO69" s="227"/>
      <c r="CP69" s="227"/>
      <c r="CQ69" s="227"/>
      <c r="CR69" s="227"/>
      <c r="CS69" s="227"/>
      <c r="CT69" s="227"/>
      <c r="CU69" s="227"/>
      <c r="CV69" s="227"/>
      <c r="CW69" s="227"/>
      <c r="CX69" s="227"/>
      <c r="CY69" s="227"/>
      <c r="CZ69" s="227"/>
      <c r="DA69" s="227"/>
      <c r="DB69" s="227"/>
      <c r="DC69" s="227"/>
      <c r="DD69" s="227"/>
      <c r="DE69" s="227"/>
      <c r="DF69" s="227"/>
      <c r="DG69" s="227"/>
      <c r="DH69" s="227"/>
      <c r="DI69" s="227"/>
      <c r="DJ69" s="227"/>
      <c r="DK69" s="227"/>
      <c r="DL69" s="227"/>
      <c r="DM69" s="227"/>
      <c r="DN69" s="227"/>
      <c r="DO69" s="227"/>
      <c r="DP69" s="227"/>
      <c r="DQ69" s="227"/>
      <c r="DR69" s="227"/>
      <c r="DS69" s="227"/>
      <c r="DT69" s="227"/>
      <c r="DU69" s="227"/>
      <c r="DV69" s="227"/>
      <c r="DW69" s="227"/>
      <c r="DX69" s="227"/>
      <c r="DY69" s="227"/>
      <c r="DZ69" s="227"/>
      <c r="EA69" s="227"/>
      <c r="EB69" s="227"/>
      <c r="EC69" s="227"/>
      <c r="ED69" s="227"/>
      <c r="EE69" s="227"/>
      <c r="EF69" s="227"/>
      <c r="EG69" s="227"/>
      <c r="EH69" s="227"/>
      <c r="EI69" s="227"/>
      <c r="EJ69" s="227"/>
      <c r="EK69" s="227"/>
      <c r="EL69" s="227"/>
      <c r="EM69" s="227"/>
      <c r="EN69" s="227"/>
      <c r="EO69" s="227"/>
      <c r="EP69" s="227"/>
      <c r="EQ69" s="227"/>
      <c r="ER69" s="227"/>
      <c r="ES69" s="227"/>
      <c r="ET69" s="227"/>
      <c r="EU69" s="227"/>
      <c r="EV69" s="227"/>
      <c r="EW69" s="227"/>
      <c r="EX69" s="227"/>
      <c r="EY69" s="227"/>
      <c r="EZ69" s="227"/>
      <c r="FA69" s="227"/>
      <c r="FB69" s="227"/>
      <c r="FC69" s="227"/>
      <c r="FD69" s="227"/>
      <c r="FE69" s="227"/>
      <c r="FF69" s="227"/>
      <c r="FG69" s="227"/>
      <c r="FH69" s="227"/>
      <c r="FI69" s="227"/>
      <c r="FJ69" s="227"/>
      <c r="FK69" s="227"/>
      <c r="FL69" s="227"/>
      <c r="FM69" s="227"/>
      <c r="FN69" s="227"/>
      <c r="FO69" s="227"/>
      <c r="FP69" s="227"/>
      <c r="FQ69" s="227"/>
      <c r="FR69" s="227"/>
      <c r="FS69" s="227"/>
      <c r="FT69" s="227"/>
      <c r="FU69" s="227"/>
      <c r="FV69" s="227"/>
      <c r="FW69" s="227"/>
      <c r="FX69" s="227"/>
      <c r="FY69" s="227"/>
      <c r="FZ69" s="227"/>
      <c r="GA69" s="227"/>
      <c r="GB69" s="227"/>
      <c r="GC69" s="227"/>
      <c r="GD69" s="227"/>
      <c r="GE69" s="227"/>
      <c r="GF69" s="227"/>
      <c r="GG69" s="227"/>
      <c r="GH69" s="227"/>
      <c r="GI69" s="227"/>
      <c r="GJ69" s="227"/>
      <c r="GK69" s="227"/>
      <c r="GL69" s="227"/>
      <c r="GM69" s="227"/>
      <c r="GN69" s="227"/>
      <c r="GO69" s="227"/>
      <c r="GP69" s="227"/>
      <c r="GQ69" s="227"/>
      <c r="GR69" s="227"/>
      <c r="GS69" s="227"/>
      <c r="GT69" s="227"/>
      <c r="GU69" s="227"/>
      <c r="GV69" s="227"/>
      <c r="GW69" s="227"/>
      <c r="GX69" s="227"/>
      <c r="GY69" s="227"/>
      <c r="GZ69" s="227"/>
      <c r="HA69" s="227"/>
      <c r="HB69" s="227"/>
      <c r="HC69" s="227"/>
      <c r="HD69" s="227"/>
      <c r="HE69" s="227"/>
      <c r="HF69" s="227"/>
      <c r="HG69" s="227"/>
      <c r="HH69" s="227"/>
      <c r="HI69" s="227"/>
      <c r="HJ69" s="227"/>
      <c r="HK69" s="227"/>
      <c r="HL69" s="227"/>
      <c r="HM69" s="227"/>
      <c r="HN69" s="227"/>
      <c r="HO69" s="227"/>
      <c r="HP69" s="227"/>
      <c r="HQ69" s="227"/>
      <c r="HR69" s="227"/>
    </row>
    <row r="70" spans="1:226">
      <c r="A70" s="238"/>
      <c r="B70" s="238"/>
      <c r="C70" s="215"/>
      <c r="D70" s="216"/>
      <c r="E70" s="207"/>
      <c r="F70" s="218"/>
      <c r="G70" s="219"/>
      <c r="H70" s="220"/>
      <c r="I70" s="239"/>
      <c r="J70" s="222"/>
      <c r="K70" s="222"/>
      <c r="L70" s="239"/>
      <c r="M70" s="239"/>
      <c r="N70" s="221"/>
      <c r="O70" s="226"/>
      <c r="P70" s="226"/>
      <c r="Q70" s="226"/>
      <c r="R70" s="226"/>
      <c r="S70" s="226"/>
      <c r="T70" s="226"/>
      <c r="U70" s="226"/>
      <c r="V70" s="226"/>
      <c r="W70" s="226"/>
      <c r="X70" s="226"/>
      <c r="Y70" s="226"/>
      <c r="Z70" s="226"/>
      <c r="AA70" s="226"/>
      <c r="AB70" s="226"/>
      <c r="AC70" s="226"/>
      <c r="AD70" s="226"/>
      <c r="AE70" s="226"/>
      <c r="AF70" s="226"/>
      <c r="AG70" s="226"/>
      <c r="AH70" s="226"/>
      <c r="AI70" s="226"/>
      <c r="AJ70" s="226"/>
      <c r="AK70" s="226"/>
      <c r="AL70" s="226"/>
      <c r="AM70" s="226"/>
      <c r="AN70" s="226"/>
      <c r="AO70" s="226"/>
      <c r="AP70" s="226"/>
      <c r="AQ70" s="226"/>
      <c r="AR70" s="226"/>
      <c r="AS70" s="226"/>
      <c r="AT70" s="226"/>
      <c r="AU70" s="226"/>
      <c r="AV70" s="226"/>
      <c r="AW70" s="226"/>
      <c r="AX70" s="226"/>
      <c r="AY70" s="226"/>
      <c r="AZ70" s="226"/>
      <c r="BA70" s="226"/>
      <c r="BB70" s="226"/>
      <c r="BC70" s="226"/>
      <c r="BD70" s="226"/>
      <c r="BE70" s="226"/>
      <c r="BF70" s="226"/>
      <c r="BG70" s="226"/>
      <c r="BH70" s="226"/>
      <c r="BI70" s="226"/>
      <c r="BJ70" s="226"/>
      <c r="BK70" s="226"/>
      <c r="BL70" s="226"/>
      <c r="BM70" s="226"/>
      <c r="BN70" s="226"/>
      <c r="BO70" s="226"/>
      <c r="BP70" s="226"/>
      <c r="BQ70" s="226"/>
      <c r="BR70" s="226"/>
      <c r="BS70" s="226"/>
      <c r="BT70" s="226"/>
      <c r="BU70" s="226"/>
      <c r="BV70" s="226"/>
      <c r="BW70" s="226"/>
      <c r="BX70" s="226"/>
      <c r="BY70" s="226"/>
      <c r="BZ70" s="226"/>
      <c r="CA70" s="226"/>
      <c r="CB70" s="226"/>
      <c r="CC70" s="226"/>
      <c r="CD70" s="226"/>
      <c r="CE70" s="226"/>
      <c r="CF70" s="226"/>
      <c r="CG70" s="226"/>
      <c r="CH70" s="226"/>
      <c r="CI70" s="226"/>
      <c r="CJ70" s="226"/>
      <c r="CK70" s="226"/>
      <c r="CL70" s="226"/>
      <c r="CM70" s="226"/>
      <c r="CN70" s="226"/>
      <c r="CO70" s="226"/>
      <c r="CP70" s="226"/>
      <c r="CQ70" s="226"/>
      <c r="CR70" s="226"/>
      <c r="CS70" s="226"/>
      <c r="CT70" s="226"/>
      <c r="CU70" s="226"/>
      <c r="CV70" s="226"/>
      <c r="CW70" s="226"/>
      <c r="CX70" s="226"/>
      <c r="CY70" s="226"/>
      <c r="CZ70" s="226"/>
      <c r="DA70" s="226"/>
      <c r="DB70" s="226"/>
      <c r="DC70" s="226"/>
      <c r="DD70" s="226"/>
      <c r="DE70" s="226"/>
      <c r="DF70" s="226"/>
      <c r="DG70" s="226"/>
      <c r="DH70" s="226"/>
      <c r="DI70" s="226"/>
      <c r="DJ70" s="226"/>
      <c r="DK70" s="226"/>
      <c r="DL70" s="226"/>
      <c r="DM70" s="226"/>
      <c r="DN70" s="226"/>
      <c r="DO70" s="226"/>
      <c r="DP70" s="226"/>
      <c r="DQ70" s="226"/>
      <c r="DR70" s="226"/>
      <c r="DS70" s="226"/>
      <c r="DT70" s="226"/>
      <c r="DU70" s="226"/>
      <c r="DV70" s="226"/>
      <c r="DW70" s="226"/>
      <c r="DX70" s="226"/>
      <c r="DY70" s="226"/>
      <c r="DZ70" s="226"/>
      <c r="EA70" s="226"/>
      <c r="EB70" s="226"/>
      <c r="EC70" s="226"/>
      <c r="ED70" s="226"/>
      <c r="EE70" s="226"/>
      <c r="EF70" s="226"/>
      <c r="EG70" s="226"/>
      <c r="EH70" s="226"/>
      <c r="EI70" s="226"/>
      <c r="EJ70" s="226"/>
      <c r="EK70" s="226"/>
      <c r="EL70" s="226"/>
      <c r="EM70" s="226"/>
      <c r="EN70" s="226"/>
      <c r="EO70" s="226"/>
      <c r="EP70" s="226"/>
      <c r="EQ70" s="226"/>
      <c r="ER70" s="226"/>
      <c r="ES70" s="226"/>
      <c r="ET70" s="226"/>
      <c r="EU70" s="226"/>
      <c r="EV70" s="226"/>
      <c r="EW70" s="226"/>
      <c r="EX70" s="226"/>
      <c r="EY70" s="226"/>
      <c r="EZ70" s="226"/>
      <c r="FA70" s="226"/>
      <c r="FB70" s="226"/>
      <c r="FC70" s="226"/>
      <c r="FD70" s="226"/>
      <c r="FE70" s="226"/>
      <c r="FF70" s="226"/>
      <c r="FG70" s="226"/>
      <c r="FH70" s="226"/>
      <c r="FI70" s="226"/>
      <c r="FJ70" s="226"/>
      <c r="FK70" s="226"/>
      <c r="FL70" s="226"/>
      <c r="FM70" s="226"/>
      <c r="FN70" s="226"/>
      <c r="FO70" s="226"/>
      <c r="FP70" s="226"/>
      <c r="FQ70" s="226"/>
      <c r="FR70" s="226"/>
      <c r="FS70" s="226"/>
      <c r="FT70" s="226"/>
      <c r="FU70" s="226"/>
      <c r="FV70" s="226"/>
      <c r="FW70" s="226"/>
      <c r="FX70" s="226"/>
      <c r="FY70" s="226"/>
      <c r="FZ70" s="226"/>
      <c r="GA70" s="226"/>
      <c r="GB70" s="226"/>
      <c r="GC70" s="226"/>
      <c r="GD70" s="226"/>
      <c r="GE70" s="226"/>
      <c r="GF70" s="226"/>
      <c r="GG70" s="226"/>
      <c r="GH70" s="226"/>
      <c r="GI70" s="226"/>
      <c r="GJ70" s="226"/>
      <c r="GK70" s="226"/>
      <c r="GL70" s="226"/>
      <c r="GM70" s="226"/>
      <c r="GN70" s="226"/>
      <c r="GO70" s="226"/>
      <c r="GP70" s="226"/>
      <c r="GQ70" s="226"/>
      <c r="GR70" s="226"/>
      <c r="GS70" s="226"/>
      <c r="GT70" s="226"/>
      <c r="GU70" s="226"/>
      <c r="GV70" s="226"/>
      <c r="GW70" s="226"/>
      <c r="GX70" s="226"/>
      <c r="GY70" s="226"/>
      <c r="GZ70" s="226"/>
      <c r="HA70" s="226"/>
      <c r="HB70" s="226"/>
      <c r="HC70" s="226"/>
      <c r="HD70" s="226"/>
      <c r="HE70" s="226"/>
      <c r="HF70" s="226"/>
      <c r="HG70" s="226"/>
      <c r="HH70" s="226"/>
      <c r="HI70" s="226"/>
      <c r="HJ70" s="226"/>
      <c r="HK70" s="226"/>
      <c r="HL70" s="226"/>
      <c r="HM70" s="226"/>
      <c r="HN70" s="226"/>
      <c r="HO70" s="226"/>
      <c r="HP70" s="226"/>
      <c r="HQ70" s="226"/>
      <c r="HR70" s="226"/>
    </row>
    <row r="71" spans="1:226" ht="15.75">
      <c r="A71" s="238"/>
      <c r="B71" s="238"/>
      <c r="C71" s="215"/>
      <c r="D71" s="216"/>
      <c r="E71" s="207"/>
      <c r="F71" s="218"/>
      <c r="G71" s="219"/>
      <c r="H71" s="220"/>
      <c r="I71" s="239"/>
      <c r="J71" s="222"/>
      <c r="K71" s="222"/>
      <c r="L71" s="239"/>
      <c r="M71" s="239"/>
      <c r="N71" s="237">
        <f t="shared" ref="N71" si="14">N72+N76+N79+N82+N84+N86+N90+N88</f>
        <v>0</v>
      </c>
      <c r="O71" s="226"/>
      <c r="P71" s="226"/>
      <c r="Q71" s="226"/>
      <c r="R71" s="226"/>
      <c r="S71" s="226"/>
      <c r="T71" s="226"/>
      <c r="U71" s="226"/>
      <c r="V71" s="226"/>
      <c r="W71" s="226"/>
      <c r="X71" s="226"/>
      <c r="Y71" s="226"/>
      <c r="Z71" s="226"/>
      <c r="AA71" s="226"/>
      <c r="AB71" s="226"/>
      <c r="AC71" s="226"/>
      <c r="AD71" s="226"/>
      <c r="AE71" s="226"/>
      <c r="AF71" s="226"/>
      <c r="AG71" s="226"/>
      <c r="AH71" s="226"/>
      <c r="AI71" s="226"/>
      <c r="AJ71" s="226"/>
      <c r="AK71" s="226"/>
      <c r="AL71" s="226"/>
      <c r="AM71" s="226"/>
      <c r="AN71" s="226"/>
      <c r="AO71" s="226"/>
      <c r="AP71" s="226"/>
      <c r="AQ71" s="226"/>
      <c r="AR71" s="226"/>
      <c r="AS71" s="226"/>
      <c r="AT71" s="226"/>
      <c r="AU71" s="226"/>
      <c r="AV71" s="226"/>
      <c r="AW71" s="226"/>
      <c r="AX71" s="226"/>
      <c r="AY71" s="226"/>
      <c r="AZ71" s="226"/>
      <c r="BA71" s="226"/>
      <c r="BB71" s="226"/>
      <c r="BC71" s="226"/>
      <c r="BD71" s="226"/>
      <c r="BE71" s="226"/>
      <c r="BF71" s="226"/>
      <c r="BG71" s="226"/>
      <c r="BH71" s="226"/>
      <c r="BI71" s="226"/>
      <c r="BJ71" s="226"/>
      <c r="BK71" s="226"/>
      <c r="BL71" s="226"/>
      <c r="BM71" s="226"/>
      <c r="BN71" s="226"/>
      <c r="BO71" s="226"/>
      <c r="BP71" s="226"/>
      <c r="BQ71" s="226"/>
      <c r="BR71" s="226"/>
      <c r="BS71" s="226"/>
      <c r="BT71" s="226"/>
      <c r="BU71" s="226"/>
      <c r="BV71" s="226"/>
      <c r="BW71" s="226"/>
      <c r="BX71" s="226"/>
      <c r="BY71" s="226"/>
      <c r="BZ71" s="226"/>
      <c r="CA71" s="226"/>
      <c r="CB71" s="226"/>
      <c r="CC71" s="226"/>
      <c r="CD71" s="226"/>
      <c r="CE71" s="226"/>
      <c r="CF71" s="226"/>
      <c r="CG71" s="226"/>
      <c r="CH71" s="226"/>
      <c r="CI71" s="226"/>
      <c r="CJ71" s="226"/>
      <c r="CK71" s="226"/>
      <c r="CL71" s="226"/>
      <c r="CM71" s="226"/>
      <c r="CN71" s="226"/>
      <c r="CO71" s="226"/>
      <c r="CP71" s="226"/>
      <c r="CQ71" s="226"/>
      <c r="CR71" s="226"/>
      <c r="CS71" s="226"/>
      <c r="CT71" s="226"/>
      <c r="CU71" s="226"/>
      <c r="CV71" s="226"/>
      <c r="CW71" s="226"/>
      <c r="CX71" s="226"/>
      <c r="CY71" s="226"/>
      <c r="CZ71" s="226"/>
      <c r="DA71" s="226"/>
      <c r="DB71" s="226"/>
      <c r="DC71" s="226"/>
      <c r="DD71" s="226"/>
      <c r="DE71" s="226"/>
      <c r="DF71" s="226"/>
      <c r="DG71" s="226"/>
      <c r="DH71" s="226"/>
      <c r="DI71" s="226"/>
      <c r="DJ71" s="226"/>
      <c r="DK71" s="226"/>
      <c r="DL71" s="226"/>
      <c r="DM71" s="226"/>
      <c r="DN71" s="226"/>
      <c r="DO71" s="226"/>
      <c r="DP71" s="226"/>
      <c r="DQ71" s="226"/>
      <c r="DR71" s="226"/>
      <c r="DS71" s="226"/>
      <c r="DT71" s="226"/>
      <c r="DU71" s="226"/>
      <c r="DV71" s="226"/>
      <c r="DW71" s="226"/>
      <c r="DX71" s="226"/>
      <c r="DY71" s="226"/>
      <c r="DZ71" s="226"/>
      <c r="EA71" s="226"/>
      <c r="EB71" s="226"/>
      <c r="EC71" s="226"/>
      <c r="ED71" s="226"/>
      <c r="EE71" s="226"/>
      <c r="EF71" s="226"/>
      <c r="EG71" s="226"/>
      <c r="EH71" s="226"/>
      <c r="EI71" s="226"/>
      <c r="EJ71" s="226"/>
      <c r="EK71" s="226"/>
      <c r="EL71" s="226"/>
      <c r="EM71" s="226"/>
      <c r="EN71" s="226"/>
      <c r="EO71" s="226"/>
      <c r="EP71" s="226"/>
      <c r="EQ71" s="226"/>
      <c r="ER71" s="226"/>
      <c r="ES71" s="226"/>
      <c r="ET71" s="226"/>
      <c r="EU71" s="226"/>
      <c r="EV71" s="226"/>
      <c r="EW71" s="226"/>
      <c r="EX71" s="226"/>
      <c r="EY71" s="226"/>
      <c r="EZ71" s="226"/>
      <c r="FA71" s="226"/>
      <c r="FB71" s="226"/>
      <c r="FC71" s="226"/>
      <c r="FD71" s="226"/>
      <c r="FE71" s="226"/>
      <c r="FF71" s="226"/>
      <c r="FG71" s="226"/>
      <c r="FH71" s="226"/>
      <c r="FI71" s="226"/>
      <c r="FJ71" s="226"/>
      <c r="FK71" s="226"/>
      <c r="FL71" s="226"/>
      <c r="FM71" s="226"/>
      <c r="FN71" s="226"/>
      <c r="FO71" s="226"/>
      <c r="FP71" s="226"/>
      <c r="FQ71" s="226"/>
      <c r="FR71" s="226"/>
      <c r="FS71" s="226"/>
      <c r="FT71" s="226"/>
      <c r="FU71" s="226"/>
      <c r="FV71" s="226"/>
      <c r="FW71" s="226"/>
      <c r="FX71" s="226"/>
      <c r="FY71" s="226"/>
      <c r="FZ71" s="226"/>
      <c r="GA71" s="226"/>
      <c r="GB71" s="226"/>
      <c r="GC71" s="226"/>
      <c r="GD71" s="226"/>
      <c r="GE71" s="226"/>
      <c r="GF71" s="226"/>
      <c r="GG71" s="226"/>
      <c r="GH71" s="226"/>
      <c r="GI71" s="226"/>
      <c r="GJ71" s="226"/>
      <c r="GK71" s="226"/>
      <c r="GL71" s="226"/>
      <c r="GM71" s="226"/>
      <c r="GN71" s="226"/>
      <c r="GO71" s="226"/>
      <c r="GP71" s="226"/>
      <c r="GQ71" s="226"/>
      <c r="GR71" s="226"/>
      <c r="GS71" s="226"/>
      <c r="GT71" s="226"/>
      <c r="GU71" s="226"/>
      <c r="GV71" s="226"/>
      <c r="GW71" s="226"/>
      <c r="GX71" s="226"/>
      <c r="GY71" s="226"/>
      <c r="GZ71" s="226"/>
      <c r="HA71" s="226"/>
      <c r="HB71" s="226"/>
      <c r="HC71" s="226"/>
      <c r="HD71" s="226"/>
      <c r="HE71" s="226"/>
      <c r="HF71" s="226"/>
      <c r="HG71" s="226"/>
      <c r="HH71" s="226"/>
      <c r="HI71" s="226"/>
      <c r="HJ71" s="226"/>
      <c r="HK71" s="226"/>
      <c r="HL71" s="226"/>
      <c r="HM71" s="226"/>
      <c r="HN71" s="226"/>
      <c r="HO71" s="226"/>
      <c r="HP71" s="226"/>
      <c r="HQ71" s="226"/>
      <c r="HR71" s="226"/>
    </row>
    <row r="72" spans="1:226" s="23" customFormat="1" ht="15.75">
      <c r="A72" s="238"/>
      <c r="B72" s="238"/>
      <c r="C72" s="208"/>
      <c r="D72" s="209"/>
      <c r="E72" s="225"/>
      <c r="F72" s="211"/>
      <c r="G72" s="212"/>
      <c r="H72" s="213"/>
      <c r="I72" s="240"/>
      <c r="J72" s="240"/>
      <c r="K72" s="240"/>
      <c r="L72" s="240"/>
      <c r="M72" s="240"/>
      <c r="N72" s="214">
        <f t="shared" ref="N72" si="15">SUM(N73:N75)</f>
        <v>0</v>
      </c>
      <c r="O72" s="227"/>
      <c r="P72" s="227"/>
      <c r="Q72" s="227"/>
      <c r="R72" s="227"/>
      <c r="S72" s="227"/>
      <c r="T72" s="227"/>
      <c r="U72" s="227"/>
      <c r="V72" s="227"/>
      <c r="W72" s="227"/>
      <c r="X72" s="227"/>
      <c r="Y72" s="227"/>
      <c r="Z72" s="227"/>
      <c r="AA72" s="227"/>
      <c r="AB72" s="227"/>
      <c r="AC72" s="227"/>
      <c r="AD72" s="227"/>
      <c r="AE72" s="227"/>
      <c r="AF72" s="227"/>
      <c r="AG72" s="227"/>
      <c r="AH72" s="227"/>
      <c r="AI72" s="227"/>
      <c r="AJ72" s="227"/>
      <c r="AK72" s="227"/>
      <c r="AL72" s="227"/>
      <c r="AM72" s="227"/>
      <c r="AN72" s="227"/>
      <c r="AO72" s="227"/>
      <c r="AP72" s="227"/>
      <c r="AQ72" s="227"/>
      <c r="AR72" s="227"/>
      <c r="AS72" s="227"/>
      <c r="AT72" s="227"/>
      <c r="AU72" s="227"/>
      <c r="AV72" s="227"/>
      <c r="AW72" s="227"/>
      <c r="AX72" s="227"/>
      <c r="AY72" s="227"/>
      <c r="AZ72" s="227"/>
      <c r="BA72" s="227"/>
      <c r="BB72" s="227"/>
      <c r="BC72" s="227"/>
      <c r="BD72" s="227"/>
      <c r="BE72" s="227"/>
      <c r="BF72" s="227"/>
      <c r="BG72" s="227"/>
      <c r="BH72" s="227"/>
      <c r="BI72" s="227"/>
      <c r="BJ72" s="227"/>
      <c r="BK72" s="227"/>
      <c r="BL72" s="227"/>
      <c r="BM72" s="227"/>
      <c r="BN72" s="227"/>
      <c r="BO72" s="227"/>
      <c r="BP72" s="227"/>
      <c r="BQ72" s="227"/>
      <c r="BR72" s="227"/>
      <c r="BS72" s="227"/>
      <c r="BT72" s="227"/>
      <c r="BU72" s="227"/>
      <c r="BV72" s="227"/>
      <c r="BW72" s="227"/>
      <c r="BX72" s="227"/>
      <c r="BY72" s="227"/>
      <c r="BZ72" s="227"/>
      <c r="CA72" s="227"/>
      <c r="CB72" s="227"/>
      <c r="CC72" s="227"/>
      <c r="CD72" s="227"/>
      <c r="CE72" s="227"/>
      <c r="CF72" s="227"/>
      <c r="CG72" s="227"/>
      <c r="CH72" s="227"/>
      <c r="CI72" s="227"/>
      <c r="CJ72" s="227"/>
      <c r="CK72" s="227"/>
      <c r="CL72" s="227"/>
      <c r="CM72" s="227"/>
      <c r="CN72" s="227"/>
      <c r="CO72" s="227"/>
      <c r="CP72" s="227"/>
      <c r="CQ72" s="227"/>
      <c r="CR72" s="227"/>
      <c r="CS72" s="227"/>
      <c r="CT72" s="227"/>
      <c r="CU72" s="227"/>
      <c r="CV72" s="227"/>
      <c r="CW72" s="227"/>
      <c r="CX72" s="227"/>
      <c r="CY72" s="227"/>
      <c r="CZ72" s="227"/>
      <c r="DA72" s="227"/>
      <c r="DB72" s="227"/>
      <c r="DC72" s="227"/>
      <c r="DD72" s="227"/>
      <c r="DE72" s="227"/>
      <c r="DF72" s="227"/>
      <c r="DG72" s="227"/>
      <c r="DH72" s="227"/>
      <c r="DI72" s="227"/>
      <c r="DJ72" s="227"/>
      <c r="DK72" s="227"/>
      <c r="DL72" s="227"/>
      <c r="DM72" s="227"/>
      <c r="DN72" s="227"/>
      <c r="DO72" s="227"/>
      <c r="DP72" s="227"/>
      <c r="DQ72" s="227"/>
      <c r="DR72" s="227"/>
      <c r="DS72" s="227"/>
      <c r="DT72" s="227"/>
      <c r="DU72" s="227"/>
      <c r="DV72" s="227"/>
      <c r="DW72" s="227"/>
      <c r="DX72" s="227"/>
      <c r="DY72" s="227"/>
      <c r="DZ72" s="227"/>
      <c r="EA72" s="227"/>
      <c r="EB72" s="227"/>
      <c r="EC72" s="227"/>
      <c r="ED72" s="227"/>
      <c r="EE72" s="227"/>
      <c r="EF72" s="227"/>
      <c r="EG72" s="227"/>
      <c r="EH72" s="227"/>
      <c r="EI72" s="227"/>
      <c r="EJ72" s="227"/>
      <c r="EK72" s="227"/>
      <c r="EL72" s="227"/>
      <c r="EM72" s="227"/>
      <c r="EN72" s="227"/>
      <c r="EO72" s="227"/>
      <c r="EP72" s="227"/>
      <c r="EQ72" s="227"/>
      <c r="ER72" s="227"/>
      <c r="ES72" s="227"/>
      <c r="ET72" s="227"/>
      <c r="EU72" s="227"/>
      <c r="EV72" s="227"/>
      <c r="EW72" s="227"/>
      <c r="EX72" s="227"/>
      <c r="EY72" s="227"/>
      <c r="EZ72" s="227"/>
      <c r="FA72" s="227"/>
      <c r="FB72" s="227"/>
      <c r="FC72" s="227"/>
      <c r="FD72" s="227"/>
      <c r="FE72" s="227"/>
      <c r="FF72" s="227"/>
      <c r="FG72" s="227"/>
      <c r="FH72" s="227"/>
      <c r="FI72" s="227"/>
      <c r="FJ72" s="227"/>
      <c r="FK72" s="227"/>
      <c r="FL72" s="227"/>
      <c r="FM72" s="227"/>
      <c r="FN72" s="227"/>
      <c r="FO72" s="227"/>
      <c r="FP72" s="227"/>
      <c r="FQ72" s="227"/>
      <c r="FR72" s="227"/>
      <c r="FS72" s="227"/>
      <c r="FT72" s="227"/>
      <c r="FU72" s="227"/>
      <c r="FV72" s="227"/>
      <c r="FW72" s="227"/>
      <c r="FX72" s="227"/>
      <c r="FY72" s="227"/>
      <c r="FZ72" s="227"/>
      <c r="GA72" s="227"/>
      <c r="GB72" s="227"/>
      <c r="GC72" s="227"/>
      <c r="GD72" s="227"/>
      <c r="GE72" s="227"/>
      <c r="GF72" s="227"/>
      <c r="GG72" s="227"/>
      <c r="GH72" s="227"/>
      <c r="GI72" s="227"/>
      <c r="GJ72" s="227"/>
      <c r="GK72" s="227"/>
      <c r="GL72" s="227"/>
      <c r="GM72" s="227"/>
      <c r="GN72" s="227"/>
      <c r="GO72" s="227"/>
      <c r="GP72" s="227"/>
      <c r="GQ72" s="227"/>
      <c r="GR72" s="227"/>
      <c r="GS72" s="227"/>
      <c r="GT72" s="227"/>
      <c r="GU72" s="227"/>
      <c r="GV72" s="227"/>
      <c r="GW72" s="227"/>
      <c r="GX72" s="227"/>
      <c r="GY72" s="227"/>
      <c r="GZ72" s="227"/>
      <c r="HA72" s="227"/>
      <c r="HB72" s="227"/>
      <c r="HC72" s="227"/>
      <c r="HD72" s="227"/>
      <c r="HE72" s="227"/>
      <c r="HF72" s="227"/>
      <c r="HG72" s="227"/>
      <c r="HH72" s="227"/>
      <c r="HI72" s="227"/>
      <c r="HJ72" s="227"/>
      <c r="HK72" s="227"/>
      <c r="HL72" s="227"/>
      <c r="HM72" s="227"/>
      <c r="HN72" s="227"/>
      <c r="HO72" s="227"/>
      <c r="HP72" s="227"/>
      <c r="HQ72" s="227"/>
      <c r="HR72" s="227"/>
    </row>
    <row r="73" spans="1:226">
      <c r="A73" s="238"/>
      <c r="B73" s="238"/>
      <c r="C73" s="215"/>
      <c r="D73" s="216"/>
      <c r="E73" s="207"/>
      <c r="F73" s="218"/>
      <c r="G73" s="219"/>
      <c r="H73" s="220"/>
      <c r="I73" s="239"/>
      <c r="J73" s="239"/>
      <c r="K73" s="239"/>
      <c r="L73" s="239"/>
      <c r="M73" s="239"/>
      <c r="N73" s="221"/>
      <c r="O73" s="226"/>
      <c r="P73" s="226"/>
      <c r="Q73" s="226"/>
      <c r="R73" s="226"/>
      <c r="S73" s="226"/>
      <c r="T73" s="226"/>
      <c r="U73" s="226"/>
      <c r="V73" s="226"/>
      <c r="W73" s="226"/>
      <c r="X73" s="226"/>
      <c r="Y73" s="226"/>
      <c r="Z73" s="226"/>
      <c r="AA73" s="226"/>
      <c r="AB73" s="226"/>
      <c r="AC73" s="226"/>
      <c r="AD73" s="226"/>
      <c r="AE73" s="226"/>
      <c r="AF73" s="226"/>
      <c r="AG73" s="226"/>
      <c r="AH73" s="226"/>
      <c r="AI73" s="226"/>
      <c r="AJ73" s="226"/>
      <c r="AK73" s="226"/>
      <c r="AL73" s="226"/>
      <c r="AM73" s="226"/>
      <c r="AN73" s="226"/>
      <c r="AO73" s="226"/>
      <c r="AP73" s="226"/>
      <c r="AQ73" s="226"/>
      <c r="AR73" s="226"/>
      <c r="AS73" s="226"/>
      <c r="AT73" s="226"/>
      <c r="AU73" s="226"/>
      <c r="AV73" s="226"/>
      <c r="AW73" s="226"/>
      <c r="AX73" s="226"/>
      <c r="AY73" s="226"/>
      <c r="AZ73" s="226"/>
      <c r="BA73" s="226"/>
      <c r="BB73" s="226"/>
      <c r="BC73" s="226"/>
      <c r="BD73" s="226"/>
      <c r="BE73" s="226"/>
      <c r="BF73" s="226"/>
      <c r="BG73" s="226"/>
      <c r="BH73" s="226"/>
      <c r="BI73" s="226"/>
      <c r="BJ73" s="226"/>
      <c r="BK73" s="226"/>
      <c r="BL73" s="226"/>
      <c r="BM73" s="226"/>
      <c r="BN73" s="226"/>
      <c r="BO73" s="226"/>
      <c r="BP73" s="226"/>
      <c r="BQ73" s="226"/>
      <c r="BR73" s="226"/>
      <c r="BS73" s="226"/>
      <c r="BT73" s="226"/>
      <c r="BU73" s="226"/>
      <c r="BV73" s="226"/>
      <c r="BW73" s="226"/>
      <c r="BX73" s="226"/>
      <c r="BY73" s="226"/>
      <c r="BZ73" s="226"/>
      <c r="CA73" s="226"/>
      <c r="CB73" s="226"/>
      <c r="CC73" s="226"/>
      <c r="CD73" s="226"/>
      <c r="CE73" s="226"/>
      <c r="CF73" s="226"/>
      <c r="CG73" s="226"/>
      <c r="CH73" s="226"/>
      <c r="CI73" s="226"/>
      <c r="CJ73" s="226"/>
      <c r="CK73" s="226"/>
      <c r="CL73" s="226"/>
      <c r="CM73" s="226"/>
      <c r="CN73" s="226"/>
      <c r="CO73" s="226"/>
      <c r="CP73" s="226"/>
      <c r="CQ73" s="226"/>
      <c r="CR73" s="226"/>
      <c r="CS73" s="226"/>
      <c r="CT73" s="226"/>
      <c r="CU73" s="226"/>
      <c r="CV73" s="226"/>
      <c r="CW73" s="226"/>
      <c r="CX73" s="226"/>
      <c r="CY73" s="226"/>
      <c r="CZ73" s="226"/>
      <c r="DA73" s="226"/>
      <c r="DB73" s="226"/>
      <c r="DC73" s="226"/>
      <c r="DD73" s="226"/>
      <c r="DE73" s="226"/>
      <c r="DF73" s="226"/>
      <c r="DG73" s="226"/>
      <c r="DH73" s="226"/>
      <c r="DI73" s="226"/>
      <c r="DJ73" s="226"/>
      <c r="DK73" s="226"/>
      <c r="DL73" s="226"/>
      <c r="DM73" s="226"/>
      <c r="DN73" s="226"/>
      <c r="DO73" s="226"/>
      <c r="DP73" s="226"/>
      <c r="DQ73" s="226"/>
      <c r="DR73" s="226"/>
      <c r="DS73" s="226"/>
      <c r="DT73" s="226"/>
      <c r="DU73" s="226"/>
      <c r="DV73" s="226"/>
      <c r="DW73" s="226"/>
      <c r="DX73" s="226"/>
      <c r="DY73" s="226"/>
      <c r="DZ73" s="226"/>
      <c r="EA73" s="226"/>
      <c r="EB73" s="226"/>
      <c r="EC73" s="226"/>
      <c r="ED73" s="226"/>
      <c r="EE73" s="226"/>
      <c r="EF73" s="226"/>
      <c r="EG73" s="226"/>
      <c r="EH73" s="226"/>
      <c r="EI73" s="226"/>
      <c r="EJ73" s="226"/>
      <c r="EK73" s="226"/>
      <c r="EL73" s="226"/>
      <c r="EM73" s="226"/>
      <c r="EN73" s="226"/>
      <c r="EO73" s="226"/>
      <c r="EP73" s="226"/>
      <c r="EQ73" s="226"/>
      <c r="ER73" s="226"/>
      <c r="ES73" s="226"/>
      <c r="ET73" s="226"/>
      <c r="EU73" s="226"/>
      <c r="EV73" s="226"/>
      <c r="EW73" s="226"/>
      <c r="EX73" s="226"/>
      <c r="EY73" s="226"/>
      <c r="EZ73" s="226"/>
      <c r="FA73" s="226"/>
      <c r="FB73" s="226"/>
      <c r="FC73" s="226"/>
      <c r="FD73" s="226"/>
      <c r="FE73" s="226"/>
      <c r="FF73" s="226"/>
      <c r="FG73" s="226"/>
      <c r="FH73" s="226"/>
      <c r="FI73" s="226"/>
      <c r="FJ73" s="226"/>
      <c r="FK73" s="226"/>
      <c r="FL73" s="226"/>
      <c r="FM73" s="226"/>
      <c r="FN73" s="226"/>
      <c r="FO73" s="226"/>
      <c r="FP73" s="226"/>
      <c r="FQ73" s="226"/>
      <c r="FR73" s="226"/>
      <c r="FS73" s="226"/>
      <c r="FT73" s="226"/>
      <c r="FU73" s="226"/>
      <c r="FV73" s="226"/>
      <c r="FW73" s="226"/>
      <c r="FX73" s="226"/>
      <c r="FY73" s="226"/>
      <c r="FZ73" s="226"/>
      <c r="GA73" s="226"/>
      <c r="GB73" s="226"/>
      <c r="GC73" s="226"/>
      <c r="GD73" s="226"/>
      <c r="GE73" s="226"/>
      <c r="GF73" s="226"/>
      <c r="GG73" s="226"/>
      <c r="GH73" s="226"/>
      <c r="GI73" s="226"/>
      <c r="GJ73" s="226"/>
      <c r="GK73" s="226"/>
      <c r="GL73" s="226"/>
      <c r="GM73" s="226"/>
      <c r="GN73" s="226"/>
      <c r="GO73" s="226"/>
      <c r="GP73" s="226"/>
      <c r="GQ73" s="226"/>
      <c r="GR73" s="226"/>
      <c r="GS73" s="226"/>
      <c r="GT73" s="226"/>
      <c r="GU73" s="226"/>
      <c r="GV73" s="226"/>
      <c r="GW73" s="226"/>
      <c r="GX73" s="226"/>
      <c r="GY73" s="226"/>
      <c r="GZ73" s="226"/>
      <c r="HA73" s="226"/>
      <c r="HB73" s="226"/>
      <c r="HC73" s="226"/>
      <c r="HD73" s="226"/>
      <c r="HE73" s="226"/>
      <c r="HF73" s="226"/>
      <c r="HG73" s="226"/>
      <c r="HH73" s="226"/>
      <c r="HI73" s="226"/>
      <c r="HJ73" s="226"/>
      <c r="HK73" s="226"/>
      <c r="HL73" s="226"/>
      <c r="HM73" s="226"/>
      <c r="HN73" s="226"/>
      <c r="HO73" s="226"/>
      <c r="HP73" s="226"/>
      <c r="HQ73" s="226"/>
      <c r="HR73" s="226"/>
    </row>
    <row r="74" spans="1:226">
      <c r="A74" s="238"/>
      <c r="B74" s="238"/>
      <c r="C74" s="215"/>
      <c r="D74" s="216"/>
      <c r="E74" s="207"/>
      <c r="F74" s="218"/>
      <c r="G74" s="219"/>
      <c r="H74" s="220"/>
      <c r="I74" s="239"/>
      <c r="J74" s="239"/>
      <c r="K74" s="239"/>
      <c r="L74" s="239"/>
      <c r="M74" s="239"/>
      <c r="N74" s="239"/>
      <c r="O74" s="226"/>
      <c r="P74" s="226"/>
      <c r="Q74" s="226"/>
      <c r="R74" s="226"/>
      <c r="S74" s="226"/>
      <c r="T74" s="226"/>
      <c r="U74" s="226"/>
      <c r="V74" s="226"/>
      <c r="W74" s="226"/>
      <c r="X74" s="226"/>
      <c r="Y74" s="226"/>
      <c r="Z74" s="226"/>
      <c r="AA74" s="226"/>
      <c r="AB74" s="226"/>
      <c r="AC74" s="226"/>
      <c r="AD74" s="226"/>
      <c r="AE74" s="226"/>
      <c r="AF74" s="226"/>
      <c r="AG74" s="226"/>
      <c r="AH74" s="226"/>
      <c r="AI74" s="226"/>
      <c r="AJ74" s="226"/>
      <c r="AK74" s="226"/>
      <c r="AL74" s="226"/>
      <c r="AM74" s="226"/>
      <c r="AN74" s="226"/>
      <c r="AO74" s="226"/>
      <c r="AP74" s="226"/>
      <c r="AQ74" s="226"/>
      <c r="AR74" s="226"/>
      <c r="AS74" s="226"/>
      <c r="AT74" s="226"/>
      <c r="AU74" s="226"/>
      <c r="AV74" s="226"/>
      <c r="AW74" s="226"/>
      <c r="AX74" s="226"/>
      <c r="AY74" s="226"/>
      <c r="AZ74" s="226"/>
      <c r="BA74" s="226"/>
      <c r="BB74" s="226"/>
      <c r="BC74" s="226"/>
      <c r="BD74" s="226"/>
      <c r="BE74" s="226"/>
      <c r="BF74" s="226"/>
      <c r="BG74" s="226"/>
      <c r="BH74" s="226"/>
      <c r="BI74" s="226"/>
      <c r="BJ74" s="226"/>
      <c r="BK74" s="226"/>
      <c r="BL74" s="226"/>
      <c r="BM74" s="226"/>
      <c r="BN74" s="226"/>
      <c r="BO74" s="226"/>
      <c r="BP74" s="226"/>
      <c r="BQ74" s="226"/>
      <c r="BR74" s="226"/>
      <c r="BS74" s="226"/>
      <c r="BT74" s="226"/>
      <c r="BU74" s="226"/>
      <c r="BV74" s="226"/>
      <c r="BW74" s="226"/>
      <c r="BX74" s="226"/>
      <c r="BY74" s="226"/>
      <c r="BZ74" s="226"/>
      <c r="CA74" s="226"/>
      <c r="CB74" s="226"/>
      <c r="CC74" s="226"/>
      <c r="CD74" s="226"/>
      <c r="CE74" s="226"/>
      <c r="CF74" s="226"/>
      <c r="CG74" s="226"/>
      <c r="CH74" s="226"/>
      <c r="CI74" s="226"/>
      <c r="CJ74" s="226"/>
      <c r="CK74" s="226"/>
      <c r="CL74" s="226"/>
      <c r="CM74" s="226"/>
      <c r="CN74" s="226"/>
      <c r="CO74" s="226"/>
      <c r="CP74" s="226"/>
      <c r="CQ74" s="226"/>
      <c r="CR74" s="226"/>
      <c r="CS74" s="226"/>
      <c r="CT74" s="226"/>
      <c r="CU74" s="226"/>
      <c r="CV74" s="226"/>
      <c r="CW74" s="226"/>
      <c r="CX74" s="226"/>
      <c r="CY74" s="226"/>
      <c r="CZ74" s="226"/>
      <c r="DA74" s="226"/>
      <c r="DB74" s="226"/>
      <c r="DC74" s="226"/>
      <c r="DD74" s="226"/>
      <c r="DE74" s="226"/>
      <c r="DF74" s="226"/>
      <c r="DG74" s="226"/>
      <c r="DH74" s="226"/>
      <c r="DI74" s="226"/>
      <c r="DJ74" s="226"/>
      <c r="DK74" s="226"/>
      <c r="DL74" s="226"/>
      <c r="DM74" s="226"/>
      <c r="DN74" s="226"/>
      <c r="DO74" s="226"/>
      <c r="DP74" s="226"/>
      <c r="DQ74" s="226"/>
      <c r="DR74" s="226"/>
      <c r="DS74" s="226"/>
      <c r="DT74" s="226"/>
      <c r="DU74" s="226"/>
      <c r="DV74" s="226"/>
      <c r="DW74" s="226"/>
      <c r="DX74" s="226"/>
      <c r="DY74" s="226"/>
      <c r="DZ74" s="226"/>
      <c r="EA74" s="226"/>
      <c r="EB74" s="226"/>
      <c r="EC74" s="226"/>
      <c r="ED74" s="226"/>
      <c r="EE74" s="226"/>
      <c r="EF74" s="226"/>
      <c r="EG74" s="226"/>
      <c r="EH74" s="226"/>
      <c r="EI74" s="226"/>
      <c r="EJ74" s="226"/>
      <c r="EK74" s="226"/>
      <c r="EL74" s="226"/>
      <c r="EM74" s="226"/>
      <c r="EN74" s="226"/>
      <c r="EO74" s="226"/>
      <c r="EP74" s="226"/>
      <c r="EQ74" s="226"/>
      <c r="ER74" s="226"/>
      <c r="ES74" s="226"/>
      <c r="ET74" s="226"/>
      <c r="EU74" s="226"/>
      <c r="EV74" s="226"/>
      <c r="EW74" s="226"/>
      <c r="EX74" s="226"/>
      <c r="EY74" s="226"/>
      <c r="EZ74" s="226"/>
      <c r="FA74" s="226"/>
      <c r="FB74" s="226"/>
      <c r="FC74" s="226"/>
      <c r="FD74" s="226"/>
      <c r="FE74" s="226"/>
      <c r="FF74" s="226"/>
      <c r="FG74" s="226"/>
      <c r="FH74" s="226"/>
      <c r="FI74" s="226"/>
      <c r="FJ74" s="226"/>
      <c r="FK74" s="226"/>
      <c r="FL74" s="226"/>
      <c r="FM74" s="226"/>
      <c r="FN74" s="226"/>
      <c r="FO74" s="226"/>
      <c r="FP74" s="226"/>
      <c r="FQ74" s="226"/>
      <c r="FR74" s="226"/>
      <c r="FS74" s="226"/>
      <c r="FT74" s="226"/>
      <c r="FU74" s="226"/>
      <c r="FV74" s="226"/>
      <c r="FW74" s="226"/>
      <c r="FX74" s="226"/>
      <c r="FY74" s="226"/>
      <c r="FZ74" s="226"/>
      <c r="GA74" s="226"/>
      <c r="GB74" s="226"/>
      <c r="GC74" s="226"/>
      <c r="GD74" s="226"/>
      <c r="GE74" s="226"/>
      <c r="GF74" s="226"/>
      <c r="GG74" s="226"/>
      <c r="GH74" s="226"/>
      <c r="GI74" s="226"/>
      <c r="GJ74" s="226"/>
      <c r="GK74" s="226"/>
      <c r="GL74" s="226"/>
      <c r="GM74" s="226"/>
      <c r="GN74" s="226"/>
      <c r="GO74" s="226"/>
      <c r="GP74" s="226"/>
      <c r="GQ74" s="226"/>
      <c r="GR74" s="226"/>
      <c r="GS74" s="226"/>
      <c r="GT74" s="226"/>
      <c r="GU74" s="226"/>
      <c r="GV74" s="226"/>
      <c r="GW74" s="226"/>
      <c r="GX74" s="226"/>
      <c r="GY74" s="226"/>
      <c r="GZ74" s="226"/>
      <c r="HA74" s="226"/>
      <c r="HB74" s="226"/>
      <c r="HC74" s="226"/>
      <c r="HD74" s="226"/>
      <c r="HE74" s="226"/>
      <c r="HF74" s="226"/>
      <c r="HG74" s="226"/>
      <c r="HH74" s="226"/>
      <c r="HI74" s="226"/>
      <c r="HJ74" s="226"/>
      <c r="HK74" s="226"/>
      <c r="HL74" s="226"/>
      <c r="HM74" s="226"/>
      <c r="HN74" s="226"/>
      <c r="HO74" s="226"/>
      <c r="HP74" s="226"/>
      <c r="HQ74" s="226"/>
      <c r="HR74" s="226"/>
    </row>
    <row r="75" spans="1:226" ht="15.75">
      <c r="A75" s="238"/>
      <c r="B75" s="238"/>
      <c r="C75" s="208"/>
      <c r="D75" s="209"/>
      <c r="E75" s="225"/>
      <c r="F75" s="211"/>
      <c r="G75" s="212"/>
      <c r="H75" s="213"/>
      <c r="I75" s="240"/>
      <c r="J75" s="240"/>
      <c r="K75" s="240"/>
      <c r="L75" s="240"/>
      <c r="M75" s="240"/>
      <c r="N75" s="239"/>
      <c r="O75" s="226"/>
      <c r="P75" s="226"/>
      <c r="Q75" s="226"/>
      <c r="R75" s="226"/>
      <c r="S75" s="226"/>
      <c r="T75" s="226"/>
      <c r="U75" s="226"/>
      <c r="V75" s="226"/>
      <c r="W75" s="226"/>
      <c r="X75" s="226"/>
      <c r="Y75" s="226"/>
      <c r="Z75" s="226"/>
      <c r="AA75" s="226"/>
      <c r="AB75" s="226"/>
      <c r="AC75" s="226"/>
      <c r="AD75" s="226"/>
      <c r="AE75" s="226"/>
      <c r="AF75" s="226"/>
      <c r="AG75" s="226"/>
      <c r="AH75" s="226"/>
      <c r="AI75" s="226"/>
      <c r="AJ75" s="226"/>
      <c r="AK75" s="226"/>
      <c r="AL75" s="226"/>
      <c r="AM75" s="226"/>
      <c r="AN75" s="226"/>
      <c r="AO75" s="226"/>
      <c r="AP75" s="226"/>
      <c r="AQ75" s="226"/>
      <c r="AR75" s="226"/>
      <c r="AS75" s="226"/>
      <c r="AT75" s="226"/>
      <c r="AU75" s="226"/>
      <c r="AV75" s="226"/>
      <c r="AW75" s="226"/>
      <c r="AX75" s="226"/>
      <c r="AY75" s="226"/>
      <c r="AZ75" s="226"/>
      <c r="BA75" s="226"/>
      <c r="BB75" s="226"/>
      <c r="BC75" s="226"/>
      <c r="BD75" s="226"/>
      <c r="BE75" s="226"/>
      <c r="BF75" s="226"/>
      <c r="BG75" s="226"/>
      <c r="BH75" s="226"/>
      <c r="BI75" s="226"/>
      <c r="BJ75" s="226"/>
      <c r="BK75" s="226"/>
      <c r="BL75" s="226"/>
      <c r="BM75" s="226"/>
      <c r="BN75" s="226"/>
      <c r="BO75" s="226"/>
      <c r="BP75" s="226"/>
      <c r="BQ75" s="226"/>
      <c r="BR75" s="226"/>
      <c r="BS75" s="226"/>
      <c r="BT75" s="226"/>
      <c r="BU75" s="226"/>
      <c r="BV75" s="226"/>
      <c r="BW75" s="226"/>
      <c r="BX75" s="226"/>
      <c r="BY75" s="226"/>
      <c r="BZ75" s="226"/>
      <c r="CA75" s="226"/>
      <c r="CB75" s="226"/>
      <c r="CC75" s="226"/>
      <c r="CD75" s="226"/>
      <c r="CE75" s="226"/>
      <c r="CF75" s="226"/>
      <c r="CG75" s="226"/>
      <c r="CH75" s="226"/>
      <c r="CI75" s="226"/>
      <c r="CJ75" s="226"/>
      <c r="CK75" s="226"/>
      <c r="CL75" s="226"/>
      <c r="CM75" s="226"/>
      <c r="CN75" s="226"/>
      <c r="CO75" s="226"/>
      <c r="CP75" s="226"/>
      <c r="CQ75" s="226"/>
      <c r="CR75" s="226"/>
      <c r="CS75" s="226"/>
      <c r="CT75" s="226"/>
      <c r="CU75" s="226"/>
      <c r="CV75" s="226"/>
      <c r="CW75" s="226"/>
      <c r="CX75" s="226"/>
      <c r="CY75" s="226"/>
      <c r="CZ75" s="226"/>
      <c r="DA75" s="226"/>
      <c r="DB75" s="226"/>
      <c r="DC75" s="226"/>
      <c r="DD75" s="226"/>
      <c r="DE75" s="226"/>
      <c r="DF75" s="226"/>
      <c r="DG75" s="226"/>
      <c r="DH75" s="226"/>
      <c r="DI75" s="226"/>
      <c r="DJ75" s="226"/>
      <c r="DK75" s="226"/>
      <c r="DL75" s="226"/>
      <c r="DM75" s="226"/>
      <c r="DN75" s="226"/>
      <c r="DO75" s="226"/>
      <c r="DP75" s="226"/>
      <c r="DQ75" s="226"/>
      <c r="DR75" s="226"/>
      <c r="DS75" s="226"/>
      <c r="DT75" s="226"/>
      <c r="DU75" s="226"/>
      <c r="DV75" s="226"/>
      <c r="DW75" s="226"/>
      <c r="DX75" s="226"/>
      <c r="DY75" s="226"/>
      <c r="DZ75" s="226"/>
      <c r="EA75" s="226"/>
      <c r="EB75" s="226"/>
      <c r="EC75" s="226"/>
      <c r="ED75" s="226"/>
      <c r="EE75" s="226"/>
      <c r="EF75" s="226"/>
      <c r="EG75" s="226"/>
      <c r="EH75" s="226"/>
      <c r="EI75" s="226"/>
      <c r="EJ75" s="226"/>
      <c r="EK75" s="226"/>
      <c r="EL75" s="226"/>
      <c r="EM75" s="226"/>
      <c r="EN75" s="226"/>
      <c r="EO75" s="226"/>
      <c r="EP75" s="226"/>
      <c r="EQ75" s="226"/>
      <c r="ER75" s="226"/>
      <c r="ES75" s="226"/>
      <c r="ET75" s="226"/>
      <c r="EU75" s="226"/>
      <c r="EV75" s="226"/>
      <c r="EW75" s="226"/>
      <c r="EX75" s="226"/>
      <c r="EY75" s="226"/>
      <c r="EZ75" s="226"/>
      <c r="FA75" s="226"/>
      <c r="FB75" s="226"/>
      <c r="FC75" s="226"/>
      <c r="FD75" s="226"/>
      <c r="FE75" s="226"/>
      <c r="FF75" s="226"/>
      <c r="FG75" s="226"/>
      <c r="FH75" s="226"/>
      <c r="FI75" s="226"/>
      <c r="FJ75" s="226"/>
      <c r="FK75" s="226"/>
      <c r="FL75" s="226"/>
      <c r="FM75" s="226"/>
      <c r="FN75" s="226"/>
      <c r="FO75" s="226"/>
      <c r="FP75" s="226"/>
      <c r="FQ75" s="226"/>
      <c r="FR75" s="226"/>
      <c r="FS75" s="226"/>
      <c r="FT75" s="226"/>
      <c r="FU75" s="226"/>
      <c r="FV75" s="226"/>
      <c r="FW75" s="226"/>
      <c r="FX75" s="226"/>
      <c r="FY75" s="226"/>
      <c r="FZ75" s="226"/>
      <c r="GA75" s="226"/>
      <c r="GB75" s="226"/>
      <c r="GC75" s="226"/>
      <c r="GD75" s="226"/>
      <c r="GE75" s="226"/>
      <c r="GF75" s="226"/>
      <c r="GG75" s="226"/>
      <c r="GH75" s="226"/>
      <c r="GI75" s="226"/>
      <c r="GJ75" s="226"/>
      <c r="GK75" s="226"/>
      <c r="GL75" s="226"/>
      <c r="GM75" s="226"/>
      <c r="GN75" s="226"/>
      <c r="GO75" s="226"/>
      <c r="GP75" s="226"/>
      <c r="GQ75" s="226"/>
      <c r="GR75" s="226"/>
      <c r="GS75" s="226"/>
      <c r="GT75" s="226"/>
      <c r="GU75" s="226"/>
      <c r="GV75" s="226"/>
      <c r="GW75" s="226"/>
      <c r="GX75" s="226"/>
      <c r="GY75" s="226"/>
      <c r="GZ75" s="226"/>
      <c r="HA75" s="226"/>
      <c r="HB75" s="226"/>
      <c r="HC75" s="226"/>
      <c r="HD75" s="226"/>
      <c r="HE75" s="226"/>
      <c r="HF75" s="226"/>
      <c r="HG75" s="226"/>
      <c r="HH75" s="226"/>
      <c r="HI75" s="226"/>
      <c r="HJ75" s="226"/>
      <c r="HK75" s="226"/>
      <c r="HL75" s="226"/>
      <c r="HM75" s="226"/>
      <c r="HN75" s="226"/>
      <c r="HO75" s="226"/>
      <c r="HP75" s="226"/>
      <c r="HQ75" s="226"/>
      <c r="HR75" s="226"/>
    </row>
    <row r="76" spans="1:226" s="23" customFormat="1" ht="15.75">
      <c r="A76" s="238"/>
      <c r="B76" s="238"/>
      <c r="C76" s="215"/>
      <c r="D76" s="216"/>
      <c r="E76" s="207"/>
      <c r="F76" s="218"/>
      <c r="G76" s="219"/>
      <c r="H76" s="220"/>
      <c r="I76" s="239"/>
      <c r="J76" s="239"/>
      <c r="K76" s="239"/>
      <c r="L76" s="239"/>
      <c r="M76" s="239"/>
      <c r="N76" s="240">
        <f t="shared" ref="N76" si="16">SUM(N77:N78)</f>
        <v>0</v>
      </c>
      <c r="O76" s="227"/>
      <c r="P76" s="227"/>
      <c r="Q76" s="227"/>
      <c r="R76" s="227"/>
      <c r="S76" s="227"/>
      <c r="T76" s="227"/>
      <c r="U76" s="227"/>
      <c r="V76" s="227"/>
      <c r="W76" s="227"/>
      <c r="X76" s="227"/>
      <c r="Y76" s="227"/>
      <c r="Z76" s="227"/>
      <c r="AA76" s="227"/>
      <c r="AB76" s="227"/>
      <c r="AC76" s="227"/>
      <c r="AD76" s="227"/>
      <c r="AE76" s="227"/>
      <c r="AF76" s="227"/>
      <c r="AG76" s="227"/>
      <c r="AH76" s="227"/>
      <c r="AI76" s="227"/>
      <c r="AJ76" s="227"/>
      <c r="AK76" s="227"/>
      <c r="AL76" s="227"/>
      <c r="AM76" s="227"/>
      <c r="AN76" s="227"/>
      <c r="AO76" s="227"/>
      <c r="AP76" s="227"/>
      <c r="AQ76" s="227"/>
      <c r="AR76" s="227"/>
      <c r="AS76" s="227"/>
      <c r="AT76" s="227"/>
      <c r="AU76" s="227"/>
      <c r="AV76" s="227"/>
      <c r="AW76" s="227"/>
      <c r="AX76" s="227"/>
      <c r="AY76" s="227"/>
      <c r="AZ76" s="227"/>
      <c r="BA76" s="227"/>
      <c r="BB76" s="227"/>
      <c r="BC76" s="227"/>
      <c r="BD76" s="227"/>
      <c r="BE76" s="227"/>
      <c r="BF76" s="227"/>
      <c r="BG76" s="227"/>
      <c r="BH76" s="227"/>
      <c r="BI76" s="227"/>
      <c r="BJ76" s="227"/>
      <c r="BK76" s="227"/>
      <c r="BL76" s="227"/>
      <c r="BM76" s="227"/>
      <c r="BN76" s="227"/>
      <c r="BO76" s="227"/>
      <c r="BP76" s="227"/>
      <c r="BQ76" s="227"/>
      <c r="BR76" s="227"/>
      <c r="BS76" s="227"/>
      <c r="BT76" s="227"/>
      <c r="BU76" s="227"/>
      <c r="BV76" s="227"/>
      <c r="BW76" s="227"/>
      <c r="BX76" s="227"/>
      <c r="BY76" s="227"/>
      <c r="BZ76" s="227"/>
      <c r="CA76" s="227"/>
      <c r="CB76" s="227"/>
      <c r="CC76" s="227"/>
      <c r="CD76" s="227"/>
      <c r="CE76" s="227"/>
      <c r="CF76" s="227"/>
      <c r="CG76" s="227"/>
      <c r="CH76" s="227"/>
      <c r="CI76" s="227"/>
      <c r="CJ76" s="227"/>
      <c r="CK76" s="227"/>
      <c r="CL76" s="227"/>
      <c r="CM76" s="227"/>
      <c r="CN76" s="227"/>
      <c r="CO76" s="227"/>
      <c r="CP76" s="227"/>
      <c r="CQ76" s="227"/>
      <c r="CR76" s="227"/>
      <c r="CS76" s="227"/>
      <c r="CT76" s="227"/>
      <c r="CU76" s="227"/>
      <c r="CV76" s="227"/>
      <c r="CW76" s="227"/>
      <c r="CX76" s="227"/>
      <c r="CY76" s="227"/>
      <c r="CZ76" s="227"/>
      <c r="DA76" s="227"/>
      <c r="DB76" s="227"/>
      <c r="DC76" s="227"/>
      <c r="DD76" s="227"/>
      <c r="DE76" s="227"/>
      <c r="DF76" s="227"/>
      <c r="DG76" s="227"/>
      <c r="DH76" s="227"/>
      <c r="DI76" s="227"/>
      <c r="DJ76" s="227"/>
      <c r="DK76" s="227"/>
      <c r="DL76" s="227"/>
      <c r="DM76" s="227"/>
      <c r="DN76" s="227"/>
      <c r="DO76" s="227"/>
      <c r="DP76" s="227"/>
      <c r="DQ76" s="227"/>
      <c r="DR76" s="227"/>
      <c r="DS76" s="227"/>
      <c r="DT76" s="227"/>
      <c r="DU76" s="227"/>
      <c r="DV76" s="227"/>
      <c r="DW76" s="227"/>
      <c r="DX76" s="227"/>
      <c r="DY76" s="227"/>
      <c r="DZ76" s="227"/>
      <c r="EA76" s="227"/>
      <c r="EB76" s="227"/>
      <c r="EC76" s="227"/>
      <c r="ED76" s="227"/>
      <c r="EE76" s="227"/>
      <c r="EF76" s="227"/>
      <c r="EG76" s="227"/>
      <c r="EH76" s="227"/>
      <c r="EI76" s="227"/>
      <c r="EJ76" s="227"/>
      <c r="EK76" s="227"/>
      <c r="EL76" s="227"/>
      <c r="EM76" s="227"/>
      <c r="EN76" s="227"/>
      <c r="EO76" s="227"/>
      <c r="EP76" s="227"/>
      <c r="EQ76" s="227"/>
      <c r="ER76" s="227"/>
      <c r="ES76" s="227"/>
      <c r="ET76" s="227"/>
      <c r="EU76" s="227"/>
      <c r="EV76" s="227"/>
      <c r="EW76" s="227"/>
      <c r="EX76" s="227"/>
      <c r="EY76" s="227"/>
      <c r="EZ76" s="227"/>
      <c r="FA76" s="227"/>
      <c r="FB76" s="227"/>
      <c r="FC76" s="227"/>
      <c r="FD76" s="227"/>
      <c r="FE76" s="227"/>
      <c r="FF76" s="227"/>
      <c r="FG76" s="227"/>
      <c r="FH76" s="227"/>
      <c r="FI76" s="227"/>
      <c r="FJ76" s="227"/>
      <c r="FK76" s="227"/>
      <c r="FL76" s="227"/>
      <c r="FM76" s="227"/>
      <c r="FN76" s="227"/>
      <c r="FO76" s="227"/>
      <c r="FP76" s="227"/>
      <c r="FQ76" s="227"/>
      <c r="FR76" s="227"/>
      <c r="FS76" s="227"/>
      <c r="FT76" s="227"/>
      <c r="FU76" s="227"/>
      <c r="FV76" s="227"/>
      <c r="FW76" s="227"/>
      <c r="FX76" s="227"/>
      <c r="FY76" s="227"/>
      <c r="FZ76" s="227"/>
      <c r="GA76" s="227"/>
      <c r="GB76" s="227"/>
      <c r="GC76" s="227"/>
      <c r="GD76" s="227"/>
      <c r="GE76" s="227"/>
      <c r="GF76" s="227"/>
      <c r="GG76" s="227"/>
      <c r="GH76" s="227"/>
      <c r="GI76" s="227"/>
      <c r="GJ76" s="227"/>
      <c r="GK76" s="227"/>
      <c r="GL76" s="227"/>
      <c r="GM76" s="227"/>
      <c r="GN76" s="227"/>
      <c r="GO76" s="227"/>
      <c r="GP76" s="227"/>
      <c r="GQ76" s="227"/>
      <c r="GR76" s="227"/>
      <c r="GS76" s="227"/>
      <c r="GT76" s="227"/>
      <c r="GU76" s="227"/>
      <c r="GV76" s="227"/>
      <c r="GW76" s="227"/>
      <c r="GX76" s="227"/>
      <c r="GY76" s="227"/>
      <c r="GZ76" s="227"/>
      <c r="HA76" s="227"/>
      <c r="HB76" s="227"/>
      <c r="HC76" s="227"/>
      <c r="HD76" s="227"/>
      <c r="HE76" s="227"/>
      <c r="HF76" s="227"/>
      <c r="HG76" s="227"/>
      <c r="HH76" s="227"/>
      <c r="HI76" s="227"/>
      <c r="HJ76" s="227"/>
      <c r="HK76" s="227"/>
      <c r="HL76" s="227"/>
      <c r="HM76" s="227"/>
      <c r="HN76" s="227"/>
      <c r="HO76" s="227"/>
      <c r="HP76" s="227"/>
      <c r="HQ76" s="227"/>
      <c r="HR76" s="227"/>
    </row>
    <row r="77" spans="1:226">
      <c r="A77" s="238"/>
      <c r="B77" s="238"/>
      <c r="C77" s="215"/>
      <c r="D77" s="216"/>
      <c r="E77" s="207"/>
      <c r="F77" s="218"/>
      <c r="G77" s="219"/>
      <c r="H77" s="220"/>
      <c r="I77" s="239"/>
      <c r="J77" s="239"/>
      <c r="K77" s="239"/>
      <c r="L77" s="239"/>
      <c r="M77" s="239"/>
      <c r="N77" s="239"/>
      <c r="O77" s="226"/>
      <c r="P77" s="226"/>
      <c r="Q77" s="226"/>
      <c r="R77" s="226"/>
      <c r="S77" s="226"/>
      <c r="T77" s="226"/>
      <c r="U77" s="226"/>
      <c r="V77" s="226"/>
      <c r="W77" s="226"/>
      <c r="X77" s="226"/>
      <c r="Y77" s="226"/>
      <c r="Z77" s="226"/>
      <c r="AA77" s="226"/>
      <c r="AB77" s="226"/>
      <c r="AC77" s="226"/>
      <c r="AD77" s="226"/>
      <c r="AE77" s="226"/>
      <c r="AF77" s="226"/>
      <c r="AG77" s="226"/>
      <c r="AH77" s="226"/>
      <c r="AI77" s="226"/>
      <c r="AJ77" s="226"/>
      <c r="AK77" s="226"/>
      <c r="AL77" s="226"/>
      <c r="AM77" s="226"/>
      <c r="AN77" s="226"/>
      <c r="AO77" s="226"/>
      <c r="AP77" s="226"/>
      <c r="AQ77" s="226"/>
      <c r="AR77" s="226"/>
      <c r="AS77" s="226"/>
      <c r="AT77" s="226"/>
      <c r="AU77" s="226"/>
      <c r="AV77" s="226"/>
      <c r="AW77" s="226"/>
      <c r="AX77" s="226"/>
      <c r="AY77" s="226"/>
      <c r="AZ77" s="226"/>
      <c r="BA77" s="226"/>
      <c r="BB77" s="226"/>
      <c r="BC77" s="226"/>
      <c r="BD77" s="226"/>
      <c r="BE77" s="226"/>
      <c r="BF77" s="226"/>
      <c r="BG77" s="226"/>
      <c r="BH77" s="226"/>
      <c r="BI77" s="226"/>
      <c r="BJ77" s="226"/>
      <c r="BK77" s="226"/>
      <c r="BL77" s="226"/>
      <c r="BM77" s="226"/>
      <c r="BN77" s="226"/>
      <c r="BO77" s="226"/>
      <c r="BP77" s="226"/>
      <c r="BQ77" s="226"/>
      <c r="BR77" s="226"/>
      <c r="BS77" s="226"/>
      <c r="BT77" s="226"/>
      <c r="BU77" s="226"/>
      <c r="BV77" s="226"/>
      <c r="BW77" s="226"/>
      <c r="BX77" s="226"/>
      <c r="BY77" s="226"/>
      <c r="BZ77" s="226"/>
      <c r="CA77" s="226"/>
      <c r="CB77" s="226"/>
      <c r="CC77" s="226"/>
      <c r="CD77" s="226"/>
      <c r="CE77" s="226"/>
      <c r="CF77" s="226"/>
      <c r="CG77" s="226"/>
      <c r="CH77" s="226"/>
      <c r="CI77" s="226"/>
      <c r="CJ77" s="226"/>
      <c r="CK77" s="226"/>
      <c r="CL77" s="226"/>
      <c r="CM77" s="226"/>
      <c r="CN77" s="226"/>
      <c r="CO77" s="226"/>
      <c r="CP77" s="226"/>
      <c r="CQ77" s="226"/>
      <c r="CR77" s="226"/>
      <c r="CS77" s="226"/>
      <c r="CT77" s="226"/>
      <c r="CU77" s="226"/>
      <c r="CV77" s="226"/>
      <c r="CW77" s="226"/>
      <c r="CX77" s="226"/>
      <c r="CY77" s="226"/>
      <c r="CZ77" s="226"/>
      <c r="DA77" s="226"/>
      <c r="DB77" s="226"/>
      <c r="DC77" s="226"/>
      <c r="DD77" s="226"/>
      <c r="DE77" s="226"/>
      <c r="DF77" s="226"/>
      <c r="DG77" s="226"/>
      <c r="DH77" s="226"/>
      <c r="DI77" s="226"/>
      <c r="DJ77" s="226"/>
      <c r="DK77" s="226"/>
      <c r="DL77" s="226"/>
      <c r="DM77" s="226"/>
      <c r="DN77" s="226"/>
      <c r="DO77" s="226"/>
      <c r="DP77" s="226"/>
      <c r="DQ77" s="226"/>
      <c r="DR77" s="226"/>
      <c r="DS77" s="226"/>
      <c r="DT77" s="226"/>
      <c r="DU77" s="226"/>
      <c r="DV77" s="226"/>
      <c r="DW77" s="226"/>
      <c r="DX77" s="226"/>
      <c r="DY77" s="226"/>
      <c r="DZ77" s="226"/>
      <c r="EA77" s="226"/>
      <c r="EB77" s="226"/>
      <c r="EC77" s="226"/>
      <c r="ED77" s="226"/>
      <c r="EE77" s="226"/>
      <c r="EF77" s="226"/>
      <c r="EG77" s="226"/>
      <c r="EH77" s="226"/>
      <c r="EI77" s="226"/>
      <c r="EJ77" s="226"/>
      <c r="EK77" s="226"/>
      <c r="EL77" s="226"/>
      <c r="EM77" s="226"/>
      <c r="EN77" s="226"/>
      <c r="EO77" s="226"/>
      <c r="EP77" s="226"/>
      <c r="EQ77" s="226"/>
      <c r="ER77" s="226"/>
      <c r="ES77" s="226"/>
      <c r="ET77" s="226"/>
      <c r="EU77" s="226"/>
      <c r="EV77" s="226"/>
      <c r="EW77" s="226"/>
      <c r="EX77" s="226"/>
      <c r="EY77" s="226"/>
      <c r="EZ77" s="226"/>
      <c r="FA77" s="226"/>
      <c r="FB77" s="226"/>
      <c r="FC77" s="226"/>
      <c r="FD77" s="226"/>
      <c r="FE77" s="226"/>
      <c r="FF77" s="226"/>
      <c r="FG77" s="226"/>
      <c r="FH77" s="226"/>
      <c r="FI77" s="226"/>
      <c r="FJ77" s="226"/>
      <c r="FK77" s="226"/>
      <c r="FL77" s="226"/>
      <c r="FM77" s="226"/>
      <c r="FN77" s="226"/>
      <c r="FO77" s="226"/>
      <c r="FP77" s="226"/>
      <c r="FQ77" s="226"/>
      <c r="FR77" s="226"/>
      <c r="FS77" s="226"/>
      <c r="FT77" s="226"/>
      <c r="FU77" s="226"/>
      <c r="FV77" s="226"/>
      <c r="FW77" s="226"/>
      <c r="FX77" s="226"/>
      <c r="FY77" s="226"/>
      <c r="FZ77" s="226"/>
      <c r="GA77" s="226"/>
      <c r="GB77" s="226"/>
      <c r="GC77" s="226"/>
      <c r="GD77" s="226"/>
      <c r="GE77" s="226"/>
      <c r="GF77" s="226"/>
      <c r="GG77" s="226"/>
      <c r="GH77" s="226"/>
      <c r="GI77" s="226"/>
      <c r="GJ77" s="226"/>
      <c r="GK77" s="226"/>
      <c r="GL77" s="226"/>
      <c r="GM77" s="226"/>
      <c r="GN77" s="226"/>
      <c r="GO77" s="226"/>
      <c r="GP77" s="226"/>
      <c r="GQ77" s="226"/>
      <c r="GR77" s="226"/>
      <c r="GS77" s="226"/>
      <c r="GT77" s="226"/>
      <c r="GU77" s="226"/>
      <c r="GV77" s="226"/>
      <c r="GW77" s="226"/>
      <c r="GX77" s="226"/>
      <c r="GY77" s="226"/>
      <c r="GZ77" s="226"/>
      <c r="HA77" s="226"/>
      <c r="HB77" s="226"/>
      <c r="HC77" s="226"/>
      <c r="HD77" s="226"/>
      <c r="HE77" s="226"/>
      <c r="HF77" s="226"/>
      <c r="HG77" s="226"/>
      <c r="HH77" s="226"/>
      <c r="HI77" s="226"/>
      <c r="HJ77" s="226"/>
      <c r="HK77" s="226"/>
      <c r="HL77" s="226"/>
      <c r="HM77" s="226"/>
      <c r="HN77" s="226"/>
      <c r="HO77" s="226"/>
      <c r="HP77" s="226"/>
      <c r="HQ77" s="226"/>
      <c r="HR77" s="226"/>
    </row>
    <row r="78" spans="1:226" ht="15.75">
      <c r="A78" s="238"/>
      <c r="B78" s="238"/>
      <c r="C78" s="208"/>
      <c r="D78" s="209"/>
      <c r="E78" s="225"/>
      <c r="F78" s="211"/>
      <c r="G78" s="212"/>
      <c r="H78" s="213"/>
      <c r="I78" s="240"/>
      <c r="J78" s="240"/>
      <c r="K78" s="240"/>
      <c r="L78" s="240"/>
      <c r="M78" s="240"/>
      <c r="N78" s="239"/>
      <c r="O78" s="226"/>
      <c r="P78" s="226"/>
      <c r="Q78" s="226"/>
      <c r="R78" s="226"/>
      <c r="S78" s="226"/>
      <c r="T78" s="226"/>
      <c r="U78" s="226"/>
      <c r="V78" s="226"/>
      <c r="W78" s="226"/>
      <c r="X78" s="226"/>
      <c r="Y78" s="226"/>
      <c r="Z78" s="226"/>
      <c r="AA78" s="226"/>
      <c r="AB78" s="226"/>
      <c r="AC78" s="226"/>
      <c r="AD78" s="226"/>
      <c r="AE78" s="226"/>
      <c r="AF78" s="226"/>
      <c r="AG78" s="226"/>
      <c r="AH78" s="226"/>
      <c r="AI78" s="226"/>
      <c r="AJ78" s="226"/>
      <c r="AK78" s="226"/>
      <c r="AL78" s="226"/>
      <c r="AM78" s="226"/>
      <c r="AN78" s="226"/>
      <c r="AO78" s="226"/>
      <c r="AP78" s="226"/>
      <c r="AQ78" s="226"/>
      <c r="AR78" s="226"/>
      <c r="AS78" s="226"/>
      <c r="AT78" s="226"/>
      <c r="AU78" s="226"/>
      <c r="AV78" s="226"/>
      <c r="AW78" s="226"/>
      <c r="AX78" s="226"/>
      <c r="AY78" s="226"/>
      <c r="AZ78" s="226"/>
      <c r="BA78" s="226"/>
      <c r="BB78" s="226"/>
      <c r="BC78" s="226"/>
      <c r="BD78" s="226"/>
      <c r="BE78" s="226"/>
      <c r="BF78" s="226"/>
      <c r="BG78" s="226"/>
      <c r="BH78" s="226"/>
      <c r="BI78" s="226"/>
      <c r="BJ78" s="226"/>
      <c r="BK78" s="226"/>
      <c r="BL78" s="226"/>
      <c r="BM78" s="226"/>
      <c r="BN78" s="226"/>
      <c r="BO78" s="226"/>
      <c r="BP78" s="226"/>
      <c r="BQ78" s="226"/>
      <c r="BR78" s="226"/>
      <c r="BS78" s="226"/>
      <c r="BT78" s="226"/>
      <c r="BU78" s="226"/>
      <c r="BV78" s="226"/>
      <c r="BW78" s="226"/>
      <c r="BX78" s="226"/>
      <c r="BY78" s="226"/>
      <c r="BZ78" s="226"/>
      <c r="CA78" s="226"/>
      <c r="CB78" s="226"/>
      <c r="CC78" s="226"/>
      <c r="CD78" s="226"/>
      <c r="CE78" s="226"/>
      <c r="CF78" s="226"/>
      <c r="CG78" s="226"/>
      <c r="CH78" s="226"/>
      <c r="CI78" s="226"/>
      <c r="CJ78" s="226"/>
      <c r="CK78" s="226"/>
      <c r="CL78" s="226"/>
      <c r="CM78" s="226"/>
      <c r="CN78" s="226"/>
      <c r="CO78" s="226"/>
      <c r="CP78" s="226"/>
      <c r="CQ78" s="226"/>
      <c r="CR78" s="226"/>
      <c r="CS78" s="226"/>
      <c r="CT78" s="226"/>
      <c r="CU78" s="226"/>
      <c r="CV78" s="226"/>
      <c r="CW78" s="226"/>
      <c r="CX78" s="226"/>
      <c r="CY78" s="226"/>
      <c r="CZ78" s="226"/>
      <c r="DA78" s="226"/>
      <c r="DB78" s="226"/>
      <c r="DC78" s="226"/>
      <c r="DD78" s="226"/>
      <c r="DE78" s="226"/>
      <c r="DF78" s="226"/>
      <c r="DG78" s="226"/>
      <c r="DH78" s="226"/>
      <c r="DI78" s="226"/>
      <c r="DJ78" s="226"/>
      <c r="DK78" s="226"/>
      <c r="DL78" s="226"/>
      <c r="DM78" s="226"/>
      <c r="DN78" s="226"/>
      <c r="DO78" s="226"/>
      <c r="DP78" s="226"/>
      <c r="DQ78" s="226"/>
      <c r="DR78" s="226"/>
      <c r="DS78" s="226"/>
      <c r="DT78" s="226"/>
      <c r="DU78" s="226"/>
      <c r="DV78" s="226"/>
      <c r="DW78" s="226"/>
      <c r="DX78" s="226"/>
      <c r="DY78" s="226"/>
      <c r="DZ78" s="226"/>
      <c r="EA78" s="226"/>
      <c r="EB78" s="226"/>
      <c r="EC78" s="226"/>
      <c r="ED78" s="226"/>
      <c r="EE78" s="226"/>
      <c r="EF78" s="226"/>
      <c r="EG78" s="226"/>
      <c r="EH78" s="226"/>
      <c r="EI78" s="226"/>
      <c r="EJ78" s="226"/>
      <c r="EK78" s="226"/>
      <c r="EL78" s="226"/>
      <c r="EM78" s="226"/>
      <c r="EN78" s="226"/>
      <c r="EO78" s="226"/>
      <c r="EP78" s="226"/>
      <c r="EQ78" s="226"/>
      <c r="ER78" s="226"/>
      <c r="ES78" s="226"/>
      <c r="ET78" s="226"/>
      <c r="EU78" s="226"/>
      <c r="EV78" s="226"/>
      <c r="EW78" s="226"/>
      <c r="EX78" s="226"/>
      <c r="EY78" s="226"/>
      <c r="EZ78" s="226"/>
      <c r="FA78" s="226"/>
      <c r="FB78" s="226"/>
      <c r="FC78" s="226"/>
      <c r="FD78" s="226"/>
      <c r="FE78" s="226"/>
      <c r="FF78" s="226"/>
      <c r="FG78" s="226"/>
      <c r="FH78" s="226"/>
      <c r="FI78" s="226"/>
      <c r="FJ78" s="226"/>
      <c r="FK78" s="226"/>
      <c r="FL78" s="226"/>
      <c r="FM78" s="226"/>
      <c r="FN78" s="226"/>
      <c r="FO78" s="226"/>
      <c r="FP78" s="226"/>
      <c r="FQ78" s="226"/>
      <c r="FR78" s="226"/>
      <c r="FS78" s="226"/>
      <c r="FT78" s="226"/>
      <c r="FU78" s="226"/>
      <c r="FV78" s="226"/>
      <c r="FW78" s="226"/>
      <c r="FX78" s="226"/>
      <c r="FY78" s="226"/>
      <c r="FZ78" s="226"/>
      <c r="GA78" s="226"/>
      <c r="GB78" s="226"/>
      <c r="GC78" s="226"/>
      <c r="GD78" s="226"/>
      <c r="GE78" s="226"/>
      <c r="GF78" s="226"/>
      <c r="GG78" s="226"/>
      <c r="GH78" s="226"/>
      <c r="GI78" s="226"/>
      <c r="GJ78" s="226"/>
      <c r="GK78" s="226"/>
      <c r="GL78" s="226"/>
      <c r="GM78" s="226"/>
      <c r="GN78" s="226"/>
      <c r="GO78" s="226"/>
      <c r="GP78" s="226"/>
      <c r="GQ78" s="226"/>
      <c r="GR78" s="226"/>
      <c r="GS78" s="226"/>
      <c r="GT78" s="226"/>
      <c r="GU78" s="226"/>
      <c r="GV78" s="226"/>
      <c r="GW78" s="226"/>
      <c r="GX78" s="226"/>
      <c r="GY78" s="226"/>
      <c r="GZ78" s="226"/>
      <c r="HA78" s="226"/>
      <c r="HB78" s="226"/>
      <c r="HC78" s="226"/>
      <c r="HD78" s="226"/>
      <c r="HE78" s="226"/>
      <c r="HF78" s="226"/>
      <c r="HG78" s="226"/>
      <c r="HH78" s="226"/>
      <c r="HI78" s="226"/>
      <c r="HJ78" s="226"/>
      <c r="HK78" s="226"/>
      <c r="HL78" s="226"/>
      <c r="HM78" s="226"/>
      <c r="HN78" s="226"/>
      <c r="HO78" s="226"/>
      <c r="HP78" s="226"/>
      <c r="HQ78" s="226"/>
      <c r="HR78" s="226"/>
    </row>
    <row r="79" spans="1:226" s="23" customFormat="1" ht="15.75">
      <c r="A79" s="238"/>
      <c r="B79" s="238"/>
      <c r="C79" s="215"/>
      <c r="D79" s="216"/>
      <c r="E79" s="207"/>
      <c r="F79" s="218"/>
      <c r="G79" s="219"/>
      <c r="H79" s="220"/>
      <c r="I79" s="239"/>
      <c r="J79" s="222"/>
      <c r="K79" s="222"/>
      <c r="L79" s="239"/>
      <c r="M79" s="239"/>
      <c r="N79" s="240">
        <f t="shared" ref="N79" si="17">SUM(N80:N81)</f>
        <v>0</v>
      </c>
      <c r="O79" s="227"/>
      <c r="P79" s="227"/>
      <c r="Q79" s="227"/>
      <c r="R79" s="227"/>
      <c r="S79" s="227"/>
      <c r="T79" s="227"/>
      <c r="U79" s="227"/>
      <c r="V79" s="227"/>
      <c r="W79" s="227"/>
      <c r="X79" s="227"/>
      <c r="Y79" s="227"/>
      <c r="Z79" s="227"/>
      <c r="AA79" s="227"/>
      <c r="AB79" s="227"/>
      <c r="AC79" s="227"/>
      <c r="AD79" s="227"/>
      <c r="AE79" s="227"/>
      <c r="AF79" s="227"/>
      <c r="AG79" s="227"/>
      <c r="AH79" s="227"/>
      <c r="AI79" s="227"/>
      <c r="AJ79" s="227"/>
      <c r="AK79" s="227"/>
      <c r="AL79" s="227"/>
      <c r="AM79" s="227"/>
      <c r="AN79" s="227"/>
      <c r="AO79" s="227"/>
      <c r="AP79" s="227"/>
      <c r="AQ79" s="227"/>
      <c r="AR79" s="227"/>
      <c r="AS79" s="227"/>
      <c r="AT79" s="227"/>
      <c r="AU79" s="227"/>
      <c r="AV79" s="227"/>
      <c r="AW79" s="227"/>
      <c r="AX79" s="227"/>
      <c r="AY79" s="227"/>
      <c r="AZ79" s="227"/>
      <c r="BA79" s="227"/>
      <c r="BB79" s="227"/>
      <c r="BC79" s="227"/>
      <c r="BD79" s="227"/>
      <c r="BE79" s="227"/>
      <c r="BF79" s="227"/>
      <c r="BG79" s="227"/>
      <c r="BH79" s="227"/>
      <c r="BI79" s="227"/>
      <c r="BJ79" s="227"/>
      <c r="BK79" s="227"/>
      <c r="BL79" s="227"/>
      <c r="BM79" s="227"/>
      <c r="BN79" s="227"/>
      <c r="BO79" s="227"/>
      <c r="BP79" s="227"/>
      <c r="BQ79" s="227"/>
      <c r="BR79" s="227"/>
      <c r="BS79" s="227"/>
      <c r="BT79" s="227"/>
      <c r="BU79" s="227"/>
      <c r="BV79" s="227"/>
      <c r="BW79" s="227"/>
      <c r="BX79" s="227"/>
      <c r="BY79" s="227"/>
      <c r="BZ79" s="227"/>
      <c r="CA79" s="227"/>
      <c r="CB79" s="227"/>
      <c r="CC79" s="227"/>
      <c r="CD79" s="227"/>
      <c r="CE79" s="227"/>
      <c r="CF79" s="227"/>
      <c r="CG79" s="227"/>
      <c r="CH79" s="227"/>
      <c r="CI79" s="227"/>
      <c r="CJ79" s="227"/>
      <c r="CK79" s="227"/>
      <c r="CL79" s="227"/>
      <c r="CM79" s="227"/>
      <c r="CN79" s="227"/>
      <c r="CO79" s="227"/>
      <c r="CP79" s="227"/>
      <c r="CQ79" s="227"/>
      <c r="CR79" s="227"/>
      <c r="CS79" s="227"/>
      <c r="CT79" s="227"/>
      <c r="CU79" s="227"/>
      <c r="CV79" s="227"/>
      <c r="CW79" s="227"/>
      <c r="CX79" s="227"/>
      <c r="CY79" s="227"/>
      <c r="CZ79" s="227"/>
      <c r="DA79" s="227"/>
      <c r="DB79" s="227"/>
      <c r="DC79" s="227"/>
      <c r="DD79" s="227"/>
      <c r="DE79" s="227"/>
      <c r="DF79" s="227"/>
      <c r="DG79" s="227"/>
      <c r="DH79" s="227"/>
      <c r="DI79" s="227"/>
      <c r="DJ79" s="227"/>
      <c r="DK79" s="227"/>
      <c r="DL79" s="227"/>
      <c r="DM79" s="227"/>
      <c r="DN79" s="227"/>
      <c r="DO79" s="227"/>
      <c r="DP79" s="227"/>
      <c r="DQ79" s="227"/>
      <c r="DR79" s="227"/>
      <c r="DS79" s="227"/>
      <c r="DT79" s="227"/>
      <c r="DU79" s="227"/>
      <c r="DV79" s="227"/>
      <c r="DW79" s="227"/>
      <c r="DX79" s="227"/>
      <c r="DY79" s="227"/>
      <c r="DZ79" s="227"/>
      <c r="EA79" s="227"/>
      <c r="EB79" s="227"/>
      <c r="EC79" s="227"/>
      <c r="ED79" s="227"/>
      <c r="EE79" s="227"/>
      <c r="EF79" s="227"/>
      <c r="EG79" s="227"/>
      <c r="EH79" s="227"/>
      <c r="EI79" s="227"/>
      <c r="EJ79" s="227"/>
      <c r="EK79" s="227"/>
      <c r="EL79" s="227"/>
      <c r="EM79" s="227"/>
      <c r="EN79" s="227"/>
      <c r="EO79" s="227"/>
      <c r="EP79" s="227"/>
      <c r="EQ79" s="227"/>
      <c r="ER79" s="227"/>
      <c r="ES79" s="227"/>
      <c r="ET79" s="227"/>
      <c r="EU79" s="227"/>
      <c r="EV79" s="227"/>
      <c r="EW79" s="227"/>
      <c r="EX79" s="227"/>
      <c r="EY79" s="227"/>
      <c r="EZ79" s="227"/>
      <c r="FA79" s="227"/>
      <c r="FB79" s="227"/>
      <c r="FC79" s="227"/>
      <c r="FD79" s="227"/>
      <c r="FE79" s="227"/>
      <c r="FF79" s="227"/>
      <c r="FG79" s="227"/>
      <c r="FH79" s="227"/>
      <c r="FI79" s="227"/>
      <c r="FJ79" s="227"/>
      <c r="FK79" s="227"/>
      <c r="FL79" s="227"/>
      <c r="FM79" s="227"/>
      <c r="FN79" s="227"/>
      <c r="FO79" s="227"/>
      <c r="FP79" s="227"/>
      <c r="FQ79" s="227"/>
      <c r="FR79" s="227"/>
      <c r="FS79" s="227"/>
      <c r="FT79" s="227"/>
      <c r="FU79" s="227"/>
      <c r="FV79" s="227"/>
      <c r="FW79" s="227"/>
      <c r="FX79" s="227"/>
      <c r="FY79" s="227"/>
      <c r="FZ79" s="227"/>
      <c r="GA79" s="227"/>
      <c r="GB79" s="227"/>
      <c r="GC79" s="227"/>
      <c r="GD79" s="227"/>
      <c r="GE79" s="227"/>
      <c r="GF79" s="227"/>
      <c r="GG79" s="227"/>
      <c r="GH79" s="227"/>
      <c r="GI79" s="227"/>
      <c r="GJ79" s="227"/>
      <c r="GK79" s="227"/>
      <c r="GL79" s="227"/>
      <c r="GM79" s="227"/>
      <c r="GN79" s="227"/>
      <c r="GO79" s="227"/>
      <c r="GP79" s="227"/>
      <c r="GQ79" s="227"/>
      <c r="GR79" s="227"/>
      <c r="GS79" s="227"/>
      <c r="GT79" s="227"/>
      <c r="GU79" s="227"/>
      <c r="GV79" s="227"/>
      <c r="GW79" s="227"/>
      <c r="GX79" s="227"/>
      <c r="GY79" s="227"/>
      <c r="GZ79" s="227"/>
      <c r="HA79" s="227"/>
      <c r="HB79" s="227"/>
      <c r="HC79" s="227"/>
      <c r="HD79" s="227"/>
      <c r="HE79" s="227"/>
      <c r="HF79" s="227"/>
      <c r="HG79" s="227"/>
      <c r="HH79" s="227"/>
      <c r="HI79" s="227"/>
      <c r="HJ79" s="227"/>
      <c r="HK79" s="227"/>
      <c r="HL79" s="227"/>
      <c r="HM79" s="227"/>
      <c r="HN79" s="227"/>
      <c r="HO79" s="227"/>
      <c r="HP79" s="227"/>
      <c r="HQ79" s="227"/>
      <c r="HR79" s="227"/>
    </row>
    <row r="80" spans="1:226" ht="15.75">
      <c r="A80" s="238"/>
      <c r="B80" s="238"/>
      <c r="C80" s="208"/>
      <c r="D80" s="209"/>
      <c r="E80" s="225"/>
      <c r="F80" s="211"/>
      <c r="G80" s="212"/>
      <c r="H80" s="213"/>
      <c r="I80" s="214"/>
      <c r="J80" s="214"/>
      <c r="K80" s="214"/>
      <c r="L80" s="214"/>
      <c r="M80" s="214"/>
      <c r="N80" s="239"/>
      <c r="O80" s="226"/>
      <c r="P80" s="226"/>
      <c r="Q80" s="226"/>
      <c r="R80" s="226"/>
      <c r="S80" s="226"/>
      <c r="T80" s="226"/>
      <c r="U80" s="226"/>
      <c r="V80" s="226"/>
      <c r="W80" s="226"/>
      <c r="X80" s="226"/>
      <c r="Y80" s="226"/>
      <c r="Z80" s="226"/>
      <c r="AA80" s="226"/>
      <c r="AB80" s="226"/>
      <c r="AC80" s="226"/>
      <c r="AD80" s="226"/>
      <c r="AE80" s="226"/>
      <c r="AF80" s="226"/>
      <c r="AG80" s="226"/>
      <c r="AH80" s="226"/>
      <c r="AI80" s="226"/>
      <c r="AJ80" s="226"/>
      <c r="AK80" s="226"/>
      <c r="AL80" s="226"/>
      <c r="AM80" s="226"/>
      <c r="AN80" s="226"/>
      <c r="AO80" s="226"/>
      <c r="AP80" s="226"/>
      <c r="AQ80" s="226"/>
      <c r="AR80" s="226"/>
      <c r="AS80" s="226"/>
      <c r="AT80" s="226"/>
      <c r="AU80" s="226"/>
      <c r="AV80" s="226"/>
      <c r="AW80" s="226"/>
      <c r="AX80" s="226"/>
      <c r="AY80" s="226"/>
      <c r="AZ80" s="226"/>
      <c r="BA80" s="226"/>
      <c r="BB80" s="226"/>
      <c r="BC80" s="226"/>
      <c r="BD80" s="226"/>
      <c r="BE80" s="226"/>
      <c r="BF80" s="226"/>
      <c r="BG80" s="226"/>
      <c r="BH80" s="226"/>
      <c r="BI80" s="226"/>
      <c r="BJ80" s="226"/>
      <c r="BK80" s="226"/>
      <c r="BL80" s="226"/>
      <c r="BM80" s="226"/>
      <c r="BN80" s="226"/>
      <c r="BO80" s="226"/>
      <c r="BP80" s="226"/>
      <c r="BQ80" s="226"/>
      <c r="BR80" s="226"/>
      <c r="BS80" s="226"/>
      <c r="BT80" s="226"/>
      <c r="BU80" s="226"/>
      <c r="BV80" s="226"/>
      <c r="BW80" s="226"/>
      <c r="BX80" s="226"/>
      <c r="BY80" s="226"/>
      <c r="BZ80" s="226"/>
      <c r="CA80" s="226"/>
      <c r="CB80" s="226"/>
      <c r="CC80" s="226"/>
      <c r="CD80" s="226"/>
      <c r="CE80" s="226"/>
      <c r="CF80" s="226"/>
      <c r="CG80" s="226"/>
      <c r="CH80" s="226"/>
      <c r="CI80" s="226"/>
      <c r="CJ80" s="226"/>
      <c r="CK80" s="226"/>
      <c r="CL80" s="226"/>
      <c r="CM80" s="226"/>
      <c r="CN80" s="226"/>
      <c r="CO80" s="226"/>
      <c r="CP80" s="226"/>
      <c r="CQ80" s="226"/>
      <c r="CR80" s="226"/>
      <c r="CS80" s="226"/>
      <c r="CT80" s="226"/>
      <c r="CU80" s="226"/>
      <c r="CV80" s="226"/>
      <c r="CW80" s="226"/>
      <c r="CX80" s="226"/>
      <c r="CY80" s="226"/>
      <c r="CZ80" s="226"/>
      <c r="DA80" s="226"/>
      <c r="DB80" s="226"/>
      <c r="DC80" s="226"/>
      <c r="DD80" s="226"/>
      <c r="DE80" s="226"/>
      <c r="DF80" s="226"/>
      <c r="DG80" s="226"/>
      <c r="DH80" s="226"/>
      <c r="DI80" s="226"/>
      <c r="DJ80" s="226"/>
      <c r="DK80" s="226"/>
      <c r="DL80" s="226"/>
      <c r="DM80" s="226"/>
      <c r="DN80" s="226"/>
      <c r="DO80" s="226"/>
      <c r="DP80" s="226"/>
      <c r="DQ80" s="226"/>
      <c r="DR80" s="226"/>
      <c r="DS80" s="226"/>
      <c r="DT80" s="226"/>
      <c r="DU80" s="226"/>
      <c r="DV80" s="226"/>
      <c r="DW80" s="226"/>
      <c r="DX80" s="226"/>
      <c r="DY80" s="226"/>
      <c r="DZ80" s="226"/>
      <c r="EA80" s="226"/>
      <c r="EB80" s="226"/>
      <c r="EC80" s="226"/>
      <c r="ED80" s="226"/>
      <c r="EE80" s="226"/>
      <c r="EF80" s="226"/>
      <c r="EG80" s="226"/>
      <c r="EH80" s="226"/>
      <c r="EI80" s="226"/>
      <c r="EJ80" s="226"/>
      <c r="EK80" s="226"/>
      <c r="EL80" s="226"/>
      <c r="EM80" s="226"/>
      <c r="EN80" s="226"/>
      <c r="EO80" s="226"/>
      <c r="EP80" s="226"/>
      <c r="EQ80" s="226"/>
      <c r="ER80" s="226"/>
      <c r="ES80" s="226"/>
      <c r="ET80" s="226"/>
      <c r="EU80" s="226"/>
      <c r="EV80" s="226"/>
      <c r="EW80" s="226"/>
      <c r="EX80" s="226"/>
      <c r="EY80" s="226"/>
      <c r="EZ80" s="226"/>
      <c r="FA80" s="226"/>
      <c r="FB80" s="226"/>
      <c r="FC80" s="226"/>
      <c r="FD80" s="226"/>
      <c r="FE80" s="226"/>
      <c r="FF80" s="226"/>
      <c r="FG80" s="226"/>
      <c r="FH80" s="226"/>
      <c r="FI80" s="226"/>
      <c r="FJ80" s="226"/>
      <c r="FK80" s="226"/>
      <c r="FL80" s="226"/>
      <c r="FM80" s="226"/>
      <c r="FN80" s="226"/>
      <c r="FO80" s="226"/>
      <c r="FP80" s="226"/>
      <c r="FQ80" s="226"/>
      <c r="FR80" s="226"/>
      <c r="FS80" s="226"/>
      <c r="FT80" s="226"/>
      <c r="FU80" s="226"/>
      <c r="FV80" s="226"/>
      <c r="FW80" s="226"/>
      <c r="FX80" s="226"/>
      <c r="FY80" s="226"/>
      <c r="FZ80" s="226"/>
      <c r="GA80" s="226"/>
      <c r="GB80" s="226"/>
      <c r="GC80" s="226"/>
      <c r="GD80" s="226"/>
      <c r="GE80" s="226"/>
      <c r="GF80" s="226"/>
      <c r="GG80" s="226"/>
      <c r="GH80" s="226"/>
      <c r="GI80" s="226"/>
      <c r="GJ80" s="226"/>
      <c r="GK80" s="226"/>
      <c r="GL80" s="226"/>
      <c r="GM80" s="226"/>
      <c r="GN80" s="226"/>
      <c r="GO80" s="226"/>
      <c r="GP80" s="226"/>
      <c r="GQ80" s="226"/>
      <c r="GR80" s="226"/>
      <c r="GS80" s="226"/>
      <c r="GT80" s="226"/>
      <c r="GU80" s="226"/>
      <c r="GV80" s="226"/>
      <c r="GW80" s="226"/>
      <c r="GX80" s="226"/>
      <c r="GY80" s="226"/>
      <c r="GZ80" s="226"/>
      <c r="HA80" s="226"/>
      <c r="HB80" s="226"/>
      <c r="HC80" s="226"/>
      <c r="HD80" s="226"/>
      <c r="HE80" s="226"/>
      <c r="HF80" s="226"/>
      <c r="HG80" s="226"/>
      <c r="HH80" s="226"/>
      <c r="HI80" s="226"/>
      <c r="HJ80" s="226"/>
      <c r="HK80" s="226"/>
      <c r="HL80" s="226"/>
      <c r="HM80" s="226"/>
      <c r="HN80" s="226"/>
      <c r="HO80" s="226"/>
      <c r="HP80" s="226"/>
      <c r="HQ80" s="226"/>
      <c r="HR80" s="226"/>
    </row>
    <row r="81" spans="1:226">
      <c r="A81" s="238"/>
      <c r="B81" s="238"/>
      <c r="C81" s="215"/>
      <c r="D81" s="216"/>
      <c r="E81" s="207"/>
      <c r="F81" s="218"/>
      <c r="G81" s="219"/>
      <c r="H81" s="220"/>
      <c r="I81" s="239"/>
      <c r="J81" s="222"/>
      <c r="K81" s="222"/>
      <c r="L81" s="239"/>
      <c r="M81" s="239"/>
      <c r="N81" s="239"/>
      <c r="O81" s="226"/>
      <c r="P81" s="226"/>
      <c r="Q81" s="226"/>
      <c r="R81" s="226"/>
      <c r="S81" s="226"/>
      <c r="T81" s="226"/>
      <c r="U81" s="226"/>
      <c r="V81" s="226"/>
      <c r="W81" s="226"/>
      <c r="X81" s="226"/>
      <c r="Y81" s="226"/>
      <c r="Z81" s="226"/>
      <c r="AA81" s="226"/>
      <c r="AB81" s="226"/>
      <c r="AC81" s="226"/>
      <c r="AD81" s="226"/>
      <c r="AE81" s="226"/>
      <c r="AF81" s="226"/>
      <c r="AG81" s="226"/>
      <c r="AH81" s="226"/>
      <c r="AI81" s="226"/>
      <c r="AJ81" s="226"/>
      <c r="AK81" s="226"/>
      <c r="AL81" s="226"/>
      <c r="AM81" s="226"/>
      <c r="AN81" s="226"/>
      <c r="AO81" s="226"/>
      <c r="AP81" s="226"/>
      <c r="AQ81" s="226"/>
      <c r="AR81" s="226"/>
      <c r="AS81" s="226"/>
      <c r="AT81" s="226"/>
      <c r="AU81" s="226"/>
      <c r="AV81" s="226"/>
      <c r="AW81" s="226"/>
      <c r="AX81" s="226"/>
      <c r="AY81" s="226"/>
      <c r="AZ81" s="226"/>
      <c r="BA81" s="226"/>
      <c r="BB81" s="226"/>
      <c r="BC81" s="226"/>
      <c r="BD81" s="226"/>
      <c r="BE81" s="226"/>
      <c r="BF81" s="226"/>
      <c r="BG81" s="226"/>
      <c r="BH81" s="226"/>
      <c r="BI81" s="226"/>
      <c r="BJ81" s="226"/>
      <c r="BK81" s="226"/>
      <c r="BL81" s="226"/>
      <c r="BM81" s="226"/>
      <c r="BN81" s="226"/>
      <c r="BO81" s="226"/>
      <c r="BP81" s="226"/>
      <c r="BQ81" s="226"/>
      <c r="BR81" s="226"/>
      <c r="BS81" s="226"/>
      <c r="BT81" s="226"/>
      <c r="BU81" s="226"/>
      <c r="BV81" s="226"/>
      <c r="BW81" s="226"/>
      <c r="BX81" s="226"/>
      <c r="BY81" s="226"/>
      <c r="BZ81" s="226"/>
      <c r="CA81" s="226"/>
      <c r="CB81" s="226"/>
      <c r="CC81" s="226"/>
      <c r="CD81" s="226"/>
      <c r="CE81" s="226"/>
      <c r="CF81" s="226"/>
      <c r="CG81" s="226"/>
      <c r="CH81" s="226"/>
      <c r="CI81" s="226"/>
      <c r="CJ81" s="226"/>
      <c r="CK81" s="226"/>
      <c r="CL81" s="226"/>
      <c r="CM81" s="226"/>
      <c r="CN81" s="226"/>
      <c r="CO81" s="226"/>
      <c r="CP81" s="226"/>
      <c r="CQ81" s="226"/>
      <c r="CR81" s="226"/>
      <c r="CS81" s="226"/>
      <c r="CT81" s="226"/>
      <c r="CU81" s="226"/>
      <c r="CV81" s="226"/>
      <c r="CW81" s="226"/>
      <c r="CX81" s="226"/>
      <c r="CY81" s="226"/>
      <c r="CZ81" s="226"/>
      <c r="DA81" s="226"/>
      <c r="DB81" s="226"/>
      <c r="DC81" s="226"/>
      <c r="DD81" s="226"/>
      <c r="DE81" s="226"/>
      <c r="DF81" s="226"/>
      <c r="DG81" s="226"/>
      <c r="DH81" s="226"/>
      <c r="DI81" s="226"/>
      <c r="DJ81" s="226"/>
      <c r="DK81" s="226"/>
      <c r="DL81" s="226"/>
      <c r="DM81" s="226"/>
      <c r="DN81" s="226"/>
      <c r="DO81" s="226"/>
      <c r="DP81" s="226"/>
      <c r="DQ81" s="226"/>
      <c r="DR81" s="226"/>
      <c r="DS81" s="226"/>
      <c r="DT81" s="226"/>
      <c r="DU81" s="226"/>
      <c r="DV81" s="226"/>
      <c r="DW81" s="226"/>
      <c r="DX81" s="226"/>
      <c r="DY81" s="226"/>
      <c r="DZ81" s="226"/>
      <c r="EA81" s="226"/>
      <c r="EB81" s="226"/>
      <c r="EC81" s="226"/>
      <c r="ED81" s="226"/>
      <c r="EE81" s="226"/>
      <c r="EF81" s="226"/>
      <c r="EG81" s="226"/>
      <c r="EH81" s="226"/>
      <c r="EI81" s="226"/>
      <c r="EJ81" s="226"/>
      <c r="EK81" s="226"/>
      <c r="EL81" s="226"/>
      <c r="EM81" s="226"/>
      <c r="EN81" s="226"/>
      <c r="EO81" s="226"/>
      <c r="EP81" s="226"/>
      <c r="EQ81" s="226"/>
      <c r="ER81" s="226"/>
      <c r="ES81" s="226"/>
      <c r="ET81" s="226"/>
      <c r="EU81" s="226"/>
      <c r="EV81" s="226"/>
      <c r="EW81" s="226"/>
      <c r="EX81" s="226"/>
      <c r="EY81" s="226"/>
      <c r="EZ81" s="226"/>
      <c r="FA81" s="226"/>
      <c r="FB81" s="226"/>
      <c r="FC81" s="226"/>
      <c r="FD81" s="226"/>
      <c r="FE81" s="226"/>
      <c r="FF81" s="226"/>
      <c r="FG81" s="226"/>
      <c r="FH81" s="226"/>
      <c r="FI81" s="226"/>
      <c r="FJ81" s="226"/>
      <c r="FK81" s="226"/>
      <c r="FL81" s="226"/>
      <c r="FM81" s="226"/>
      <c r="FN81" s="226"/>
      <c r="FO81" s="226"/>
      <c r="FP81" s="226"/>
      <c r="FQ81" s="226"/>
      <c r="FR81" s="226"/>
      <c r="FS81" s="226"/>
      <c r="FT81" s="226"/>
      <c r="FU81" s="226"/>
      <c r="FV81" s="226"/>
      <c r="FW81" s="226"/>
      <c r="FX81" s="226"/>
      <c r="FY81" s="226"/>
      <c r="FZ81" s="226"/>
      <c r="GA81" s="226"/>
      <c r="GB81" s="226"/>
      <c r="GC81" s="226"/>
      <c r="GD81" s="226"/>
      <c r="GE81" s="226"/>
      <c r="GF81" s="226"/>
      <c r="GG81" s="226"/>
      <c r="GH81" s="226"/>
      <c r="GI81" s="226"/>
      <c r="GJ81" s="226"/>
      <c r="GK81" s="226"/>
      <c r="GL81" s="226"/>
      <c r="GM81" s="226"/>
      <c r="GN81" s="226"/>
      <c r="GO81" s="226"/>
      <c r="GP81" s="226"/>
      <c r="GQ81" s="226"/>
      <c r="GR81" s="226"/>
      <c r="GS81" s="226"/>
      <c r="GT81" s="226"/>
      <c r="GU81" s="226"/>
      <c r="GV81" s="226"/>
      <c r="GW81" s="226"/>
      <c r="GX81" s="226"/>
      <c r="GY81" s="226"/>
      <c r="GZ81" s="226"/>
      <c r="HA81" s="226"/>
      <c r="HB81" s="226"/>
      <c r="HC81" s="226"/>
      <c r="HD81" s="226"/>
      <c r="HE81" s="226"/>
      <c r="HF81" s="226"/>
      <c r="HG81" s="226"/>
      <c r="HH81" s="226"/>
      <c r="HI81" s="226"/>
      <c r="HJ81" s="226"/>
      <c r="HK81" s="226"/>
      <c r="HL81" s="226"/>
      <c r="HM81" s="226"/>
      <c r="HN81" s="226"/>
      <c r="HO81" s="226"/>
      <c r="HP81" s="226"/>
      <c r="HQ81" s="226"/>
      <c r="HR81" s="226"/>
    </row>
    <row r="82" spans="1:226" s="23" customFormat="1" ht="15.75">
      <c r="A82" s="238"/>
      <c r="B82" s="238"/>
      <c r="C82" s="208"/>
      <c r="D82" s="209"/>
      <c r="E82" s="225"/>
      <c r="F82" s="211"/>
      <c r="G82" s="212"/>
      <c r="H82" s="213"/>
      <c r="I82" s="214"/>
      <c r="J82" s="214"/>
      <c r="K82" s="214"/>
      <c r="L82" s="214"/>
      <c r="M82" s="214"/>
      <c r="N82" s="240">
        <f t="shared" ref="N82" si="18">SUM(N83)</f>
        <v>0</v>
      </c>
      <c r="O82" s="227"/>
      <c r="P82" s="227"/>
      <c r="Q82" s="227"/>
      <c r="R82" s="227"/>
      <c r="S82" s="227"/>
      <c r="T82" s="227"/>
      <c r="U82" s="227"/>
      <c r="V82" s="227"/>
      <c r="W82" s="227"/>
      <c r="X82" s="227"/>
      <c r="Y82" s="227"/>
      <c r="Z82" s="227"/>
      <c r="AA82" s="227"/>
      <c r="AB82" s="227"/>
      <c r="AC82" s="227"/>
      <c r="AD82" s="227"/>
      <c r="AE82" s="227"/>
      <c r="AF82" s="227"/>
      <c r="AG82" s="227"/>
      <c r="AH82" s="227"/>
      <c r="AI82" s="227"/>
      <c r="AJ82" s="227"/>
      <c r="AK82" s="227"/>
      <c r="AL82" s="227"/>
      <c r="AM82" s="227"/>
      <c r="AN82" s="227"/>
      <c r="AO82" s="227"/>
      <c r="AP82" s="227"/>
      <c r="AQ82" s="227"/>
      <c r="AR82" s="227"/>
      <c r="AS82" s="227"/>
      <c r="AT82" s="227"/>
      <c r="AU82" s="227"/>
      <c r="AV82" s="227"/>
      <c r="AW82" s="227"/>
      <c r="AX82" s="227"/>
      <c r="AY82" s="227"/>
      <c r="AZ82" s="227"/>
      <c r="BA82" s="227"/>
      <c r="BB82" s="227"/>
      <c r="BC82" s="227"/>
      <c r="BD82" s="227"/>
      <c r="BE82" s="227"/>
      <c r="BF82" s="227"/>
      <c r="BG82" s="227"/>
      <c r="BH82" s="227"/>
      <c r="BI82" s="227"/>
      <c r="BJ82" s="227"/>
      <c r="BK82" s="227"/>
      <c r="BL82" s="227"/>
      <c r="BM82" s="227"/>
      <c r="BN82" s="227"/>
      <c r="BO82" s="227"/>
      <c r="BP82" s="227"/>
      <c r="BQ82" s="227"/>
      <c r="BR82" s="227"/>
      <c r="BS82" s="227"/>
      <c r="BT82" s="227"/>
      <c r="BU82" s="227"/>
      <c r="BV82" s="227"/>
      <c r="BW82" s="227"/>
      <c r="BX82" s="227"/>
      <c r="BY82" s="227"/>
      <c r="BZ82" s="227"/>
      <c r="CA82" s="227"/>
      <c r="CB82" s="227"/>
      <c r="CC82" s="227"/>
      <c r="CD82" s="227"/>
      <c r="CE82" s="227"/>
      <c r="CF82" s="227"/>
      <c r="CG82" s="227"/>
      <c r="CH82" s="227"/>
      <c r="CI82" s="227"/>
      <c r="CJ82" s="227"/>
      <c r="CK82" s="227"/>
      <c r="CL82" s="227"/>
      <c r="CM82" s="227"/>
      <c r="CN82" s="227"/>
      <c r="CO82" s="227"/>
      <c r="CP82" s="227"/>
      <c r="CQ82" s="227"/>
      <c r="CR82" s="227"/>
      <c r="CS82" s="227"/>
      <c r="CT82" s="227"/>
      <c r="CU82" s="227"/>
      <c r="CV82" s="227"/>
      <c r="CW82" s="227"/>
      <c r="CX82" s="227"/>
      <c r="CY82" s="227"/>
      <c r="CZ82" s="227"/>
      <c r="DA82" s="227"/>
      <c r="DB82" s="227"/>
      <c r="DC82" s="227"/>
      <c r="DD82" s="227"/>
      <c r="DE82" s="227"/>
      <c r="DF82" s="227"/>
      <c r="DG82" s="227"/>
      <c r="DH82" s="227"/>
      <c r="DI82" s="227"/>
      <c r="DJ82" s="227"/>
      <c r="DK82" s="227"/>
      <c r="DL82" s="227"/>
      <c r="DM82" s="227"/>
      <c r="DN82" s="227"/>
      <c r="DO82" s="227"/>
      <c r="DP82" s="227"/>
      <c r="DQ82" s="227"/>
      <c r="DR82" s="227"/>
      <c r="DS82" s="227"/>
      <c r="DT82" s="227"/>
      <c r="DU82" s="227"/>
      <c r="DV82" s="227"/>
      <c r="DW82" s="227"/>
      <c r="DX82" s="227"/>
      <c r="DY82" s="227"/>
      <c r="DZ82" s="227"/>
      <c r="EA82" s="227"/>
      <c r="EB82" s="227"/>
      <c r="EC82" s="227"/>
      <c r="ED82" s="227"/>
      <c r="EE82" s="227"/>
      <c r="EF82" s="227"/>
      <c r="EG82" s="227"/>
      <c r="EH82" s="227"/>
      <c r="EI82" s="227"/>
      <c r="EJ82" s="227"/>
      <c r="EK82" s="227"/>
      <c r="EL82" s="227"/>
      <c r="EM82" s="227"/>
      <c r="EN82" s="227"/>
      <c r="EO82" s="227"/>
      <c r="EP82" s="227"/>
      <c r="EQ82" s="227"/>
      <c r="ER82" s="227"/>
      <c r="ES82" s="227"/>
      <c r="ET82" s="227"/>
      <c r="EU82" s="227"/>
      <c r="EV82" s="227"/>
      <c r="EW82" s="227"/>
      <c r="EX82" s="227"/>
      <c r="EY82" s="227"/>
      <c r="EZ82" s="227"/>
      <c r="FA82" s="227"/>
      <c r="FB82" s="227"/>
      <c r="FC82" s="227"/>
      <c r="FD82" s="227"/>
      <c r="FE82" s="227"/>
      <c r="FF82" s="227"/>
      <c r="FG82" s="227"/>
      <c r="FH82" s="227"/>
      <c r="FI82" s="227"/>
      <c r="FJ82" s="227"/>
      <c r="FK82" s="227"/>
      <c r="FL82" s="227"/>
      <c r="FM82" s="227"/>
      <c r="FN82" s="227"/>
      <c r="FO82" s="227"/>
      <c r="FP82" s="227"/>
      <c r="FQ82" s="227"/>
      <c r="FR82" s="227"/>
      <c r="FS82" s="227"/>
      <c r="FT82" s="227"/>
      <c r="FU82" s="227"/>
      <c r="FV82" s="227"/>
      <c r="FW82" s="227"/>
      <c r="FX82" s="227"/>
      <c r="FY82" s="227"/>
      <c r="FZ82" s="227"/>
      <c r="GA82" s="227"/>
      <c r="GB82" s="227"/>
      <c r="GC82" s="227"/>
      <c r="GD82" s="227"/>
      <c r="GE82" s="227"/>
      <c r="GF82" s="227"/>
      <c r="GG82" s="227"/>
      <c r="GH82" s="227"/>
      <c r="GI82" s="227"/>
      <c r="GJ82" s="227"/>
      <c r="GK82" s="227"/>
      <c r="GL82" s="227"/>
      <c r="GM82" s="227"/>
      <c r="GN82" s="227"/>
      <c r="GO82" s="227"/>
      <c r="GP82" s="227"/>
      <c r="GQ82" s="227"/>
      <c r="GR82" s="227"/>
      <c r="GS82" s="227"/>
      <c r="GT82" s="227"/>
      <c r="GU82" s="227"/>
      <c r="GV82" s="227"/>
      <c r="GW82" s="227"/>
      <c r="GX82" s="227"/>
      <c r="GY82" s="227"/>
      <c r="GZ82" s="227"/>
      <c r="HA82" s="227"/>
      <c r="HB82" s="227"/>
      <c r="HC82" s="227"/>
      <c r="HD82" s="227"/>
      <c r="HE82" s="227"/>
      <c r="HF82" s="227"/>
      <c r="HG82" s="227"/>
      <c r="HH82" s="227"/>
      <c r="HI82" s="227"/>
      <c r="HJ82" s="227"/>
      <c r="HK82" s="227"/>
      <c r="HL82" s="227"/>
      <c r="HM82" s="227"/>
      <c r="HN82" s="227"/>
      <c r="HO82" s="227"/>
      <c r="HP82" s="227"/>
      <c r="HQ82" s="227"/>
      <c r="HR82" s="227"/>
    </row>
    <row r="83" spans="1:226">
      <c r="A83" s="238"/>
      <c r="B83" s="238"/>
      <c r="C83" s="215"/>
      <c r="D83" s="216"/>
      <c r="E83" s="207"/>
      <c r="F83" s="224"/>
      <c r="G83" s="219"/>
      <c r="H83" s="220"/>
      <c r="I83" s="239"/>
      <c r="J83" s="239"/>
      <c r="K83" s="239"/>
      <c r="L83" s="239"/>
      <c r="M83" s="239"/>
      <c r="N83" s="239"/>
      <c r="O83" s="226"/>
      <c r="P83" s="226"/>
      <c r="Q83" s="226"/>
      <c r="R83" s="226"/>
      <c r="S83" s="226"/>
      <c r="T83" s="226"/>
      <c r="U83" s="226"/>
      <c r="V83" s="226"/>
      <c r="W83" s="226"/>
      <c r="X83" s="226"/>
      <c r="Y83" s="226"/>
      <c r="Z83" s="226"/>
      <c r="AA83" s="226"/>
      <c r="AB83" s="226"/>
      <c r="AC83" s="226"/>
      <c r="AD83" s="226"/>
      <c r="AE83" s="226"/>
      <c r="AF83" s="226"/>
      <c r="AG83" s="226"/>
      <c r="AH83" s="226"/>
      <c r="AI83" s="226"/>
      <c r="AJ83" s="226"/>
      <c r="AK83" s="226"/>
      <c r="AL83" s="226"/>
      <c r="AM83" s="226"/>
      <c r="AN83" s="226"/>
      <c r="AO83" s="226"/>
      <c r="AP83" s="226"/>
      <c r="AQ83" s="226"/>
      <c r="AR83" s="226"/>
      <c r="AS83" s="226"/>
      <c r="AT83" s="226"/>
      <c r="AU83" s="226"/>
      <c r="AV83" s="226"/>
      <c r="AW83" s="226"/>
      <c r="AX83" s="226"/>
      <c r="AY83" s="226"/>
      <c r="AZ83" s="226"/>
      <c r="BA83" s="226"/>
      <c r="BB83" s="226"/>
      <c r="BC83" s="226"/>
      <c r="BD83" s="226"/>
      <c r="BE83" s="226"/>
      <c r="BF83" s="226"/>
      <c r="BG83" s="226"/>
      <c r="BH83" s="226"/>
      <c r="BI83" s="226"/>
      <c r="BJ83" s="226"/>
      <c r="BK83" s="226"/>
      <c r="BL83" s="226"/>
      <c r="BM83" s="226"/>
      <c r="BN83" s="226"/>
      <c r="BO83" s="226"/>
      <c r="BP83" s="226"/>
      <c r="BQ83" s="226"/>
      <c r="BR83" s="226"/>
      <c r="BS83" s="226"/>
      <c r="BT83" s="226"/>
      <c r="BU83" s="226"/>
      <c r="BV83" s="226"/>
      <c r="BW83" s="226"/>
      <c r="BX83" s="226"/>
      <c r="BY83" s="226"/>
      <c r="BZ83" s="226"/>
      <c r="CA83" s="226"/>
      <c r="CB83" s="226"/>
      <c r="CC83" s="226"/>
      <c r="CD83" s="226"/>
      <c r="CE83" s="226"/>
      <c r="CF83" s="226"/>
      <c r="CG83" s="226"/>
      <c r="CH83" s="226"/>
      <c r="CI83" s="226"/>
      <c r="CJ83" s="226"/>
      <c r="CK83" s="226"/>
      <c r="CL83" s="226"/>
      <c r="CM83" s="226"/>
      <c r="CN83" s="226"/>
      <c r="CO83" s="226"/>
      <c r="CP83" s="226"/>
      <c r="CQ83" s="226"/>
      <c r="CR83" s="226"/>
      <c r="CS83" s="226"/>
      <c r="CT83" s="226"/>
      <c r="CU83" s="226"/>
      <c r="CV83" s="226"/>
      <c r="CW83" s="226"/>
      <c r="CX83" s="226"/>
      <c r="CY83" s="226"/>
      <c r="CZ83" s="226"/>
      <c r="DA83" s="226"/>
      <c r="DB83" s="226"/>
      <c r="DC83" s="226"/>
      <c r="DD83" s="226"/>
      <c r="DE83" s="226"/>
      <c r="DF83" s="226"/>
      <c r="DG83" s="226"/>
      <c r="DH83" s="226"/>
      <c r="DI83" s="226"/>
      <c r="DJ83" s="226"/>
      <c r="DK83" s="226"/>
      <c r="DL83" s="226"/>
      <c r="DM83" s="226"/>
      <c r="DN83" s="226"/>
      <c r="DO83" s="226"/>
      <c r="DP83" s="226"/>
      <c r="DQ83" s="226"/>
      <c r="DR83" s="226"/>
      <c r="DS83" s="226"/>
      <c r="DT83" s="226"/>
      <c r="DU83" s="226"/>
      <c r="DV83" s="226"/>
      <c r="DW83" s="226"/>
      <c r="DX83" s="226"/>
      <c r="DY83" s="226"/>
      <c r="DZ83" s="226"/>
      <c r="EA83" s="226"/>
      <c r="EB83" s="226"/>
      <c r="EC83" s="226"/>
      <c r="ED83" s="226"/>
      <c r="EE83" s="226"/>
      <c r="EF83" s="226"/>
      <c r="EG83" s="226"/>
      <c r="EH83" s="226"/>
      <c r="EI83" s="226"/>
      <c r="EJ83" s="226"/>
      <c r="EK83" s="226"/>
      <c r="EL83" s="226"/>
      <c r="EM83" s="226"/>
      <c r="EN83" s="226"/>
      <c r="EO83" s="226"/>
      <c r="EP83" s="226"/>
      <c r="EQ83" s="226"/>
      <c r="ER83" s="226"/>
      <c r="ES83" s="226"/>
      <c r="ET83" s="226"/>
      <c r="EU83" s="226"/>
      <c r="EV83" s="226"/>
      <c r="EW83" s="226"/>
      <c r="EX83" s="226"/>
      <c r="EY83" s="226"/>
      <c r="EZ83" s="226"/>
      <c r="FA83" s="226"/>
      <c r="FB83" s="226"/>
      <c r="FC83" s="226"/>
      <c r="FD83" s="226"/>
      <c r="FE83" s="226"/>
      <c r="FF83" s="226"/>
      <c r="FG83" s="226"/>
      <c r="FH83" s="226"/>
      <c r="FI83" s="226"/>
      <c r="FJ83" s="226"/>
      <c r="FK83" s="226"/>
      <c r="FL83" s="226"/>
      <c r="FM83" s="226"/>
      <c r="FN83" s="226"/>
      <c r="FO83" s="226"/>
      <c r="FP83" s="226"/>
      <c r="FQ83" s="226"/>
      <c r="FR83" s="226"/>
      <c r="FS83" s="226"/>
      <c r="FT83" s="226"/>
      <c r="FU83" s="226"/>
      <c r="FV83" s="226"/>
      <c r="FW83" s="226"/>
      <c r="FX83" s="226"/>
      <c r="FY83" s="226"/>
      <c r="FZ83" s="226"/>
      <c r="GA83" s="226"/>
      <c r="GB83" s="226"/>
      <c r="GC83" s="226"/>
      <c r="GD83" s="226"/>
      <c r="GE83" s="226"/>
      <c r="GF83" s="226"/>
      <c r="GG83" s="226"/>
      <c r="GH83" s="226"/>
      <c r="GI83" s="226"/>
      <c r="GJ83" s="226"/>
      <c r="GK83" s="226"/>
      <c r="GL83" s="226"/>
      <c r="GM83" s="226"/>
      <c r="GN83" s="226"/>
      <c r="GO83" s="226"/>
      <c r="GP83" s="226"/>
      <c r="GQ83" s="226"/>
      <c r="GR83" s="226"/>
      <c r="GS83" s="226"/>
      <c r="GT83" s="226"/>
      <c r="GU83" s="226"/>
      <c r="GV83" s="226"/>
      <c r="GW83" s="226"/>
      <c r="GX83" s="226"/>
      <c r="GY83" s="226"/>
      <c r="GZ83" s="226"/>
      <c r="HA83" s="226"/>
      <c r="HB83" s="226"/>
      <c r="HC83" s="226"/>
      <c r="HD83" s="226"/>
      <c r="HE83" s="226"/>
      <c r="HF83" s="226"/>
      <c r="HG83" s="226"/>
      <c r="HH83" s="226"/>
      <c r="HI83" s="226"/>
      <c r="HJ83" s="226"/>
      <c r="HK83" s="226"/>
      <c r="HL83" s="226"/>
      <c r="HM83" s="226"/>
      <c r="HN83" s="226"/>
      <c r="HO83" s="226"/>
      <c r="HP83" s="226"/>
      <c r="HQ83" s="226"/>
      <c r="HR83" s="226"/>
    </row>
    <row r="84" spans="1:226" s="23" customFormat="1" ht="15.75">
      <c r="A84" s="238"/>
      <c r="B84" s="238"/>
      <c r="C84" s="208"/>
      <c r="D84" s="209"/>
      <c r="E84" s="225"/>
      <c r="F84" s="223"/>
      <c r="G84" s="212"/>
      <c r="H84" s="213"/>
      <c r="I84" s="240"/>
      <c r="J84" s="240"/>
      <c r="K84" s="240"/>
      <c r="L84" s="240"/>
      <c r="M84" s="240"/>
      <c r="N84" s="214">
        <f t="shared" ref="N84" si="19">SUM(N85)</f>
        <v>0</v>
      </c>
      <c r="O84" s="227"/>
      <c r="P84" s="227"/>
      <c r="Q84" s="227"/>
      <c r="R84" s="227"/>
      <c r="S84" s="227"/>
      <c r="T84" s="227"/>
      <c r="U84" s="227"/>
      <c r="V84" s="227"/>
      <c r="W84" s="227"/>
      <c r="X84" s="227"/>
      <c r="Y84" s="227"/>
      <c r="Z84" s="227"/>
      <c r="AA84" s="227"/>
      <c r="AB84" s="227"/>
      <c r="AC84" s="227"/>
      <c r="AD84" s="227"/>
      <c r="AE84" s="227"/>
      <c r="AF84" s="227"/>
      <c r="AG84" s="227"/>
      <c r="AH84" s="227"/>
      <c r="AI84" s="227"/>
      <c r="AJ84" s="227"/>
      <c r="AK84" s="227"/>
      <c r="AL84" s="227"/>
      <c r="AM84" s="227"/>
      <c r="AN84" s="227"/>
      <c r="AO84" s="227"/>
      <c r="AP84" s="227"/>
      <c r="AQ84" s="227"/>
      <c r="AR84" s="227"/>
      <c r="AS84" s="227"/>
      <c r="AT84" s="227"/>
      <c r="AU84" s="227"/>
      <c r="AV84" s="227"/>
      <c r="AW84" s="227"/>
      <c r="AX84" s="227"/>
      <c r="AY84" s="227"/>
      <c r="AZ84" s="227"/>
      <c r="BA84" s="227"/>
      <c r="BB84" s="227"/>
      <c r="BC84" s="227"/>
      <c r="BD84" s="227"/>
      <c r="BE84" s="227"/>
      <c r="BF84" s="227"/>
      <c r="BG84" s="227"/>
      <c r="BH84" s="227"/>
      <c r="BI84" s="227"/>
      <c r="BJ84" s="227"/>
      <c r="BK84" s="227"/>
      <c r="BL84" s="227"/>
      <c r="BM84" s="227"/>
      <c r="BN84" s="227"/>
      <c r="BO84" s="227"/>
      <c r="BP84" s="227"/>
      <c r="BQ84" s="227"/>
      <c r="BR84" s="227"/>
      <c r="BS84" s="227"/>
      <c r="BT84" s="227"/>
      <c r="BU84" s="227"/>
      <c r="BV84" s="227"/>
      <c r="BW84" s="227"/>
      <c r="BX84" s="227"/>
      <c r="BY84" s="227"/>
      <c r="BZ84" s="227"/>
      <c r="CA84" s="227"/>
      <c r="CB84" s="227"/>
      <c r="CC84" s="227"/>
      <c r="CD84" s="227"/>
      <c r="CE84" s="227"/>
      <c r="CF84" s="227"/>
      <c r="CG84" s="227"/>
      <c r="CH84" s="227"/>
      <c r="CI84" s="227"/>
      <c r="CJ84" s="227"/>
      <c r="CK84" s="227"/>
      <c r="CL84" s="227"/>
      <c r="CM84" s="227"/>
      <c r="CN84" s="227"/>
      <c r="CO84" s="227"/>
      <c r="CP84" s="227"/>
      <c r="CQ84" s="227"/>
      <c r="CR84" s="227"/>
      <c r="CS84" s="227"/>
      <c r="CT84" s="227"/>
      <c r="CU84" s="227"/>
      <c r="CV84" s="227"/>
      <c r="CW84" s="227"/>
      <c r="CX84" s="227"/>
      <c r="CY84" s="227"/>
      <c r="CZ84" s="227"/>
      <c r="DA84" s="227"/>
      <c r="DB84" s="227"/>
      <c r="DC84" s="227"/>
      <c r="DD84" s="227"/>
      <c r="DE84" s="227"/>
      <c r="DF84" s="227"/>
      <c r="DG84" s="227"/>
      <c r="DH84" s="227"/>
      <c r="DI84" s="227"/>
      <c r="DJ84" s="227"/>
      <c r="DK84" s="227"/>
      <c r="DL84" s="227"/>
      <c r="DM84" s="227"/>
      <c r="DN84" s="227"/>
      <c r="DO84" s="227"/>
      <c r="DP84" s="227"/>
      <c r="DQ84" s="227"/>
      <c r="DR84" s="227"/>
      <c r="DS84" s="227"/>
      <c r="DT84" s="227"/>
      <c r="DU84" s="227"/>
      <c r="DV84" s="227"/>
      <c r="DW84" s="227"/>
      <c r="DX84" s="227"/>
      <c r="DY84" s="227"/>
      <c r="DZ84" s="227"/>
      <c r="EA84" s="227"/>
      <c r="EB84" s="227"/>
      <c r="EC84" s="227"/>
      <c r="ED84" s="227"/>
      <c r="EE84" s="227"/>
      <c r="EF84" s="227"/>
      <c r="EG84" s="227"/>
      <c r="EH84" s="227"/>
      <c r="EI84" s="227"/>
      <c r="EJ84" s="227"/>
      <c r="EK84" s="227"/>
      <c r="EL84" s="227"/>
      <c r="EM84" s="227"/>
      <c r="EN84" s="227"/>
      <c r="EO84" s="227"/>
      <c r="EP84" s="227"/>
      <c r="EQ84" s="227"/>
      <c r="ER84" s="227"/>
      <c r="ES84" s="227"/>
      <c r="ET84" s="227"/>
      <c r="EU84" s="227"/>
      <c r="EV84" s="227"/>
      <c r="EW84" s="227"/>
      <c r="EX84" s="227"/>
      <c r="EY84" s="227"/>
      <c r="EZ84" s="227"/>
      <c r="FA84" s="227"/>
      <c r="FB84" s="227"/>
      <c r="FC84" s="227"/>
      <c r="FD84" s="227"/>
      <c r="FE84" s="227"/>
      <c r="FF84" s="227"/>
      <c r="FG84" s="227"/>
      <c r="FH84" s="227"/>
      <c r="FI84" s="227"/>
      <c r="FJ84" s="227"/>
      <c r="FK84" s="227"/>
      <c r="FL84" s="227"/>
      <c r="FM84" s="227"/>
      <c r="FN84" s="227"/>
      <c r="FO84" s="227"/>
      <c r="FP84" s="227"/>
      <c r="FQ84" s="227"/>
      <c r="FR84" s="227"/>
      <c r="FS84" s="227"/>
      <c r="FT84" s="227"/>
      <c r="FU84" s="227"/>
      <c r="FV84" s="227"/>
      <c r="FW84" s="227"/>
      <c r="FX84" s="227"/>
      <c r="FY84" s="227"/>
      <c r="FZ84" s="227"/>
      <c r="GA84" s="227"/>
      <c r="GB84" s="227"/>
      <c r="GC84" s="227"/>
      <c r="GD84" s="227"/>
      <c r="GE84" s="227"/>
      <c r="GF84" s="227"/>
      <c r="GG84" s="227"/>
      <c r="GH84" s="227"/>
      <c r="GI84" s="227"/>
      <c r="GJ84" s="227"/>
      <c r="GK84" s="227"/>
      <c r="GL84" s="227"/>
      <c r="GM84" s="227"/>
      <c r="GN84" s="227"/>
      <c r="GO84" s="227"/>
      <c r="GP84" s="227"/>
      <c r="GQ84" s="227"/>
      <c r="GR84" s="227"/>
      <c r="GS84" s="227"/>
      <c r="GT84" s="227"/>
      <c r="GU84" s="227"/>
      <c r="GV84" s="227"/>
      <c r="GW84" s="227"/>
      <c r="GX84" s="227"/>
      <c r="GY84" s="227"/>
      <c r="GZ84" s="227"/>
      <c r="HA84" s="227"/>
      <c r="HB84" s="227"/>
      <c r="HC84" s="227"/>
      <c r="HD84" s="227"/>
      <c r="HE84" s="227"/>
      <c r="HF84" s="227"/>
      <c r="HG84" s="227"/>
      <c r="HH84" s="227"/>
      <c r="HI84" s="227"/>
      <c r="HJ84" s="227"/>
      <c r="HK84" s="227"/>
      <c r="HL84" s="227"/>
      <c r="HM84" s="227"/>
      <c r="HN84" s="227"/>
      <c r="HO84" s="227"/>
      <c r="HP84" s="227"/>
      <c r="HQ84" s="227"/>
      <c r="HR84" s="227"/>
    </row>
    <row r="85" spans="1:226" s="23" customFormat="1" ht="15.75">
      <c r="A85" s="238"/>
      <c r="B85" s="238"/>
      <c r="C85" s="215"/>
      <c r="D85" s="216"/>
      <c r="E85" s="207"/>
      <c r="F85" s="224"/>
      <c r="G85" s="219"/>
      <c r="H85" s="220"/>
      <c r="I85" s="239"/>
      <c r="J85" s="239"/>
      <c r="K85" s="239"/>
      <c r="L85" s="239"/>
      <c r="M85" s="239"/>
      <c r="N85" s="239"/>
      <c r="O85" s="227"/>
      <c r="P85" s="227"/>
      <c r="Q85" s="227"/>
      <c r="R85" s="227"/>
      <c r="S85" s="227"/>
      <c r="T85" s="227"/>
      <c r="U85" s="227"/>
      <c r="V85" s="227"/>
      <c r="W85" s="227"/>
      <c r="X85" s="227"/>
      <c r="Y85" s="227"/>
      <c r="Z85" s="227"/>
      <c r="AA85" s="227"/>
      <c r="AB85" s="227"/>
      <c r="AC85" s="227"/>
      <c r="AD85" s="227"/>
      <c r="AE85" s="227"/>
      <c r="AF85" s="227"/>
      <c r="AG85" s="227"/>
      <c r="AH85" s="227"/>
      <c r="AI85" s="227"/>
      <c r="AJ85" s="227"/>
      <c r="AK85" s="227"/>
      <c r="AL85" s="227"/>
      <c r="AM85" s="227"/>
      <c r="AN85" s="227"/>
      <c r="AO85" s="227"/>
      <c r="AP85" s="227"/>
      <c r="AQ85" s="227"/>
      <c r="AR85" s="227"/>
      <c r="AS85" s="227"/>
      <c r="AT85" s="227"/>
      <c r="AU85" s="227"/>
      <c r="AV85" s="227"/>
      <c r="AW85" s="227"/>
      <c r="AX85" s="227"/>
      <c r="AY85" s="227"/>
      <c r="AZ85" s="227"/>
      <c r="BA85" s="227"/>
      <c r="BB85" s="227"/>
      <c r="BC85" s="227"/>
      <c r="BD85" s="227"/>
      <c r="BE85" s="227"/>
      <c r="BF85" s="227"/>
      <c r="BG85" s="227"/>
      <c r="BH85" s="227"/>
      <c r="BI85" s="227"/>
      <c r="BJ85" s="227"/>
      <c r="BK85" s="227"/>
      <c r="BL85" s="227"/>
      <c r="BM85" s="227"/>
      <c r="BN85" s="227"/>
      <c r="BO85" s="227"/>
      <c r="BP85" s="227"/>
      <c r="BQ85" s="227"/>
      <c r="BR85" s="227"/>
      <c r="BS85" s="227"/>
      <c r="BT85" s="227"/>
      <c r="BU85" s="227"/>
      <c r="BV85" s="227"/>
      <c r="BW85" s="227"/>
      <c r="BX85" s="227"/>
      <c r="BY85" s="227"/>
      <c r="BZ85" s="227"/>
      <c r="CA85" s="227"/>
      <c r="CB85" s="227"/>
      <c r="CC85" s="227"/>
      <c r="CD85" s="227"/>
      <c r="CE85" s="227"/>
      <c r="CF85" s="227"/>
      <c r="CG85" s="227"/>
      <c r="CH85" s="227"/>
      <c r="CI85" s="227"/>
      <c r="CJ85" s="227"/>
      <c r="CK85" s="227"/>
      <c r="CL85" s="227"/>
      <c r="CM85" s="227"/>
      <c r="CN85" s="227"/>
      <c r="CO85" s="227"/>
      <c r="CP85" s="227"/>
      <c r="CQ85" s="227"/>
      <c r="CR85" s="227"/>
      <c r="CS85" s="227"/>
      <c r="CT85" s="227"/>
      <c r="CU85" s="227"/>
      <c r="CV85" s="227"/>
      <c r="CW85" s="227"/>
      <c r="CX85" s="227"/>
      <c r="CY85" s="227"/>
      <c r="CZ85" s="227"/>
      <c r="DA85" s="227"/>
      <c r="DB85" s="227"/>
      <c r="DC85" s="227"/>
      <c r="DD85" s="227"/>
      <c r="DE85" s="227"/>
      <c r="DF85" s="227"/>
      <c r="DG85" s="227"/>
      <c r="DH85" s="227"/>
      <c r="DI85" s="227"/>
      <c r="DJ85" s="227"/>
      <c r="DK85" s="227"/>
      <c r="DL85" s="227"/>
      <c r="DM85" s="227"/>
      <c r="DN85" s="227"/>
      <c r="DO85" s="227"/>
      <c r="DP85" s="227"/>
      <c r="DQ85" s="227"/>
      <c r="DR85" s="227"/>
      <c r="DS85" s="227"/>
      <c r="DT85" s="227"/>
      <c r="DU85" s="227"/>
      <c r="DV85" s="227"/>
      <c r="DW85" s="227"/>
      <c r="DX85" s="227"/>
      <c r="DY85" s="227"/>
      <c r="DZ85" s="227"/>
      <c r="EA85" s="227"/>
      <c r="EB85" s="227"/>
      <c r="EC85" s="227"/>
      <c r="ED85" s="227"/>
      <c r="EE85" s="227"/>
      <c r="EF85" s="227"/>
      <c r="EG85" s="227"/>
      <c r="EH85" s="227"/>
      <c r="EI85" s="227"/>
      <c r="EJ85" s="227"/>
      <c r="EK85" s="227"/>
      <c r="EL85" s="227"/>
      <c r="EM85" s="227"/>
      <c r="EN85" s="227"/>
      <c r="EO85" s="227"/>
      <c r="EP85" s="227"/>
      <c r="EQ85" s="227"/>
      <c r="ER85" s="227"/>
      <c r="ES85" s="227"/>
      <c r="ET85" s="227"/>
      <c r="EU85" s="227"/>
      <c r="EV85" s="227"/>
      <c r="EW85" s="227"/>
      <c r="EX85" s="227"/>
      <c r="EY85" s="227"/>
      <c r="EZ85" s="227"/>
      <c r="FA85" s="227"/>
      <c r="FB85" s="227"/>
      <c r="FC85" s="227"/>
      <c r="FD85" s="227"/>
      <c r="FE85" s="227"/>
      <c r="FF85" s="227"/>
      <c r="FG85" s="227"/>
      <c r="FH85" s="227"/>
      <c r="FI85" s="227"/>
      <c r="FJ85" s="227"/>
      <c r="FK85" s="227"/>
      <c r="FL85" s="227"/>
      <c r="FM85" s="227"/>
      <c r="FN85" s="227"/>
      <c r="FO85" s="227"/>
      <c r="FP85" s="227"/>
      <c r="FQ85" s="227"/>
      <c r="FR85" s="227"/>
      <c r="FS85" s="227"/>
      <c r="FT85" s="227"/>
      <c r="FU85" s="227"/>
      <c r="FV85" s="227"/>
      <c r="FW85" s="227"/>
      <c r="FX85" s="227"/>
      <c r="FY85" s="227"/>
      <c r="FZ85" s="227"/>
      <c r="GA85" s="227"/>
      <c r="GB85" s="227"/>
      <c r="GC85" s="227"/>
      <c r="GD85" s="227"/>
      <c r="GE85" s="227"/>
      <c r="GF85" s="227"/>
      <c r="GG85" s="227"/>
      <c r="GH85" s="227"/>
      <c r="GI85" s="227"/>
      <c r="GJ85" s="227"/>
      <c r="GK85" s="227"/>
      <c r="GL85" s="227"/>
      <c r="GM85" s="227"/>
      <c r="GN85" s="227"/>
      <c r="GO85" s="227"/>
      <c r="GP85" s="227"/>
      <c r="GQ85" s="227"/>
      <c r="GR85" s="227"/>
      <c r="GS85" s="227"/>
      <c r="GT85" s="227"/>
      <c r="GU85" s="227"/>
      <c r="GV85" s="227"/>
      <c r="GW85" s="227"/>
      <c r="GX85" s="227"/>
      <c r="GY85" s="227"/>
      <c r="GZ85" s="227"/>
      <c r="HA85" s="227"/>
      <c r="HB85" s="227"/>
      <c r="HC85" s="227"/>
      <c r="HD85" s="227"/>
      <c r="HE85" s="227"/>
      <c r="HF85" s="227"/>
      <c r="HG85" s="227"/>
      <c r="HH85" s="227"/>
      <c r="HI85" s="227"/>
      <c r="HJ85" s="227"/>
      <c r="HK85" s="227"/>
      <c r="HL85" s="227"/>
      <c r="HM85" s="227"/>
      <c r="HN85" s="227"/>
      <c r="HO85" s="227"/>
      <c r="HP85" s="227"/>
      <c r="HQ85" s="227"/>
      <c r="HR85" s="227"/>
    </row>
    <row r="86" spans="1:226" s="23" customFormat="1" ht="15.75">
      <c r="A86" s="238"/>
      <c r="B86" s="238"/>
      <c r="C86" s="208"/>
      <c r="D86" s="209"/>
      <c r="E86" s="225"/>
      <c r="F86" s="223"/>
      <c r="G86" s="212"/>
      <c r="H86" s="213"/>
      <c r="I86" s="240"/>
      <c r="J86" s="240"/>
      <c r="K86" s="240"/>
      <c r="L86" s="240"/>
      <c r="M86" s="240"/>
      <c r="N86" s="214">
        <f t="shared" ref="N86" si="20">SUM(N87)</f>
        <v>0</v>
      </c>
      <c r="O86" s="227"/>
      <c r="P86" s="227"/>
      <c r="Q86" s="227"/>
      <c r="R86" s="227"/>
      <c r="S86" s="227"/>
      <c r="T86" s="227"/>
      <c r="U86" s="227"/>
      <c r="V86" s="227"/>
      <c r="W86" s="227"/>
      <c r="X86" s="227"/>
      <c r="Y86" s="227"/>
      <c r="Z86" s="227"/>
      <c r="AA86" s="227"/>
      <c r="AB86" s="227"/>
      <c r="AC86" s="227"/>
      <c r="AD86" s="227"/>
      <c r="AE86" s="227"/>
      <c r="AF86" s="227"/>
      <c r="AG86" s="227"/>
      <c r="AH86" s="227"/>
      <c r="AI86" s="227"/>
      <c r="AJ86" s="227"/>
      <c r="AK86" s="227"/>
      <c r="AL86" s="227"/>
      <c r="AM86" s="227"/>
      <c r="AN86" s="227"/>
      <c r="AO86" s="227"/>
      <c r="AP86" s="227"/>
      <c r="AQ86" s="227"/>
      <c r="AR86" s="227"/>
      <c r="AS86" s="227"/>
      <c r="AT86" s="227"/>
      <c r="AU86" s="227"/>
      <c r="AV86" s="227"/>
      <c r="AW86" s="227"/>
      <c r="AX86" s="227"/>
      <c r="AY86" s="227"/>
      <c r="AZ86" s="227"/>
      <c r="BA86" s="227"/>
      <c r="BB86" s="227"/>
      <c r="BC86" s="227"/>
      <c r="BD86" s="227"/>
      <c r="BE86" s="227"/>
      <c r="BF86" s="227"/>
      <c r="BG86" s="227"/>
      <c r="BH86" s="227"/>
      <c r="BI86" s="227"/>
      <c r="BJ86" s="227"/>
      <c r="BK86" s="227"/>
      <c r="BL86" s="227"/>
      <c r="BM86" s="227"/>
      <c r="BN86" s="227"/>
      <c r="BO86" s="227"/>
      <c r="BP86" s="227"/>
      <c r="BQ86" s="227"/>
      <c r="BR86" s="227"/>
      <c r="BS86" s="227"/>
      <c r="BT86" s="227"/>
      <c r="BU86" s="227"/>
      <c r="BV86" s="227"/>
      <c r="BW86" s="227"/>
      <c r="BX86" s="227"/>
      <c r="BY86" s="227"/>
      <c r="BZ86" s="227"/>
      <c r="CA86" s="227"/>
      <c r="CB86" s="227"/>
      <c r="CC86" s="227"/>
      <c r="CD86" s="227"/>
      <c r="CE86" s="227"/>
      <c r="CF86" s="227"/>
      <c r="CG86" s="227"/>
      <c r="CH86" s="227"/>
      <c r="CI86" s="227"/>
      <c r="CJ86" s="227"/>
      <c r="CK86" s="227"/>
      <c r="CL86" s="227"/>
      <c r="CM86" s="227"/>
      <c r="CN86" s="227"/>
      <c r="CO86" s="227"/>
      <c r="CP86" s="227"/>
      <c r="CQ86" s="227"/>
      <c r="CR86" s="227"/>
      <c r="CS86" s="227"/>
      <c r="CT86" s="227"/>
      <c r="CU86" s="227"/>
      <c r="CV86" s="227"/>
      <c r="CW86" s="227"/>
      <c r="CX86" s="227"/>
      <c r="CY86" s="227"/>
      <c r="CZ86" s="227"/>
      <c r="DA86" s="227"/>
      <c r="DB86" s="227"/>
      <c r="DC86" s="227"/>
      <c r="DD86" s="227"/>
      <c r="DE86" s="227"/>
      <c r="DF86" s="227"/>
      <c r="DG86" s="227"/>
      <c r="DH86" s="227"/>
      <c r="DI86" s="227"/>
      <c r="DJ86" s="227"/>
      <c r="DK86" s="227"/>
      <c r="DL86" s="227"/>
      <c r="DM86" s="227"/>
      <c r="DN86" s="227"/>
      <c r="DO86" s="227"/>
      <c r="DP86" s="227"/>
      <c r="DQ86" s="227"/>
      <c r="DR86" s="227"/>
      <c r="DS86" s="227"/>
      <c r="DT86" s="227"/>
      <c r="DU86" s="227"/>
      <c r="DV86" s="227"/>
      <c r="DW86" s="227"/>
      <c r="DX86" s="227"/>
      <c r="DY86" s="227"/>
      <c r="DZ86" s="227"/>
      <c r="EA86" s="227"/>
      <c r="EB86" s="227"/>
      <c r="EC86" s="227"/>
      <c r="ED86" s="227"/>
      <c r="EE86" s="227"/>
      <c r="EF86" s="227"/>
      <c r="EG86" s="227"/>
      <c r="EH86" s="227"/>
      <c r="EI86" s="227"/>
      <c r="EJ86" s="227"/>
      <c r="EK86" s="227"/>
      <c r="EL86" s="227"/>
      <c r="EM86" s="227"/>
      <c r="EN86" s="227"/>
      <c r="EO86" s="227"/>
      <c r="EP86" s="227"/>
      <c r="EQ86" s="227"/>
      <c r="ER86" s="227"/>
      <c r="ES86" s="227"/>
      <c r="ET86" s="227"/>
      <c r="EU86" s="227"/>
      <c r="EV86" s="227"/>
      <c r="EW86" s="227"/>
      <c r="EX86" s="227"/>
      <c r="EY86" s="227"/>
      <c r="EZ86" s="227"/>
      <c r="FA86" s="227"/>
      <c r="FB86" s="227"/>
      <c r="FC86" s="227"/>
      <c r="FD86" s="227"/>
      <c r="FE86" s="227"/>
      <c r="FF86" s="227"/>
      <c r="FG86" s="227"/>
      <c r="FH86" s="227"/>
      <c r="FI86" s="227"/>
      <c r="FJ86" s="227"/>
      <c r="FK86" s="227"/>
      <c r="FL86" s="227"/>
      <c r="FM86" s="227"/>
      <c r="FN86" s="227"/>
      <c r="FO86" s="227"/>
      <c r="FP86" s="227"/>
      <c r="FQ86" s="227"/>
      <c r="FR86" s="227"/>
      <c r="FS86" s="227"/>
      <c r="FT86" s="227"/>
      <c r="FU86" s="227"/>
      <c r="FV86" s="227"/>
      <c r="FW86" s="227"/>
      <c r="FX86" s="227"/>
      <c r="FY86" s="227"/>
      <c r="FZ86" s="227"/>
      <c r="GA86" s="227"/>
      <c r="GB86" s="227"/>
      <c r="GC86" s="227"/>
      <c r="GD86" s="227"/>
      <c r="GE86" s="227"/>
      <c r="GF86" s="227"/>
      <c r="GG86" s="227"/>
      <c r="GH86" s="227"/>
      <c r="GI86" s="227"/>
      <c r="GJ86" s="227"/>
      <c r="GK86" s="227"/>
      <c r="GL86" s="227"/>
      <c r="GM86" s="227"/>
      <c r="GN86" s="227"/>
      <c r="GO86" s="227"/>
      <c r="GP86" s="227"/>
      <c r="GQ86" s="227"/>
      <c r="GR86" s="227"/>
      <c r="GS86" s="227"/>
      <c r="GT86" s="227"/>
      <c r="GU86" s="227"/>
      <c r="GV86" s="227"/>
      <c r="GW86" s="227"/>
      <c r="GX86" s="227"/>
      <c r="GY86" s="227"/>
      <c r="GZ86" s="227"/>
      <c r="HA86" s="227"/>
      <c r="HB86" s="227"/>
      <c r="HC86" s="227"/>
      <c r="HD86" s="227"/>
      <c r="HE86" s="227"/>
      <c r="HF86" s="227"/>
      <c r="HG86" s="227"/>
      <c r="HH86" s="227"/>
      <c r="HI86" s="227"/>
      <c r="HJ86" s="227"/>
      <c r="HK86" s="227"/>
      <c r="HL86" s="227"/>
      <c r="HM86" s="227"/>
      <c r="HN86" s="227"/>
      <c r="HO86" s="227"/>
      <c r="HP86" s="227"/>
      <c r="HQ86" s="227"/>
      <c r="HR86" s="227"/>
    </row>
    <row r="87" spans="1:226">
      <c r="A87" s="238"/>
      <c r="B87" s="238"/>
      <c r="C87" s="215"/>
      <c r="D87" s="216"/>
      <c r="E87" s="207"/>
      <c r="F87" s="224"/>
      <c r="G87" s="219"/>
      <c r="H87" s="220"/>
      <c r="I87" s="239"/>
      <c r="J87" s="239"/>
      <c r="K87" s="239"/>
      <c r="L87" s="239"/>
      <c r="M87" s="239"/>
      <c r="N87" s="239"/>
      <c r="O87" s="226"/>
      <c r="P87" s="226"/>
      <c r="Q87" s="226"/>
      <c r="R87" s="226"/>
      <c r="S87" s="226"/>
      <c r="T87" s="226"/>
      <c r="U87" s="226"/>
      <c r="V87" s="226"/>
      <c r="W87" s="226"/>
      <c r="X87" s="226"/>
      <c r="Y87" s="226"/>
      <c r="Z87" s="226"/>
      <c r="AA87" s="226"/>
      <c r="AB87" s="226"/>
      <c r="AC87" s="226"/>
      <c r="AD87" s="226"/>
      <c r="AE87" s="226"/>
      <c r="AF87" s="226"/>
      <c r="AG87" s="226"/>
      <c r="AH87" s="226"/>
      <c r="AI87" s="226"/>
      <c r="AJ87" s="226"/>
      <c r="AK87" s="226"/>
      <c r="AL87" s="226"/>
      <c r="AM87" s="226"/>
      <c r="AN87" s="226"/>
      <c r="AO87" s="226"/>
      <c r="AP87" s="226"/>
      <c r="AQ87" s="226"/>
      <c r="AR87" s="226"/>
      <c r="AS87" s="226"/>
      <c r="AT87" s="226"/>
      <c r="AU87" s="226"/>
      <c r="AV87" s="226"/>
      <c r="AW87" s="226"/>
      <c r="AX87" s="226"/>
      <c r="AY87" s="226"/>
      <c r="AZ87" s="226"/>
      <c r="BA87" s="226"/>
      <c r="BB87" s="226"/>
      <c r="BC87" s="226"/>
      <c r="BD87" s="226"/>
      <c r="BE87" s="226"/>
      <c r="BF87" s="226"/>
      <c r="BG87" s="226"/>
      <c r="BH87" s="226"/>
      <c r="BI87" s="226"/>
      <c r="BJ87" s="226"/>
      <c r="BK87" s="226"/>
      <c r="BL87" s="226"/>
      <c r="BM87" s="226"/>
      <c r="BN87" s="226"/>
      <c r="BO87" s="226"/>
      <c r="BP87" s="226"/>
      <c r="BQ87" s="226"/>
      <c r="BR87" s="226"/>
      <c r="BS87" s="226"/>
      <c r="BT87" s="226"/>
      <c r="BU87" s="226"/>
      <c r="BV87" s="226"/>
      <c r="BW87" s="226"/>
      <c r="BX87" s="226"/>
      <c r="BY87" s="226"/>
      <c r="BZ87" s="226"/>
      <c r="CA87" s="226"/>
      <c r="CB87" s="226"/>
      <c r="CC87" s="226"/>
      <c r="CD87" s="226"/>
      <c r="CE87" s="226"/>
      <c r="CF87" s="226"/>
      <c r="CG87" s="226"/>
      <c r="CH87" s="226"/>
      <c r="CI87" s="226"/>
      <c r="CJ87" s="226"/>
      <c r="CK87" s="226"/>
      <c r="CL87" s="226"/>
      <c r="CM87" s="226"/>
      <c r="CN87" s="226"/>
      <c r="CO87" s="226"/>
      <c r="CP87" s="226"/>
      <c r="CQ87" s="226"/>
      <c r="CR87" s="226"/>
      <c r="CS87" s="226"/>
      <c r="CT87" s="226"/>
      <c r="CU87" s="226"/>
      <c r="CV87" s="226"/>
      <c r="CW87" s="226"/>
      <c r="CX87" s="226"/>
      <c r="CY87" s="226"/>
      <c r="CZ87" s="226"/>
      <c r="DA87" s="226"/>
      <c r="DB87" s="226"/>
      <c r="DC87" s="226"/>
      <c r="DD87" s="226"/>
      <c r="DE87" s="226"/>
      <c r="DF87" s="226"/>
      <c r="DG87" s="226"/>
      <c r="DH87" s="226"/>
      <c r="DI87" s="226"/>
      <c r="DJ87" s="226"/>
      <c r="DK87" s="226"/>
      <c r="DL87" s="226"/>
      <c r="DM87" s="226"/>
      <c r="DN87" s="226"/>
      <c r="DO87" s="226"/>
      <c r="DP87" s="226"/>
      <c r="DQ87" s="226"/>
      <c r="DR87" s="226"/>
      <c r="DS87" s="226"/>
      <c r="DT87" s="226"/>
      <c r="DU87" s="226"/>
      <c r="DV87" s="226"/>
      <c r="DW87" s="226"/>
      <c r="DX87" s="226"/>
      <c r="DY87" s="226"/>
      <c r="DZ87" s="226"/>
      <c r="EA87" s="226"/>
      <c r="EB87" s="226"/>
      <c r="EC87" s="226"/>
      <c r="ED87" s="226"/>
      <c r="EE87" s="226"/>
      <c r="EF87" s="226"/>
      <c r="EG87" s="226"/>
      <c r="EH87" s="226"/>
      <c r="EI87" s="226"/>
      <c r="EJ87" s="226"/>
      <c r="EK87" s="226"/>
      <c r="EL87" s="226"/>
      <c r="EM87" s="226"/>
      <c r="EN87" s="226"/>
      <c r="EO87" s="226"/>
      <c r="EP87" s="226"/>
      <c r="EQ87" s="226"/>
      <c r="ER87" s="226"/>
      <c r="ES87" s="226"/>
      <c r="ET87" s="226"/>
      <c r="EU87" s="226"/>
      <c r="EV87" s="226"/>
      <c r="EW87" s="226"/>
      <c r="EX87" s="226"/>
      <c r="EY87" s="226"/>
      <c r="EZ87" s="226"/>
      <c r="FA87" s="226"/>
      <c r="FB87" s="226"/>
      <c r="FC87" s="226"/>
      <c r="FD87" s="226"/>
      <c r="FE87" s="226"/>
      <c r="FF87" s="226"/>
      <c r="FG87" s="226"/>
      <c r="FH87" s="226"/>
      <c r="FI87" s="226"/>
      <c r="FJ87" s="226"/>
      <c r="FK87" s="226"/>
      <c r="FL87" s="226"/>
      <c r="FM87" s="226"/>
      <c r="FN87" s="226"/>
      <c r="FO87" s="226"/>
      <c r="FP87" s="226"/>
      <c r="FQ87" s="226"/>
      <c r="FR87" s="226"/>
      <c r="FS87" s="226"/>
      <c r="FT87" s="226"/>
      <c r="FU87" s="226"/>
      <c r="FV87" s="226"/>
      <c r="FW87" s="226"/>
      <c r="FX87" s="226"/>
      <c r="FY87" s="226"/>
      <c r="FZ87" s="226"/>
      <c r="GA87" s="226"/>
      <c r="GB87" s="226"/>
      <c r="GC87" s="226"/>
      <c r="GD87" s="226"/>
      <c r="GE87" s="226"/>
      <c r="GF87" s="226"/>
      <c r="GG87" s="226"/>
      <c r="GH87" s="226"/>
      <c r="GI87" s="226"/>
      <c r="GJ87" s="226"/>
      <c r="GK87" s="226"/>
      <c r="GL87" s="226"/>
      <c r="GM87" s="226"/>
      <c r="GN87" s="226"/>
      <c r="GO87" s="226"/>
      <c r="GP87" s="226"/>
      <c r="GQ87" s="226"/>
      <c r="GR87" s="226"/>
      <c r="GS87" s="226"/>
      <c r="GT87" s="226"/>
      <c r="GU87" s="226"/>
      <c r="GV87" s="226"/>
      <c r="GW87" s="226"/>
      <c r="GX87" s="226"/>
      <c r="GY87" s="226"/>
      <c r="GZ87" s="226"/>
      <c r="HA87" s="226"/>
      <c r="HB87" s="226"/>
      <c r="HC87" s="226"/>
      <c r="HD87" s="226"/>
      <c r="HE87" s="226"/>
      <c r="HF87" s="226"/>
      <c r="HG87" s="226"/>
      <c r="HH87" s="226"/>
      <c r="HI87" s="226"/>
      <c r="HJ87" s="226"/>
      <c r="HK87" s="226"/>
      <c r="HL87" s="226"/>
      <c r="HM87" s="226"/>
      <c r="HN87" s="226"/>
      <c r="HO87" s="226"/>
      <c r="HP87" s="226"/>
      <c r="HQ87" s="226"/>
      <c r="HR87" s="226"/>
    </row>
    <row r="88" spans="1:226" s="23" customFormat="1" ht="15.75">
      <c r="A88" s="234"/>
      <c r="B88" s="234"/>
      <c r="C88" s="311"/>
      <c r="D88" s="311"/>
      <c r="E88" s="311"/>
      <c r="F88" s="311"/>
      <c r="G88" s="235"/>
      <c r="H88" s="236"/>
      <c r="I88" s="241"/>
      <c r="J88" s="241"/>
      <c r="K88" s="241"/>
      <c r="L88" s="241"/>
      <c r="M88" s="241"/>
      <c r="N88" s="240">
        <f t="shared" ref="N88" si="21">N89</f>
        <v>0</v>
      </c>
      <c r="O88" s="227"/>
      <c r="P88" s="227"/>
      <c r="Q88" s="227"/>
      <c r="R88" s="227"/>
      <c r="S88" s="227"/>
      <c r="T88" s="227"/>
      <c r="U88" s="227"/>
      <c r="V88" s="227"/>
      <c r="W88" s="227"/>
      <c r="X88" s="227"/>
      <c r="Y88" s="227"/>
      <c r="Z88" s="227"/>
      <c r="AA88" s="227"/>
      <c r="AB88" s="227"/>
      <c r="AC88" s="227"/>
      <c r="AD88" s="227"/>
      <c r="AE88" s="227"/>
      <c r="AF88" s="227"/>
      <c r="AG88" s="227"/>
      <c r="AH88" s="227"/>
      <c r="AI88" s="227"/>
      <c r="AJ88" s="227"/>
      <c r="AK88" s="227"/>
      <c r="AL88" s="227"/>
      <c r="AM88" s="227"/>
      <c r="AN88" s="227"/>
      <c r="AO88" s="227"/>
      <c r="AP88" s="227"/>
      <c r="AQ88" s="227"/>
      <c r="AR88" s="227"/>
      <c r="AS88" s="227"/>
      <c r="AT88" s="227"/>
      <c r="AU88" s="227"/>
      <c r="AV88" s="227"/>
      <c r="AW88" s="227"/>
      <c r="AX88" s="227"/>
      <c r="AY88" s="227"/>
      <c r="AZ88" s="227"/>
      <c r="BA88" s="227"/>
      <c r="BB88" s="227"/>
      <c r="BC88" s="227"/>
      <c r="BD88" s="227"/>
      <c r="BE88" s="227"/>
      <c r="BF88" s="227"/>
      <c r="BG88" s="227"/>
      <c r="BH88" s="227"/>
      <c r="BI88" s="227"/>
      <c r="BJ88" s="227"/>
      <c r="BK88" s="227"/>
      <c r="BL88" s="227"/>
      <c r="BM88" s="227"/>
      <c r="BN88" s="227"/>
      <c r="BO88" s="227"/>
      <c r="BP88" s="227"/>
      <c r="BQ88" s="227"/>
      <c r="BR88" s="227"/>
      <c r="BS88" s="227"/>
      <c r="BT88" s="227"/>
      <c r="BU88" s="227"/>
      <c r="BV88" s="227"/>
      <c r="BW88" s="227"/>
      <c r="BX88" s="227"/>
      <c r="BY88" s="227"/>
      <c r="BZ88" s="227"/>
      <c r="CA88" s="227"/>
      <c r="CB88" s="227"/>
      <c r="CC88" s="227"/>
      <c r="CD88" s="227"/>
      <c r="CE88" s="227"/>
      <c r="CF88" s="227"/>
      <c r="CG88" s="227"/>
      <c r="CH88" s="227"/>
      <c r="CI88" s="227"/>
      <c r="CJ88" s="227"/>
      <c r="CK88" s="227"/>
      <c r="CL88" s="227"/>
      <c r="CM88" s="227"/>
      <c r="CN88" s="227"/>
      <c r="CO88" s="227"/>
      <c r="CP88" s="227"/>
      <c r="CQ88" s="227"/>
      <c r="CR88" s="227"/>
      <c r="CS88" s="227"/>
      <c r="CT88" s="227"/>
      <c r="CU88" s="227"/>
      <c r="CV88" s="227"/>
      <c r="CW88" s="227"/>
      <c r="CX88" s="227"/>
      <c r="CY88" s="227"/>
      <c r="CZ88" s="227"/>
      <c r="DA88" s="227"/>
      <c r="DB88" s="227"/>
      <c r="DC88" s="227"/>
      <c r="DD88" s="227"/>
      <c r="DE88" s="227"/>
      <c r="DF88" s="227"/>
      <c r="DG88" s="227"/>
      <c r="DH88" s="227"/>
      <c r="DI88" s="227"/>
      <c r="DJ88" s="227"/>
      <c r="DK88" s="227"/>
      <c r="DL88" s="227"/>
      <c r="DM88" s="227"/>
      <c r="DN88" s="227"/>
      <c r="DO88" s="227"/>
      <c r="DP88" s="227"/>
      <c r="DQ88" s="227"/>
      <c r="DR88" s="227"/>
      <c r="DS88" s="227"/>
      <c r="DT88" s="227"/>
      <c r="DU88" s="227"/>
      <c r="DV88" s="227"/>
      <c r="DW88" s="227"/>
      <c r="DX88" s="227"/>
      <c r="DY88" s="227"/>
      <c r="DZ88" s="227"/>
      <c r="EA88" s="227"/>
      <c r="EB88" s="227"/>
      <c r="EC88" s="227"/>
      <c r="ED88" s="227"/>
      <c r="EE88" s="227"/>
      <c r="EF88" s="227"/>
      <c r="EG88" s="227"/>
      <c r="EH88" s="227"/>
      <c r="EI88" s="227"/>
      <c r="EJ88" s="227"/>
      <c r="EK88" s="227"/>
      <c r="EL88" s="227"/>
      <c r="EM88" s="227"/>
      <c r="EN88" s="227"/>
      <c r="EO88" s="227"/>
      <c r="EP88" s="227"/>
      <c r="EQ88" s="227"/>
      <c r="ER88" s="227"/>
      <c r="ES88" s="227"/>
      <c r="ET88" s="227"/>
      <c r="EU88" s="227"/>
      <c r="EV88" s="227"/>
      <c r="EW88" s="227"/>
      <c r="EX88" s="227"/>
      <c r="EY88" s="227"/>
      <c r="EZ88" s="227"/>
      <c r="FA88" s="227"/>
      <c r="FB88" s="227"/>
      <c r="FC88" s="227"/>
      <c r="FD88" s="227"/>
      <c r="FE88" s="227"/>
      <c r="FF88" s="227"/>
      <c r="FG88" s="227"/>
      <c r="FH88" s="227"/>
      <c r="FI88" s="227"/>
      <c r="FJ88" s="227"/>
      <c r="FK88" s="227"/>
      <c r="FL88" s="227"/>
      <c r="FM88" s="227"/>
      <c r="FN88" s="227"/>
      <c r="FO88" s="227"/>
      <c r="FP88" s="227"/>
      <c r="FQ88" s="227"/>
      <c r="FR88" s="227"/>
      <c r="FS88" s="227"/>
      <c r="FT88" s="227"/>
      <c r="FU88" s="227"/>
      <c r="FV88" s="227"/>
      <c r="FW88" s="227"/>
      <c r="FX88" s="227"/>
      <c r="FY88" s="227"/>
      <c r="FZ88" s="227"/>
      <c r="GA88" s="227"/>
      <c r="GB88" s="227"/>
      <c r="GC88" s="227"/>
      <c r="GD88" s="227"/>
      <c r="GE88" s="227"/>
      <c r="GF88" s="227"/>
      <c r="GG88" s="227"/>
      <c r="GH88" s="227"/>
      <c r="GI88" s="227"/>
      <c r="GJ88" s="227"/>
      <c r="GK88" s="227"/>
      <c r="GL88" s="227"/>
      <c r="GM88" s="227"/>
      <c r="GN88" s="227"/>
      <c r="GO88" s="227"/>
      <c r="GP88" s="227"/>
      <c r="GQ88" s="227"/>
      <c r="GR88" s="227"/>
      <c r="GS88" s="227"/>
      <c r="GT88" s="227"/>
      <c r="GU88" s="227"/>
      <c r="GV88" s="227"/>
      <c r="GW88" s="227"/>
      <c r="GX88" s="227"/>
      <c r="GY88" s="227"/>
      <c r="GZ88" s="227"/>
      <c r="HA88" s="227"/>
      <c r="HB88" s="227"/>
      <c r="HC88" s="227"/>
      <c r="HD88" s="227"/>
      <c r="HE88" s="227"/>
      <c r="HF88" s="227"/>
      <c r="HG88" s="227"/>
      <c r="HH88" s="227"/>
      <c r="HI88" s="227"/>
      <c r="HJ88" s="227"/>
      <c r="HK88" s="227"/>
      <c r="HL88" s="227"/>
      <c r="HM88" s="227"/>
      <c r="HN88" s="227"/>
      <c r="HO88" s="227"/>
      <c r="HP88" s="227"/>
      <c r="HQ88" s="227"/>
      <c r="HR88" s="227"/>
    </row>
    <row r="89" spans="1:226" ht="15.75">
      <c r="A89" s="238"/>
      <c r="B89" s="238"/>
      <c r="C89" s="208"/>
      <c r="D89" s="209"/>
      <c r="E89" s="225"/>
      <c r="F89" s="223"/>
      <c r="G89" s="212"/>
      <c r="H89" s="213"/>
      <c r="I89" s="230"/>
      <c r="J89" s="230"/>
      <c r="K89" s="230"/>
      <c r="L89" s="230"/>
      <c r="M89" s="230"/>
      <c r="N89" s="239"/>
      <c r="O89" s="226"/>
      <c r="P89" s="226"/>
      <c r="Q89" s="226"/>
      <c r="R89" s="226"/>
      <c r="S89" s="226"/>
      <c r="T89" s="226"/>
      <c r="U89" s="226"/>
      <c r="V89" s="226"/>
      <c r="W89" s="226"/>
      <c r="X89" s="226"/>
      <c r="Y89" s="226"/>
      <c r="Z89" s="226"/>
      <c r="AA89" s="226"/>
      <c r="AB89" s="226"/>
      <c r="AC89" s="226"/>
      <c r="AD89" s="226"/>
      <c r="AE89" s="226"/>
      <c r="AF89" s="226"/>
      <c r="AG89" s="226"/>
      <c r="AH89" s="226"/>
      <c r="AI89" s="226"/>
      <c r="AJ89" s="226"/>
      <c r="AK89" s="226"/>
      <c r="AL89" s="226"/>
      <c r="AM89" s="226"/>
      <c r="AN89" s="226"/>
      <c r="AO89" s="226"/>
      <c r="AP89" s="226"/>
      <c r="AQ89" s="226"/>
      <c r="AR89" s="226"/>
      <c r="AS89" s="226"/>
      <c r="AT89" s="226"/>
      <c r="AU89" s="226"/>
      <c r="AV89" s="226"/>
      <c r="AW89" s="226"/>
      <c r="AX89" s="226"/>
      <c r="AY89" s="226"/>
      <c r="AZ89" s="226"/>
      <c r="BA89" s="226"/>
      <c r="BB89" s="226"/>
      <c r="BC89" s="226"/>
      <c r="BD89" s="226"/>
      <c r="BE89" s="226"/>
      <c r="BF89" s="226"/>
      <c r="BG89" s="226"/>
      <c r="BH89" s="226"/>
      <c r="BI89" s="226"/>
      <c r="BJ89" s="226"/>
      <c r="BK89" s="226"/>
      <c r="BL89" s="226"/>
      <c r="BM89" s="226"/>
      <c r="BN89" s="226"/>
      <c r="BO89" s="226"/>
      <c r="BP89" s="226"/>
      <c r="BQ89" s="226"/>
      <c r="BR89" s="226"/>
      <c r="BS89" s="226"/>
      <c r="BT89" s="226"/>
      <c r="BU89" s="226"/>
      <c r="BV89" s="226"/>
      <c r="BW89" s="226"/>
      <c r="BX89" s="226"/>
      <c r="BY89" s="226"/>
      <c r="BZ89" s="226"/>
      <c r="CA89" s="226"/>
      <c r="CB89" s="226"/>
      <c r="CC89" s="226"/>
      <c r="CD89" s="226"/>
      <c r="CE89" s="226"/>
      <c r="CF89" s="226"/>
      <c r="CG89" s="226"/>
      <c r="CH89" s="226"/>
      <c r="CI89" s="226"/>
      <c r="CJ89" s="226"/>
      <c r="CK89" s="226"/>
      <c r="CL89" s="226"/>
      <c r="CM89" s="226"/>
      <c r="CN89" s="226"/>
      <c r="CO89" s="226"/>
      <c r="CP89" s="226"/>
      <c r="CQ89" s="226"/>
      <c r="CR89" s="226"/>
      <c r="CS89" s="226"/>
      <c r="CT89" s="226"/>
      <c r="CU89" s="226"/>
      <c r="CV89" s="226"/>
      <c r="CW89" s="226"/>
      <c r="CX89" s="226"/>
      <c r="CY89" s="226"/>
      <c r="CZ89" s="226"/>
      <c r="DA89" s="226"/>
      <c r="DB89" s="226"/>
      <c r="DC89" s="226"/>
      <c r="DD89" s="226"/>
      <c r="DE89" s="226"/>
      <c r="DF89" s="226"/>
      <c r="DG89" s="226"/>
      <c r="DH89" s="226"/>
      <c r="DI89" s="226"/>
      <c r="DJ89" s="226"/>
      <c r="DK89" s="226"/>
      <c r="DL89" s="226"/>
      <c r="DM89" s="226"/>
      <c r="DN89" s="226"/>
      <c r="DO89" s="226"/>
      <c r="DP89" s="226"/>
      <c r="DQ89" s="226"/>
      <c r="DR89" s="226"/>
      <c r="DS89" s="226"/>
      <c r="DT89" s="226"/>
      <c r="DU89" s="226"/>
      <c r="DV89" s="226"/>
      <c r="DW89" s="226"/>
      <c r="DX89" s="226"/>
      <c r="DY89" s="226"/>
      <c r="DZ89" s="226"/>
      <c r="EA89" s="226"/>
      <c r="EB89" s="226"/>
      <c r="EC89" s="226"/>
      <c r="ED89" s="226"/>
      <c r="EE89" s="226"/>
      <c r="EF89" s="226"/>
      <c r="EG89" s="226"/>
      <c r="EH89" s="226"/>
      <c r="EI89" s="226"/>
      <c r="EJ89" s="226"/>
      <c r="EK89" s="226"/>
      <c r="EL89" s="226"/>
      <c r="EM89" s="226"/>
      <c r="EN89" s="226"/>
      <c r="EO89" s="226"/>
      <c r="EP89" s="226"/>
      <c r="EQ89" s="226"/>
      <c r="ER89" s="226"/>
      <c r="ES89" s="226"/>
      <c r="ET89" s="226"/>
      <c r="EU89" s="226"/>
      <c r="EV89" s="226"/>
      <c r="EW89" s="226"/>
      <c r="EX89" s="226"/>
      <c r="EY89" s="226"/>
      <c r="EZ89" s="226"/>
      <c r="FA89" s="226"/>
      <c r="FB89" s="226"/>
      <c r="FC89" s="226"/>
      <c r="FD89" s="226"/>
      <c r="FE89" s="226"/>
      <c r="FF89" s="226"/>
      <c r="FG89" s="226"/>
      <c r="FH89" s="226"/>
      <c r="FI89" s="226"/>
      <c r="FJ89" s="226"/>
      <c r="FK89" s="226"/>
      <c r="FL89" s="226"/>
      <c r="FM89" s="226"/>
      <c r="FN89" s="226"/>
      <c r="FO89" s="226"/>
      <c r="FP89" s="226"/>
      <c r="FQ89" s="226"/>
      <c r="FR89" s="226"/>
      <c r="FS89" s="226"/>
      <c r="FT89" s="226"/>
      <c r="FU89" s="226"/>
      <c r="FV89" s="226"/>
      <c r="FW89" s="226"/>
      <c r="FX89" s="226"/>
      <c r="FY89" s="226"/>
      <c r="FZ89" s="226"/>
      <c r="GA89" s="226"/>
      <c r="GB89" s="226"/>
      <c r="GC89" s="226"/>
      <c r="GD89" s="226"/>
      <c r="GE89" s="226"/>
      <c r="GF89" s="226"/>
      <c r="GG89" s="226"/>
      <c r="GH89" s="226"/>
      <c r="GI89" s="226"/>
      <c r="GJ89" s="226"/>
      <c r="GK89" s="226"/>
      <c r="GL89" s="226"/>
      <c r="GM89" s="226"/>
      <c r="GN89" s="226"/>
      <c r="GO89" s="226"/>
      <c r="GP89" s="226"/>
      <c r="GQ89" s="226"/>
      <c r="GR89" s="226"/>
      <c r="GS89" s="226"/>
      <c r="GT89" s="226"/>
      <c r="GU89" s="226"/>
      <c r="GV89" s="226"/>
      <c r="GW89" s="226"/>
      <c r="GX89" s="226"/>
      <c r="GY89" s="226"/>
      <c r="GZ89" s="226"/>
      <c r="HA89" s="226"/>
      <c r="HB89" s="226"/>
      <c r="HC89" s="226"/>
      <c r="HD89" s="226"/>
      <c r="HE89" s="226"/>
      <c r="HF89" s="226"/>
      <c r="HG89" s="226"/>
      <c r="HH89" s="226"/>
      <c r="HI89" s="226"/>
      <c r="HJ89" s="226"/>
      <c r="HK89" s="226"/>
      <c r="HL89" s="226"/>
      <c r="HM89" s="226"/>
      <c r="HN89" s="226"/>
      <c r="HO89" s="226"/>
      <c r="HP89" s="226"/>
      <c r="HQ89" s="226"/>
      <c r="HR89" s="226"/>
    </row>
    <row r="90" spans="1:226" s="23" customFormat="1" ht="15.75">
      <c r="A90" s="238"/>
      <c r="B90" s="238"/>
      <c r="C90" s="208"/>
      <c r="D90" s="216"/>
      <c r="E90" s="207"/>
      <c r="F90" s="224"/>
      <c r="G90" s="219"/>
      <c r="H90" s="220"/>
      <c r="I90" s="229"/>
      <c r="J90" s="229"/>
      <c r="K90" s="229"/>
      <c r="L90" s="229"/>
      <c r="M90" s="229"/>
      <c r="N90" s="240">
        <f t="shared" ref="N90" si="22">SUM(N91)</f>
        <v>0</v>
      </c>
      <c r="O90" s="227"/>
      <c r="P90" s="227"/>
      <c r="Q90" s="227"/>
      <c r="R90" s="227"/>
      <c r="S90" s="227"/>
      <c r="T90" s="227"/>
      <c r="U90" s="227"/>
      <c r="V90" s="227"/>
      <c r="W90" s="227"/>
      <c r="X90" s="227"/>
      <c r="Y90" s="227"/>
      <c r="Z90" s="227"/>
      <c r="AA90" s="227"/>
      <c r="AB90" s="227"/>
      <c r="AC90" s="227"/>
      <c r="AD90" s="227"/>
      <c r="AE90" s="227"/>
      <c r="AF90" s="227"/>
      <c r="AG90" s="227"/>
      <c r="AH90" s="227"/>
      <c r="AI90" s="227"/>
      <c r="AJ90" s="227"/>
      <c r="AK90" s="227"/>
      <c r="AL90" s="227"/>
      <c r="AM90" s="227"/>
      <c r="AN90" s="227"/>
      <c r="AO90" s="227"/>
      <c r="AP90" s="227"/>
      <c r="AQ90" s="227"/>
      <c r="AR90" s="227"/>
      <c r="AS90" s="227"/>
      <c r="AT90" s="227"/>
      <c r="AU90" s="227"/>
      <c r="AV90" s="227"/>
      <c r="AW90" s="227"/>
      <c r="AX90" s="227"/>
      <c r="AY90" s="227"/>
      <c r="AZ90" s="227"/>
      <c r="BA90" s="227"/>
      <c r="BB90" s="227"/>
      <c r="BC90" s="227"/>
      <c r="BD90" s="227"/>
      <c r="BE90" s="227"/>
      <c r="BF90" s="227"/>
      <c r="BG90" s="227"/>
      <c r="BH90" s="227"/>
      <c r="BI90" s="227"/>
      <c r="BJ90" s="227"/>
      <c r="BK90" s="227"/>
      <c r="BL90" s="227"/>
      <c r="BM90" s="227"/>
      <c r="BN90" s="227"/>
      <c r="BO90" s="227"/>
      <c r="BP90" s="227"/>
      <c r="BQ90" s="227"/>
      <c r="BR90" s="227"/>
      <c r="BS90" s="227"/>
      <c r="BT90" s="227"/>
      <c r="BU90" s="227"/>
      <c r="BV90" s="227"/>
      <c r="BW90" s="227"/>
      <c r="BX90" s="227"/>
      <c r="BY90" s="227"/>
      <c r="BZ90" s="227"/>
      <c r="CA90" s="227"/>
      <c r="CB90" s="227"/>
      <c r="CC90" s="227"/>
      <c r="CD90" s="227"/>
      <c r="CE90" s="227"/>
      <c r="CF90" s="227"/>
      <c r="CG90" s="227"/>
      <c r="CH90" s="227"/>
      <c r="CI90" s="227"/>
      <c r="CJ90" s="227"/>
      <c r="CK90" s="227"/>
      <c r="CL90" s="227"/>
      <c r="CM90" s="227"/>
      <c r="CN90" s="227"/>
      <c r="CO90" s="227"/>
      <c r="CP90" s="227"/>
      <c r="CQ90" s="227"/>
      <c r="CR90" s="227"/>
      <c r="CS90" s="227"/>
      <c r="CT90" s="227"/>
      <c r="CU90" s="227"/>
      <c r="CV90" s="227"/>
      <c r="CW90" s="227"/>
      <c r="CX90" s="227"/>
      <c r="CY90" s="227"/>
      <c r="CZ90" s="227"/>
      <c r="DA90" s="227"/>
      <c r="DB90" s="227"/>
      <c r="DC90" s="227"/>
      <c r="DD90" s="227"/>
      <c r="DE90" s="227"/>
      <c r="DF90" s="227"/>
      <c r="DG90" s="227"/>
      <c r="DH90" s="227"/>
      <c r="DI90" s="227"/>
      <c r="DJ90" s="227"/>
      <c r="DK90" s="227"/>
      <c r="DL90" s="227"/>
      <c r="DM90" s="227"/>
      <c r="DN90" s="227"/>
      <c r="DO90" s="227"/>
      <c r="DP90" s="227"/>
      <c r="DQ90" s="227"/>
      <c r="DR90" s="227"/>
      <c r="DS90" s="227"/>
      <c r="DT90" s="227"/>
      <c r="DU90" s="227"/>
      <c r="DV90" s="227"/>
      <c r="DW90" s="227"/>
      <c r="DX90" s="227"/>
      <c r="DY90" s="227"/>
      <c r="DZ90" s="227"/>
      <c r="EA90" s="227"/>
      <c r="EB90" s="227"/>
      <c r="EC90" s="227"/>
      <c r="ED90" s="227"/>
      <c r="EE90" s="227"/>
      <c r="EF90" s="227"/>
      <c r="EG90" s="227"/>
      <c r="EH90" s="227"/>
      <c r="EI90" s="227"/>
      <c r="EJ90" s="227"/>
      <c r="EK90" s="227"/>
      <c r="EL90" s="227"/>
      <c r="EM90" s="227"/>
      <c r="EN90" s="227"/>
      <c r="EO90" s="227"/>
      <c r="EP90" s="227"/>
      <c r="EQ90" s="227"/>
      <c r="ER90" s="227"/>
      <c r="ES90" s="227"/>
      <c r="ET90" s="227"/>
      <c r="EU90" s="227"/>
      <c r="EV90" s="227"/>
      <c r="EW90" s="227"/>
      <c r="EX90" s="227"/>
      <c r="EY90" s="227"/>
      <c r="EZ90" s="227"/>
      <c r="FA90" s="227"/>
      <c r="FB90" s="227"/>
      <c r="FC90" s="227"/>
      <c r="FD90" s="227"/>
      <c r="FE90" s="227"/>
      <c r="FF90" s="227"/>
      <c r="FG90" s="227"/>
      <c r="FH90" s="227"/>
      <c r="FI90" s="227"/>
      <c r="FJ90" s="227"/>
      <c r="FK90" s="227"/>
      <c r="FL90" s="227"/>
      <c r="FM90" s="227"/>
      <c r="FN90" s="227"/>
      <c r="FO90" s="227"/>
      <c r="FP90" s="227"/>
      <c r="FQ90" s="227"/>
      <c r="FR90" s="227"/>
      <c r="FS90" s="227"/>
      <c r="FT90" s="227"/>
      <c r="FU90" s="227"/>
      <c r="FV90" s="227"/>
      <c r="FW90" s="227"/>
      <c r="FX90" s="227"/>
      <c r="FY90" s="227"/>
      <c r="FZ90" s="227"/>
      <c r="GA90" s="227"/>
      <c r="GB90" s="227"/>
      <c r="GC90" s="227"/>
      <c r="GD90" s="227"/>
      <c r="GE90" s="227"/>
      <c r="GF90" s="227"/>
      <c r="GG90" s="227"/>
      <c r="GH90" s="227"/>
      <c r="GI90" s="227"/>
      <c r="GJ90" s="227"/>
      <c r="GK90" s="227"/>
      <c r="GL90" s="227"/>
      <c r="GM90" s="227"/>
      <c r="GN90" s="227"/>
      <c r="GO90" s="227"/>
      <c r="GP90" s="227"/>
      <c r="GQ90" s="227"/>
      <c r="GR90" s="227"/>
      <c r="GS90" s="227"/>
      <c r="GT90" s="227"/>
      <c r="GU90" s="227"/>
      <c r="GV90" s="227"/>
      <c r="GW90" s="227"/>
      <c r="GX90" s="227"/>
      <c r="GY90" s="227"/>
      <c r="GZ90" s="227"/>
      <c r="HA90" s="227"/>
      <c r="HB90" s="227"/>
      <c r="HC90" s="227"/>
      <c r="HD90" s="227"/>
      <c r="HE90" s="227"/>
      <c r="HF90" s="227"/>
      <c r="HG90" s="227"/>
      <c r="HH90" s="227"/>
      <c r="HI90" s="227"/>
      <c r="HJ90" s="227"/>
      <c r="HK90" s="227"/>
      <c r="HL90" s="227"/>
      <c r="HM90" s="227"/>
      <c r="HN90" s="227"/>
      <c r="HO90" s="227"/>
      <c r="HP90" s="227"/>
      <c r="HQ90" s="227"/>
      <c r="HR90" s="227"/>
    </row>
    <row r="91" spans="1:226" ht="15.75">
      <c r="A91" s="238"/>
      <c r="B91" s="238"/>
      <c r="C91" s="208"/>
      <c r="D91" s="216"/>
      <c r="E91" s="207"/>
      <c r="F91" s="224"/>
      <c r="G91" s="219"/>
      <c r="H91" s="220"/>
      <c r="I91" s="229"/>
      <c r="J91" s="229"/>
      <c r="K91" s="229"/>
      <c r="L91" s="229"/>
      <c r="M91" s="229"/>
      <c r="N91" s="239"/>
      <c r="O91" s="226"/>
      <c r="P91" s="226"/>
      <c r="Q91" s="226"/>
      <c r="R91" s="226"/>
      <c r="S91" s="226"/>
      <c r="T91" s="226"/>
      <c r="U91" s="226"/>
      <c r="V91" s="226"/>
      <c r="W91" s="226"/>
      <c r="X91" s="226"/>
      <c r="Y91" s="226"/>
      <c r="Z91" s="226"/>
      <c r="AA91" s="226"/>
      <c r="AB91" s="226"/>
      <c r="AC91" s="226"/>
      <c r="AD91" s="226"/>
      <c r="AE91" s="226"/>
      <c r="AF91" s="226"/>
      <c r="AG91" s="226"/>
      <c r="AH91" s="226"/>
      <c r="AI91" s="226"/>
      <c r="AJ91" s="226"/>
      <c r="AK91" s="226"/>
      <c r="AL91" s="226"/>
      <c r="AM91" s="226"/>
      <c r="AN91" s="226"/>
      <c r="AO91" s="226"/>
      <c r="AP91" s="226"/>
      <c r="AQ91" s="226"/>
      <c r="AR91" s="226"/>
      <c r="AS91" s="226"/>
      <c r="AT91" s="226"/>
      <c r="AU91" s="226"/>
      <c r="AV91" s="226"/>
      <c r="AW91" s="226"/>
      <c r="AX91" s="226"/>
      <c r="AY91" s="226"/>
      <c r="AZ91" s="226"/>
      <c r="BA91" s="226"/>
      <c r="BB91" s="226"/>
      <c r="BC91" s="226"/>
      <c r="BD91" s="226"/>
      <c r="BE91" s="226"/>
      <c r="BF91" s="226"/>
      <c r="BG91" s="226"/>
      <c r="BH91" s="226"/>
      <c r="BI91" s="226"/>
      <c r="BJ91" s="226"/>
      <c r="BK91" s="226"/>
      <c r="BL91" s="226"/>
      <c r="BM91" s="226"/>
      <c r="BN91" s="226"/>
      <c r="BO91" s="226"/>
      <c r="BP91" s="226"/>
      <c r="BQ91" s="226"/>
      <c r="BR91" s="226"/>
      <c r="BS91" s="226"/>
      <c r="BT91" s="226"/>
      <c r="BU91" s="226"/>
      <c r="BV91" s="226"/>
      <c r="BW91" s="226"/>
      <c r="BX91" s="226"/>
      <c r="BY91" s="226"/>
      <c r="BZ91" s="226"/>
      <c r="CA91" s="226"/>
      <c r="CB91" s="226"/>
      <c r="CC91" s="226"/>
      <c r="CD91" s="226"/>
      <c r="CE91" s="226"/>
      <c r="CF91" s="226"/>
      <c r="CG91" s="226"/>
      <c r="CH91" s="226"/>
      <c r="CI91" s="226"/>
      <c r="CJ91" s="226"/>
      <c r="CK91" s="226"/>
      <c r="CL91" s="226"/>
      <c r="CM91" s="226"/>
      <c r="CN91" s="226"/>
      <c r="CO91" s="226"/>
      <c r="CP91" s="226"/>
      <c r="CQ91" s="226"/>
      <c r="CR91" s="226"/>
      <c r="CS91" s="226"/>
      <c r="CT91" s="226"/>
      <c r="CU91" s="226"/>
      <c r="CV91" s="226"/>
      <c r="CW91" s="226"/>
      <c r="CX91" s="226"/>
      <c r="CY91" s="226"/>
      <c r="CZ91" s="226"/>
      <c r="DA91" s="226"/>
      <c r="DB91" s="226"/>
      <c r="DC91" s="226"/>
      <c r="DD91" s="226"/>
      <c r="DE91" s="226"/>
      <c r="DF91" s="226"/>
      <c r="DG91" s="226"/>
      <c r="DH91" s="226"/>
      <c r="DI91" s="226"/>
      <c r="DJ91" s="226"/>
      <c r="DK91" s="226"/>
      <c r="DL91" s="226"/>
      <c r="DM91" s="226"/>
      <c r="DN91" s="226"/>
      <c r="DO91" s="226"/>
      <c r="DP91" s="226"/>
      <c r="DQ91" s="226"/>
      <c r="DR91" s="226"/>
      <c r="DS91" s="226"/>
      <c r="DT91" s="226"/>
      <c r="DU91" s="226"/>
      <c r="DV91" s="226"/>
      <c r="DW91" s="226"/>
      <c r="DX91" s="226"/>
      <c r="DY91" s="226"/>
      <c r="DZ91" s="226"/>
      <c r="EA91" s="226"/>
      <c r="EB91" s="226"/>
      <c r="EC91" s="226"/>
      <c r="ED91" s="226"/>
      <c r="EE91" s="226"/>
      <c r="EF91" s="226"/>
      <c r="EG91" s="226"/>
      <c r="EH91" s="226"/>
      <c r="EI91" s="226"/>
      <c r="EJ91" s="226"/>
      <c r="EK91" s="226"/>
      <c r="EL91" s="226"/>
      <c r="EM91" s="226"/>
      <c r="EN91" s="226"/>
      <c r="EO91" s="226"/>
      <c r="EP91" s="226"/>
      <c r="EQ91" s="226"/>
      <c r="ER91" s="226"/>
      <c r="ES91" s="226"/>
      <c r="ET91" s="226"/>
      <c r="EU91" s="226"/>
      <c r="EV91" s="226"/>
      <c r="EW91" s="226"/>
      <c r="EX91" s="226"/>
      <c r="EY91" s="226"/>
      <c r="EZ91" s="226"/>
      <c r="FA91" s="226"/>
      <c r="FB91" s="226"/>
      <c r="FC91" s="226"/>
      <c r="FD91" s="226"/>
      <c r="FE91" s="226"/>
      <c r="FF91" s="226"/>
      <c r="FG91" s="226"/>
      <c r="FH91" s="226"/>
      <c r="FI91" s="226"/>
      <c r="FJ91" s="226"/>
      <c r="FK91" s="226"/>
      <c r="FL91" s="226"/>
      <c r="FM91" s="226"/>
      <c r="FN91" s="226"/>
      <c r="FO91" s="226"/>
      <c r="FP91" s="226"/>
      <c r="FQ91" s="226"/>
      <c r="FR91" s="226"/>
      <c r="FS91" s="226"/>
      <c r="FT91" s="226"/>
      <c r="FU91" s="226"/>
      <c r="FV91" s="226"/>
      <c r="FW91" s="226"/>
      <c r="FX91" s="226"/>
      <c r="FY91" s="226"/>
      <c r="FZ91" s="226"/>
      <c r="GA91" s="226"/>
      <c r="GB91" s="226"/>
      <c r="GC91" s="226"/>
      <c r="GD91" s="226"/>
      <c r="GE91" s="226"/>
      <c r="GF91" s="226"/>
      <c r="GG91" s="226"/>
      <c r="GH91" s="226"/>
      <c r="GI91" s="226"/>
      <c r="GJ91" s="226"/>
      <c r="GK91" s="226"/>
      <c r="GL91" s="226"/>
      <c r="GM91" s="226"/>
      <c r="GN91" s="226"/>
      <c r="GO91" s="226"/>
      <c r="GP91" s="226"/>
      <c r="GQ91" s="226"/>
      <c r="GR91" s="226"/>
      <c r="GS91" s="226"/>
      <c r="GT91" s="226"/>
      <c r="GU91" s="226"/>
      <c r="GV91" s="226"/>
      <c r="GW91" s="226"/>
      <c r="GX91" s="226"/>
      <c r="GY91" s="226"/>
      <c r="GZ91" s="226"/>
      <c r="HA91" s="226"/>
      <c r="HB91" s="226"/>
      <c r="HC91" s="226"/>
      <c r="HD91" s="226"/>
      <c r="HE91" s="226"/>
      <c r="HF91" s="226"/>
      <c r="HG91" s="226"/>
      <c r="HH91" s="226"/>
      <c r="HI91" s="226"/>
      <c r="HJ91" s="226"/>
      <c r="HK91" s="226"/>
      <c r="HL91" s="226"/>
      <c r="HM91" s="226"/>
      <c r="HN91" s="226"/>
      <c r="HO91" s="226"/>
      <c r="HP91" s="226"/>
      <c r="HQ91" s="226"/>
      <c r="HR91" s="226"/>
    </row>
    <row r="92" spans="1:226" s="23" customFormat="1" ht="15.75">
      <c r="A92" s="238"/>
      <c r="B92" s="238"/>
      <c r="C92" s="208"/>
      <c r="D92" s="209"/>
      <c r="E92" s="225"/>
      <c r="F92" s="223"/>
      <c r="G92" s="212"/>
      <c r="H92" s="213"/>
      <c r="I92" s="230"/>
      <c r="J92" s="230"/>
      <c r="K92" s="230"/>
      <c r="L92" s="230"/>
      <c r="M92" s="230"/>
      <c r="N92" s="241">
        <f t="shared" ref="N92" si="23">N93+N96+N98+N100+N102+N104</f>
        <v>0</v>
      </c>
      <c r="O92" s="227"/>
      <c r="P92" s="227"/>
      <c r="Q92" s="227"/>
      <c r="R92" s="227"/>
      <c r="S92" s="227"/>
      <c r="T92" s="227"/>
      <c r="U92" s="227"/>
      <c r="V92" s="227"/>
      <c r="W92" s="227"/>
      <c r="X92" s="227"/>
      <c r="Y92" s="227"/>
      <c r="Z92" s="227"/>
      <c r="AA92" s="227"/>
      <c r="AB92" s="227"/>
      <c r="AC92" s="227"/>
      <c r="AD92" s="227"/>
      <c r="AE92" s="227"/>
      <c r="AF92" s="227"/>
      <c r="AG92" s="227"/>
      <c r="AH92" s="227"/>
      <c r="AI92" s="227"/>
      <c r="AJ92" s="227"/>
      <c r="AK92" s="227"/>
      <c r="AL92" s="227"/>
      <c r="AM92" s="227"/>
      <c r="AN92" s="227"/>
      <c r="AO92" s="227"/>
      <c r="AP92" s="227"/>
      <c r="AQ92" s="227"/>
      <c r="AR92" s="227"/>
      <c r="AS92" s="227"/>
      <c r="AT92" s="227"/>
      <c r="AU92" s="227"/>
      <c r="AV92" s="227"/>
      <c r="AW92" s="227"/>
      <c r="AX92" s="227"/>
      <c r="AY92" s="227"/>
      <c r="AZ92" s="227"/>
      <c r="BA92" s="227"/>
      <c r="BB92" s="227"/>
      <c r="BC92" s="227"/>
      <c r="BD92" s="227"/>
      <c r="BE92" s="227"/>
      <c r="BF92" s="227"/>
      <c r="BG92" s="227"/>
      <c r="BH92" s="227"/>
      <c r="BI92" s="227"/>
      <c r="BJ92" s="227"/>
      <c r="BK92" s="227"/>
      <c r="BL92" s="227"/>
      <c r="BM92" s="227"/>
      <c r="BN92" s="227"/>
      <c r="BO92" s="227"/>
      <c r="BP92" s="227"/>
      <c r="BQ92" s="227"/>
      <c r="BR92" s="227"/>
      <c r="BS92" s="227"/>
      <c r="BT92" s="227"/>
      <c r="BU92" s="227"/>
      <c r="BV92" s="227"/>
      <c r="BW92" s="227"/>
      <c r="BX92" s="227"/>
      <c r="BY92" s="227"/>
      <c r="BZ92" s="227"/>
      <c r="CA92" s="227"/>
      <c r="CB92" s="227"/>
      <c r="CC92" s="227"/>
      <c r="CD92" s="227"/>
      <c r="CE92" s="227"/>
      <c r="CF92" s="227"/>
      <c r="CG92" s="227"/>
      <c r="CH92" s="227"/>
      <c r="CI92" s="227"/>
      <c r="CJ92" s="227"/>
      <c r="CK92" s="227"/>
      <c r="CL92" s="227"/>
      <c r="CM92" s="227"/>
      <c r="CN92" s="227"/>
      <c r="CO92" s="227"/>
      <c r="CP92" s="227"/>
      <c r="CQ92" s="227"/>
      <c r="CR92" s="227"/>
      <c r="CS92" s="227"/>
      <c r="CT92" s="227"/>
      <c r="CU92" s="227"/>
      <c r="CV92" s="227"/>
      <c r="CW92" s="227"/>
      <c r="CX92" s="227"/>
      <c r="CY92" s="227"/>
      <c r="CZ92" s="227"/>
      <c r="DA92" s="227"/>
      <c r="DB92" s="227"/>
      <c r="DC92" s="227"/>
      <c r="DD92" s="227"/>
      <c r="DE92" s="227"/>
      <c r="DF92" s="227"/>
      <c r="DG92" s="227"/>
      <c r="DH92" s="227"/>
      <c r="DI92" s="227"/>
      <c r="DJ92" s="227"/>
      <c r="DK92" s="227"/>
      <c r="DL92" s="227"/>
      <c r="DM92" s="227"/>
      <c r="DN92" s="227"/>
      <c r="DO92" s="227"/>
      <c r="DP92" s="227"/>
      <c r="DQ92" s="227"/>
      <c r="DR92" s="227"/>
      <c r="DS92" s="227"/>
      <c r="DT92" s="227"/>
      <c r="DU92" s="227"/>
      <c r="DV92" s="227"/>
      <c r="DW92" s="227"/>
      <c r="DX92" s="227"/>
      <c r="DY92" s="227"/>
      <c r="DZ92" s="227"/>
      <c r="EA92" s="227"/>
      <c r="EB92" s="227"/>
      <c r="EC92" s="227"/>
      <c r="ED92" s="227"/>
      <c r="EE92" s="227"/>
      <c r="EF92" s="227"/>
      <c r="EG92" s="227"/>
      <c r="EH92" s="227"/>
      <c r="EI92" s="227"/>
      <c r="EJ92" s="227"/>
      <c r="EK92" s="227"/>
      <c r="EL92" s="227"/>
      <c r="EM92" s="227"/>
      <c r="EN92" s="227"/>
      <c r="EO92" s="227"/>
      <c r="EP92" s="227"/>
      <c r="EQ92" s="227"/>
      <c r="ER92" s="227"/>
      <c r="ES92" s="227"/>
      <c r="ET92" s="227"/>
      <c r="EU92" s="227"/>
      <c r="EV92" s="227"/>
      <c r="EW92" s="227"/>
      <c r="EX92" s="227"/>
      <c r="EY92" s="227"/>
      <c r="EZ92" s="227"/>
      <c r="FA92" s="227"/>
      <c r="FB92" s="227"/>
      <c r="FC92" s="227"/>
      <c r="FD92" s="227"/>
      <c r="FE92" s="227"/>
      <c r="FF92" s="227"/>
      <c r="FG92" s="227"/>
      <c r="FH92" s="227"/>
      <c r="FI92" s="227"/>
      <c r="FJ92" s="227"/>
      <c r="FK92" s="227"/>
      <c r="FL92" s="227"/>
      <c r="FM92" s="227"/>
      <c r="FN92" s="227"/>
      <c r="FO92" s="227"/>
      <c r="FP92" s="227"/>
      <c r="FQ92" s="227"/>
      <c r="FR92" s="227"/>
      <c r="FS92" s="227"/>
      <c r="FT92" s="227"/>
      <c r="FU92" s="227"/>
      <c r="FV92" s="227"/>
      <c r="FW92" s="227"/>
      <c r="FX92" s="227"/>
      <c r="FY92" s="227"/>
      <c r="FZ92" s="227"/>
      <c r="GA92" s="227"/>
      <c r="GB92" s="227"/>
      <c r="GC92" s="227"/>
      <c r="GD92" s="227"/>
      <c r="GE92" s="227"/>
      <c r="GF92" s="227"/>
      <c r="GG92" s="227"/>
      <c r="GH92" s="227"/>
      <c r="GI92" s="227"/>
      <c r="GJ92" s="227"/>
      <c r="GK92" s="227"/>
      <c r="GL92" s="227"/>
      <c r="GM92" s="227"/>
      <c r="GN92" s="227"/>
      <c r="GO92" s="227"/>
      <c r="GP92" s="227"/>
      <c r="GQ92" s="227"/>
      <c r="GR92" s="227"/>
      <c r="GS92" s="227"/>
      <c r="GT92" s="227"/>
      <c r="GU92" s="227"/>
      <c r="GV92" s="227"/>
      <c r="GW92" s="227"/>
      <c r="GX92" s="227"/>
      <c r="GY92" s="227"/>
      <c r="GZ92" s="227"/>
      <c r="HA92" s="227"/>
      <c r="HB92" s="227"/>
      <c r="HC92" s="227"/>
      <c r="HD92" s="227"/>
      <c r="HE92" s="227"/>
      <c r="HF92" s="227"/>
      <c r="HG92" s="227"/>
      <c r="HH92" s="227"/>
      <c r="HI92" s="227"/>
      <c r="HJ92" s="227"/>
      <c r="HK92" s="227"/>
      <c r="HL92" s="227"/>
      <c r="HM92" s="227"/>
      <c r="HN92" s="227"/>
      <c r="HO92" s="227"/>
      <c r="HP92" s="227"/>
      <c r="HQ92" s="227"/>
      <c r="HR92" s="227"/>
    </row>
    <row r="93" spans="1:226" s="23" customFormat="1" ht="15.75">
      <c r="A93" s="238"/>
      <c r="B93" s="238"/>
      <c r="C93" s="208"/>
      <c r="D93" s="216"/>
      <c r="E93" s="207"/>
      <c r="F93" s="224"/>
      <c r="G93" s="219"/>
      <c r="H93" s="220"/>
      <c r="I93" s="229"/>
      <c r="J93" s="229"/>
      <c r="K93" s="229"/>
      <c r="L93" s="229"/>
      <c r="M93" s="229"/>
      <c r="N93" s="230">
        <f t="shared" ref="N93" si="24">N94+N95</f>
        <v>0</v>
      </c>
      <c r="O93" s="227"/>
      <c r="P93" s="227"/>
      <c r="Q93" s="227"/>
      <c r="R93" s="227"/>
      <c r="S93" s="227"/>
      <c r="T93" s="227"/>
      <c r="U93" s="227"/>
      <c r="V93" s="227"/>
      <c r="W93" s="227"/>
      <c r="X93" s="227"/>
      <c r="Y93" s="227"/>
      <c r="Z93" s="227"/>
      <c r="AA93" s="227"/>
      <c r="AB93" s="227"/>
      <c r="AC93" s="227"/>
      <c r="AD93" s="227"/>
      <c r="AE93" s="227"/>
      <c r="AF93" s="227"/>
      <c r="AG93" s="227"/>
      <c r="AH93" s="227"/>
      <c r="AI93" s="227"/>
      <c r="AJ93" s="227"/>
      <c r="AK93" s="227"/>
      <c r="AL93" s="227"/>
      <c r="AM93" s="227"/>
      <c r="AN93" s="227"/>
      <c r="AO93" s="227"/>
      <c r="AP93" s="227"/>
      <c r="AQ93" s="227"/>
      <c r="AR93" s="227"/>
      <c r="AS93" s="227"/>
      <c r="AT93" s="227"/>
      <c r="AU93" s="227"/>
      <c r="AV93" s="227"/>
      <c r="AW93" s="227"/>
      <c r="AX93" s="227"/>
      <c r="AY93" s="227"/>
      <c r="AZ93" s="227"/>
      <c r="BA93" s="227"/>
      <c r="BB93" s="227"/>
      <c r="BC93" s="227"/>
      <c r="BD93" s="227"/>
      <c r="BE93" s="227"/>
      <c r="BF93" s="227"/>
      <c r="BG93" s="227"/>
      <c r="BH93" s="227"/>
      <c r="BI93" s="227"/>
      <c r="BJ93" s="227"/>
      <c r="BK93" s="227"/>
      <c r="BL93" s="227"/>
      <c r="BM93" s="227"/>
      <c r="BN93" s="227"/>
      <c r="BO93" s="227"/>
      <c r="BP93" s="227"/>
      <c r="BQ93" s="227"/>
      <c r="BR93" s="227"/>
      <c r="BS93" s="227"/>
      <c r="BT93" s="227"/>
      <c r="BU93" s="227"/>
      <c r="BV93" s="227"/>
      <c r="BW93" s="227"/>
      <c r="BX93" s="227"/>
      <c r="BY93" s="227"/>
      <c r="BZ93" s="227"/>
      <c r="CA93" s="227"/>
      <c r="CB93" s="227"/>
      <c r="CC93" s="227"/>
      <c r="CD93" s="227"/>
      <c r="CE93" s="227"/>
      <c r="CF93" s="227"/>
      <c r="CG93" s="227"/>
      <c r="CH93" s="227"/>
      <c r="CI93" s="227"/>
      <c r="CJ93" s="227"/>
      <c r="CK93" s="227"/>
      <c r="CL93" s="227"/>
      <c r="CM93" s="227"/>
      <c r="CN93" s="227"/>
      <c r="CO93" s="227"/>
      <c r="CP93" s="227"/>
      <c r="CQ93" s="227"/>
      <c r="CR93" s="227"/>
      <c r="CS93" s="227"/>
      <c r="CT93" s="227"/>
      <c r="CU93" s="227"/>
      <c r="CV93" s="227"/>
      <c r="CW93" s="227"/>
      <c r="CX93" s="227"/>
      <c r="CY93" s="227"/>
      <c r="CZ93" s="227"/>
      <c r="DA93" s="227"/>
      <c r="DB93" s="227"/>
      <c r="DC93" s="227"/>
      <c r="DD93" s="227"/>
      <c r="DE93" s="227"/>
      <c r="DF93" s="227"/>
      <c r="DG93" s="227"/>
      <c r="DH93" s="227"/>
      <c r="DI93" s="227"/>
      <c r="DJ93" s="227"/>
      <c r="DK93" s="227"/>
      <c r="DL93" s="227"/>
      <c r="DM93" s="227"/>
      <c r="DN93" s="227"/>
      <c r="DO93" s="227"/>
      <c r="DP93" s="227"/>
      <c r="DQ93" s="227"/>
      <c r="DR93" s="227"/>
      <c r="DS93" s="227"/>
      <c r="DT93" s="227"/>
      <c r="DU93" s="227"/>
      <c r="DV93" s="227"/>
      <c r="DW93" s="227"/>
      <c r="DX93" s="227"/>
      <c r="DY93" s="227"/>
      <c r="DZ93" s="227"/>
      <c r="EA93" s="227"/>
      <c r="EB93" s="227"/>
      <c r="EC93" s="227"/>
      <c r="ED93" s="227"/>
      <c r="EE93" s="227"/>
      <c r="EF93" s="227"/>
      <c r="EG93" s="227"/>
      <c r="EH93" s="227"/>
      <c r="EI93" s="227"/>
      <c r="EJ93" s="227"/>
      <c r="EK93" s="227"/>
      <c r="EL93" s="227"/>
      <c r="EM93" s="227"/>
      <c r="EN93" s="227"/>
      <c r="EO93" s="227"/>
      <c r="EP93" s="227"/>
      <c r="EQ93" s="227"/>
      <c r="ER93" s="227"/>
      <c r="ES93" s="227"/>
      <c r="ET93" s="227"/>
      <c r="EU93" s="227"/>
      <c r="EV93" s="227"/>
      <c r="EW93" s="227"/>
      <c r="EX93" s="227"/>
      <c r="EY93" s="227"/>
      <c r="EZ93" s="227"/>
      <c r="FA93" s="227"/>
      <c r="FB93" s="227"/>
      <c r="FC93" s="227"/>
      <c r="FD93" s="227"/>
      <c r="FE93" s="227"/>
      <c r="FF93" s="227"/>
      <c r="FG93" s="227"/>
      <c r="FH93" s="227"/>
      <c r="FI93" s="227"/>
      <c r="FJ93" s="227"/>
      <c r="FK93" s="227"/>
      <c r="FL93" s="227"/>
      <c r="FM93" s="227"/>
      <c r="FN93" s="227"/>
      <c r="FO93" s="227"/>
      <c r="FP93" s="227"/>
      <c r="FQ93" s="227"/>
      <c r="FR93" s="227"/>
      <c r="FS93" s="227"/>
      <c r="FT93" s="227"/>
      <c r="FU93" s="227"/>
      <c r="FV93" s="227"/>
      <c r="FW93" s="227"/>
      <c r="FX93" s="227"/>
      <c r="FY93" s="227"/>
      <c r="FZ93" s="227"/>
      <c r="GA93" s="227"/>
      <c r="GB93" s="227"/>
      <c r="GC93" s="227"/>
      <c r="GD93" s="227"/>
      <c r="GE93" s="227"/>
      <c r="GF93" s="227"/>
      <c r="GG93" s="227"/>
      <c r="GH93" s="227"/>
      <c r="GI93" s="227"/>
      <c r="GJ93" s="227"/>
      <c r="GK93" s="227"/>
      <c r="GL93" s="227"/>
      <c r="GM93" s="227"/>
      <c r="GN93" s="227"/>
      <c r="GO93" s="227"/>
      <c r="GP93" s="227"/>
      <c r="GQ93" s="227"/>
      <c r="GR93" s="227"/>
      <c r="GS93" s="227"/>
      <c r="GT93" s="227"/>
      <c r="GU93" s="227"/>
      <c r="GV93" s="227"/>
      <c r="GW93" s="227"/>
      <c r="GX93" s="227"/>
      <c r="GY93" s="227"/>
      <c r="GZ93" s="227"/>
      <c r="HA93" s="227"/>
      <c r="HB93" s="227"/>
      <c r="HC93" s="227"/>
      <c r="HD93" s="227"/>
      <c r="HE93" s="227"/>
      <c r="HF93" s="227"/>
      <c r="HG93" s="227"/>
      <c r="HH93" s="227"/>
      <c r="HI93" s="227"/>
      <c r="HJ93" s="227"/>
      <c r="HK93" s="227"/>
      <c r="HL93" s="227"/>
      <c r="HM93" s="227"/>
      <c r="HN93" s="227"/>
      <c r="HO93" s="227"/>
      <c r="HP93" s="227"/>
      <c r="HQ93" s="227"/>
      <c r="HR93" s="227"/>
    </row>
    <row r="94" spans="1:226" ht="15.75">
      <c r="A94" s="238"/>
      <c r="B94" s="238"/>
      <c r="C94" s="208"/>
      <c r="D94" s="209"/>
      <c r="E94" s="225"/>
      <c r="F94" s="223"/>
      <c r="G94" s="212"/>
      <c r="H94" s="213"/>
      <c r="I94" s="230"/>
      <c r="J94" s="230"/>
      <c r="K94" s="230"/>
      <c r="L94" s="230"/>
      <c r="M94" s="230"/>
      <c r="N94" s="229"/>
      <c r="O94" s="226"/>
      <c r="P94" s="226"/>
      <c r="Q94" s="226"/>
      <c r="R94" s="226"/>
      <c r="S94" s="226"/>
      <c r="T94" s="226"/>
      <c r="U94" s="226"/>
      <c r="V94" s="226"/>
      <c r="W94" s="226"/>
      <c r="X94" s="226"/>
      <c r="Y94" s="226"/>
      <c r="Z94" s="226"/>
      <c r="AA94" s="226"/>
      <c r="AB94" s="226"/>
      <c r="AC94" s="226"/>
      <c r="AD94" s="226"/>
      <c r="AE94" s="226"/>
      <c r="AF94" s="226"/>
      <c r="AG94" s="226"/>
      <c r="AH94" s="226"/>
      <c r="AI94" s="226"/>
      <c r="AJ94" s="226"/>
      <c r="AK94" s="226"/>
      <c r="AL94" s="226"/>
      <c r="AM94" s="226"/>
      <c r="AN94" s="226"/>
      <c r="AO94" s="226"/>
      <c r="AP94" s="226"/>
      <c r="AQ94" s="226"/>
      <c r="AR94" s="226"/>
      <c r="AS94" s="226"/>
      <c r="AT94" s="226"/>
      <c r="AU94" s="226"/>
      <c r="AV94" s="226"/>
      <c r="AW94" s="226"/>
      <c r="AX94" s="226"/>
      <c r="AY94" s="226"/>
      <c r="AZ94" s="226"/>
      <c r="BA94" s="226"/>
      <c r="BB94" s="226"/>
      <c r="BC94" s="226"/>
      <c r="BD94" s="226"/>
      <c r="BE94" s="226"/>
      <c r="BF94" s="226"/>
      <c r="BG94" s="226"/>
      <c r="BH94" s="226"/>
      <c r="BI94" s="226"/>
      <c r="BJ94" s="226"/>
      <c r="BK94" s="226"/>
      <c r="BL94" s="226"/>
      <c r="BM94" s="226"/>
      <c r="BN94" s="226"/>
      <c r="BO94" s="226"/>
      <c r="BP94" s="226"/>
      <c r="BQ94" s="226"/>
      <c r="BR94" s="226"/>
      <c r="BS94" s="226"/>
      <c r="BT94" s="226"/>
      <c r="BU94" s="226"/>
      <c r="BV94" s="226"/>
      <c r="BW94" s="226"/>
      <c r="BX94" s="226"/>
      <c r="BY94" s="226"/>
      <c r="BZ94" s="226"/>
      <c r="CA94" s="226"/>
      <c r="CB94" s="226"/>
      <c r="CC94" s="226"/>
      <c r="CD94" s="226"/>
      <c r="CE94" s="226"/>
      <c r="CF94" s="226"/>
      <c r="CG94" s="226"/>
      <c r="CH94" s="226"/>
      <c r="CI94" s="226"/>
      <c r="CJ94" s="226"/>
      <c r="CK94" s="226"/>
      <c r="CL94" s="226"/>
      <c r="CM94" s="226"/>
      <c r="CN94" s="226"/>
      <c r="CO94" s="226"/>
      <c r="CP94" s="226"/>
      <c r="CQ94" s="226"/>
      <c r="CR94" s="226"/>
      <c r="CS94" s="226"/>
      <c r="CT94" s="226"/>
      <c r="CU94" s="226"/>
      <c r="CV94" s="226"/>
      <c r="CW94" s="226"/>
      <c r="CX94" s="226"/>
      <c r="CY94" s="226"/>
      <c r="CZ94" s="226"/>
      <c r="DA94" s="226"/>
      <c r="DB94" s="226"/>
      <c r="DC94" s="226"/>
      <c r="DD94" s="226"/>
      <c r="DE94" s="226"/>
      <c r="DF94" s="226"/>
      <c r="DG94" s="226"/>
      <c r="DH94" s="226"/>
      <c r="DI94" s="226"/>
      <c r="DJ94" s="226"/>
      <c r="DK94" s="226"/>
      <c r="DL94" s="226"/>
      <c r="DM94" s="226"/>
      <c r="DN94" s="226"/>
      <c r="DO94" s="226"/>
      <c r="DP94" s="226"/>
      <c r="DQ94" s="226"/>
      <c r="DR94" s="226"/>
      <c r="DS94" s="226"/>
      <c r="DT94" s="226"/>
      <c r="DU94" s="226"/>
      <c r="DV94" s="226"/>
      <c r="DW94" s="226"/>
      <c r="DX94" s="226"/>
      <c r="DY94" s="226"/>
      <c r="DZ94" s="226"/>
      <c r="EA94" s="226"/>
      <c r="EB94" s="226"/>
      <c r="EC94" s="226"/>
      <c r="ED94" s="226"/>
      <c r="EE94" s="226"/>
      <c r="EF94" s="226"/>
      <c r="EG94" s="226"/>
      <c r="EH94" s="226"/>
      <c r="EI94" s="226"/>
      <c r="EJ94" s="226"/>
      <c r="EK94" s="226"/>
      <c r="EL94" s="226"/>
      <c r="EM94" s="226"/>
      <c r="EN94" s="226"/>
      <c r="EO94" s="226"/>
      <c r="EP94" s="226"/>
      <c r="EQ94" s="226"/>
      <c r="ER94" s="226"/>
      <c r="ES94" s="226"/>
      <c r="ET94" s="226"/>
      <c r="EU94" s="226"/>
      <c r="EV94" s="226"/>
      <c r="EW94" s="226"/>
      <c r="EX94" s="226"/>
      <c r="EY94" s="226"/>
      <c r="EZ94" s="226"/>
      <c r="FA94" s="226"/>
      <c r="FB94" s="226"/>
      <c r="FC94" s="226"/>
      <c r="FD94" s="226"/>
      <c r="FE94" s="226"/>
      <c r="FF94" s="226"/>
      <c r="FG94" s="226"/>
      <c r="FH94" s="226"/>
      <c r="FI94" s="226"/>
      <c r="FJ94" s="226"/>
      <c r="FK94" s="226"/>
      <c r="FL94" s="226"/>
      <c r="FM94" s="226"/>
      <c r="FN94" s="226"/>
      <c r="FO94" s="226"/>
      <c r="FP94" s="226"/>
      <c r="FQ94" s="226"/>
      <c r="FR94" s="226"/>
      <c r="FS94" s="226"/>
      <c r="FT94" s="226"/>
      <c r="FU94" s="226"/>
      <c r="FV94" s="226"/>
      <c r="FW94" s="226"/>
      <c r="FX94" s="226"/>
      <c r="FY94" s="226"/>
      <c r="FZ94" s="226"/>
      <c r="GA94" s="226"/>
      <c r="GB94" s="226"/>
      <c r="GC94" s="226"/>
      <c r="GD94" s="226"/>
      <c r="GE94" s="226"/>
      <c r="GF94" s="226"/>
      <c r="GG94" s="226"/>
      <c r="GH94" s="226"/>
      <c r="GI94" s="226"/>
      <c r="GJ94" s="226"/>
      <c r="GK94" s="226"/>
      <c r="GL94" s="226"/>
      <c r="GM94" s="226"/>
      <c r="GN94" s="226"/>
      <c r="GO94" s="226"/>
      <c r="GP94" s="226"/>
      <c r="GQ94" s="226"/>
      <c r="GR94" s="226"/>
      <c r="GS94" s="226"/>
      <c r="GT94" s="226"/>
      <c r="GU94" s="226"/>
      <c r="GV94" s="226"/>
      <c r="GW94" s="226"/>
      <c r="GX94" s="226"/>
      <c r="GY94" s="226"/>
      <c r="GZ94" s="226"/>
      <c r="HA94" s="226"/>
      <c r="HB94" s="226"/>
      <c r="HC94" s="226"/>
      <c r="HD94" s="226"/>
      <c r="HE94" s="226"/>
      <c r="HF94" s="226"/>
      <c r="HG94" s="226"/>
      <c r="HH94" s="226"/>
      <c r="HI94" s="226"/>
      <c r="HJ94" s="226"/>
      <c r="HK94" s="226"/>
      <c r="HL94" s="226"/>
      <c r="HM94" s="226"/>
      <c r="HN94" s="226"/>
      <c r="HO94" s="226"/>
      <c r="HP94" s="226"/>
      <c r="HQ94" s="226"/>
      <c r="HR94" s="226"/>
    </row>
    <row r="95" spans="1:226" ht="15.75">
      <c r="A95" s="238"/>
      <c r="B95" s="238"/>
      <c r="C95" s="208"/>
      <c r="D95" s="216"/>
      <c r="E95" s="207"/>
      <c r="F95" s="224"/>
      <c r="G95" s="219"/>
      <c r="H95" s="220"/>
      <c r="I95" s="229"/>
      <c r="J95" s="229"/>
      <c r="K95" s="229"/>
      <c r="L95" s="229"/>
      <c r="M95" s="229"/>
      <c r="N95" s="229"/>
      <c r="O95" s="226"/>
      <c r="P95" s="226"/>
      <c r="Q95" s="226"/>
      <c r="R95" s="226"/>
      <c r="S95" s="226"/>
      <c r="T95" s="226"/>
      <c r="U95" s="226"/>
      <c r="V95" s="226"/>
      <c r="W95" s="226"/>
      <c r="X95" s="226"/>
      <c r="Y95" s="226"/>
      <c r="Z95" s="226"/>
      <c r="AA95" s="226"/>
      <c r="AB95" s="226"/>
      <c r="AC95" s="226"/>
      <c r="AD95" s="226"/>
      <c r="AE95" s="226"/>
      <c r="AF95" s="226"/>
      <c r="AG95" s="226"/>
      <c r="AH95" s="226"/>
      <c r="AI95" s="226"/>
      <c r="AJ95" s="226"/>
      <c r="AK95" s="226"/>
      <c r="AL95" s="226"/>
      <c r="AM95" s="226"/>
      <c r="AN95" s="226"/>
      <c r="AO95" s="226"/>
      <c r="AP95" s="226"/>
      <c r="AQ95" s="226"/>
      <c r="AR95" s="226"/>
      <c r="AS95" s="226"/>
      <c r="AT95" s="226"/>
      <c r="AU95" s="226"/>
      <c r="AV95" s="226"/>
      <c r="AW95" s="226"/>
      <c r="AX95" s="226"/>
      <c r="AY95" s="226"/>
      <c r="AZ95" s="226"/>
      <c r="BA95" s="226"/>
      <c r="BB95" s="226"/>
      <c r="BC95" s="226"/>
      <c r="BD95" s="226"/>
      <c r="BE95" s="226"/>
      <c r="BF95" s="226"/>
      <c r="BG95" s="226"/>
      <c r="BH95" s="226"/>
      <c r="BI95" s="226"/>
      <c r="BJ95" s="226"/>
      <c r="BK95" s="226"/>
      <c r="BL95" s="226"/>
      <c r="BM95" s="226"/>
      <c r="BN95" s="226"/>
      <c r="BO95" s="226"/>
      <c r="BP95" s="226"/>
      <c r="BQ95" s="226"/>
      <c r="BR95" s="226"/>
      <c r="BS95" s="226"/>
      <c r="BT95" s="226"/>
      <c r="BU95" s="226"/>
      <c r="BV95" s="226"/>
      <c r="BW95" s="226"/>
      <c r="BX95" s="226"/>
      <c r="BY95" s="226"/>
      <c r="BZ95" s="226"/>
      <c r="CA95" s="226"/>
      <c r="CB95" s="226"/>
      <c r="CC95" s="226"/>
      <c r="CD95" s="226"/>
      <c r="CE95" s="226"/>
      <c r="CF95" s="226"/>
      <c r="CG95" s="226"/>
      <c r="CH95" s="226"/>
      <c r="CI95" s="226"/>
      <c r="CJ95" s="226"/>
      <c r="CK95" s="226"/>
      <c r="CL95" s="226"/>
      <c r="CM95" s="226"/>
      <c r="CN95" s="226"/>
      <c r="CO95" s="226"/>
      <c r="CP95" s="226"/>
      <c r="CQ95" s="226"/>
      <c r="CR95" s="226"/>
      <c r="CS95" s="226"/>
      <c r="CT95" s="226"/>
      <c r="CU95" s="226"/>
      <c r="CV95" s="226"/>
      <c r="CW95" s="226"/>
      <c r="CX95" s="226"/>
      <c r="CY95" s="226"/>
      <c r="CZ95" s="226"/>
      <c r="DA95" s="226"/>
      <c r="DB95" s="226"/>
      <c r="DC95" s="226"/>
      <c r="DD95" s="226"/>
      <c r="DE95" s="226"/>
      <c r="DF95" s="226"/>
      <c r="DG95" s="226"/>
      <c r="DH95" s="226"/>
      <c r="DI95" s="226"/>
      <c r="DJ95" s="226"/>
      <c r="DK95" s="226"/>
      <c r="DL95" s="226"/>
      <c r="DM95" s="226"/>
      <c r="DN95" s="226"/>
      <c r="DO95" s="226"/>
      <c r="DP95" s="226"/>
      <c r="DQ95" s="226"/>
      <c r="DR95" s="226"/>
      <c r="DS95" s="226"/>
      <c r="DT95" s="226"/>
      <c r="DU95" s="226"/>
      <c r="DV95" s="226"/>
      <c r="DW95" s="226"/>
      <c r="DX95" s="226"/>
      <c r="DY95" s="226"/>
      <c r="DZ95" s="226"/>
      <c r="EA95" s="226"/>
      <c r="EB95" s="226"/>
      <c r="EC95" s="226"/>
      <c r="ED95" s="226"/>
      <c r="EE95" s="226"/>
      <c r="EF95" s="226"/>
      <c r="EG95" s="226"/>
      <c r="EH95" s="226"/>
      <c r="EI95" s="226"/>
      <c r="EJ95" s="226"/>
      <c r="EK95" s="226"/>
      <c r="EL95" s="226"/>
      <c r="EM95" s="226"/>
      <c r="EN95" s="226"/>
      <c r="EO95" s="226"/>
      <c r="EP95" s="226"/>
      <c r="EQ95" s="226"/>
      <c r="ER95" s="226"/>
      <c r="ES95" s="226"/>
      <c r="ET95" s="226"/>
      <c r="EU95" s="226"/>
      <c r="EV95" s="226"/>
      <c r="EW95" s="226"/>
      <c r="EX95" s="226"/>
      <c r="EY95" s="226"/>
      <c r="EZ95" s="226"/>
      <c r="FA95" s="226"/>
      <c r="FB95" s="226"/>
      <c r="FC95" s="226"/>
      <c r="FD95" s="226"/>
      <c r="FE95" s="226"/>
      <c r="FF95" s="226"/>
      <c r="FG95" s="226"/>
      <c r="FH95" s="226"/>
      <c r="FI95" s="226"/>
      <c r="FJ95" s="226"/>
      <c r="FK95" s="226"/>
      <c r="FL95" s="226"/>
      <c r="FM95" s="226"/>
      <c r="FN95" s="226"/>
      <c r="FO95" s="226"/>
      <c r="FP95" s="226"/>
      <c r="FQ95" s="226"/>
      <c r="FR95" s="226"/>
      <c r="FS95" s="226"/>
      <c r="FT95" s="226"/>
      <c r="FU95" s="226"/>
      <c r="FV95" s="226"/>
      <c r="FW95" s="226"/>
      <c r="FX95" s="226"/>
      <c r="FY95" s="226"/>
      <c r="FZ95" s="226"/>
      <c r="GA95" s="226"/>
      <c r="GB95" s="226"/>
      <c r="GC95" s="226"/>
      <c r="GD95" s="226"/>
      <c r="GE95" s="226"/>
      <c r="GF95" s="226"/>
      <c r="GG95" s="226"/>
      <c r="GH95" s="226"/>
      <c r="GI95" s="226"/>
      <c r="GJ95" s="226"/>
      <c r="GK95" s="226"/>
      <c r="GL95" s="226"/>
      <c r="GM95" s="226"/>
      <c r="GN95" s="226"/>
      <c r="GO95" s="226"/>
      <c r="GP95" s="226"/>
      <c r="GQ95" s="226"/>
      <c r="GR95" s="226"/>
      <c r="GS95" s="226"/>
      <c r="GT95" s="226"/>
      <c r="GU95" s="226"/>
      <c r="GV95" s="226"/>
      <c r="GW95" s="226"/>
      <c r="GX95" s="226"/>
      <c r="GY95" s="226"/>
      <c r="GZ95" s="226"/>
      <c r="HA95" s="226"/>
      <c r="HB95" s="226"/>
      <c r="HC95" s="226"/>
      <c r="HD95" s="226"/>
      <c r="HE95" s="226"/>
      <c r="HF95" s="226"/>
      <c r="HG95" s="226"/>
      <c r="HH95" s="226"/>
      <c r="HI95" s="226"/>
      <c r="HJ95" s="226"/>
      <c r="HK95" s="226"/>
      <c r="HL95" s="226"/>
      <c r="HM95" s="226"/>
      <c r="HN95" s="226"/>
      <c r="HO95" s="226"/>
      <c r="HP95" s="226"/>
      <c r="HQ95" s="226"/>
      <c r="HR95" s="226"/>
    </row>
    <row r="96" spans="1:226" s="23" customFormat="1" ht="15.75">
      <c r="A96" s="238"/>
      <c r="B96" s="238"/>
      <c r="C96" s="208"/>
      <c r="D96" s="209"/>
      <c r="E96" s="225"/>
      <c r="F96" s="223"/>
      <c r="G96" s="212"/>
      <c r="H96" s="213"/>
      <c r="I96" s="230"/>
      <c r="J96" s="230"/>
      <c r="K96" s="230"/>
      <c r="L96" s="230"/>
      <c r="M96" s="230"/>
      <c r="N96" s="230">
        <f t="shared" ref="N96" si="25">N97</f>
        <v>0</v>
      </c>
      <c r="O96" s="227"/>
      <c r="P96" s="227"/>
      <c r="Q96" s="227"/>
      <c r="R96" s="227"/>
      <c r="S96" s="227"/>
      <c r="T96" s="227"/>
      <c r="U96" s="227"/>
      <c r="V96" s="227"/>
      <c r="W96" s="227"/>
      <c r="X96" s="227"/>
      <c r="Y96" s="227"/>
      <c r="Z96" s="227"/>
      <c r="AA96" s="227"/>
      <c r="AB96" s="227"/>
      <c r="AC96" s="227"/>
      <c r="AD96" s="227"/>
      <c r="AE96" s="227"/>
      <c r="AF96" s="227"/>
      <c r="AG96" s="227"/>
      <c r="AH96" s="227"/>
      <c r="AI96" s="227"/>
      <c r="AJ96" s="227"/>
      <c r="AK96" s="227"/>
      <c r="AL96" s="227"/>
      <c r="AM96" s="227"/>
      <c r="AN96" s="227"/>
      <c r="AO96" s="227"/>
      <c r="AP96" s="227"/>
      <c r="AQ96" s="227"/>
      <c r="AR96" s="227"/>
      <c r="AS96" s="227"/>
      <c r="AT96" s="227"/>
      <c r="AU96" s="227"/>
      <c r="AV96" s="227"/>
      <c r="AW96" s="227"/>
      <c r="AX96" s="227"/>
      <c r="AY96" s="227"/>
      <c r="AZ96" s="227"/>
      <c r="BA96" s="227"/>
      <c r="BB96" s="227"/>
      <c r="BC96" s="227"/>
      <c r="BD96" s="227"/>
      <c r="BE96" s="227"/>
      <c r="BF96" s="227"/>
      <c r="BG96" s="227"/>
      <c r="BH96" s="227"/>
      <c r="BI96" s="227"/>
      <c r="BJ96" s="227"/>
      <c r="BK96" s="227"/>
      <c r="BL96" s="227"/>
      <c r="BM96" s="227"/>
      <c r="BN96" s="227"/>
      <c r="BO96" s="227"/>
      <c r="BP96" s="227"/>
      <c r="BQ96" s="227"/>
      <c r="BR96" s="227"/>
      <c r="BS96" s="227"/>
      <c r="BT96" s="227"/>
      <c r="BU96" s="227"/>
      <c r="BV96" s="227"/>
      <c r="BW96" s="227"/>
      <c r="BX96" s="227"/>
      <c r="BY96" s="227"/>
      <c r="BZ96" s="227"/>
      <c r="CA96" s="227"/>
      <c r="CB96" s="227"/>
      <c r="CC96" s="227"/>
      <c r="CD96" s="227"/>
      <c r="CE96" s="227"/>
      <c r="CF96" s="227"/>
      <c r="CG96" s="227"/>
      <c r="CH96" s="227"/>
      <c r="CI96" s="227"/>
      <c r="CJ96" s="227"/>
      <c r="CK96" s="227"/>
      <c r="CL96" s="227"/>
      <c r="CM96" s="227"/>
      <c r="CN96" s="227"/>
      <c r="CO96" s="227"/>
      <c r="CP96" s="227"/>
      <c r="CQ96" s="227"/>
      <c r="CR96" s="227"/>
      <c r="CS96" s="227"/>
      <c r="CT96" s="227"/>
      <c r="CU96" s="227"/>
      <c r="CV96" s="227"/>
      <c r="CW96" s="227"/>
      <c r="CX96" s="227"/>
      <c r="CY96" s="227"/>
      <c r="CZ96" s="227"/>
      <c r="DA96" s="227"/>
      <c r="DB96" s="227"/>
      <c r="DC96" s="227"/>
      <c r="DD96" s="227"/>
      <c r="DE96" s="227"/>
      <c r="DF96" s="227"/>
      <c r="DG96" s="227"/>
      <c r="DH96" s="227"/>
      <c r="DI96" s="227"/>
      <c r="DJ96" s="227"/>
      <c r="DK96" s="227"/>
      <c r="DL96" s="227"/>
      <c r="DM96" s="227"/>
      <c r="DN96" s="227"/>
      <c r="DO96" s="227"/>
      <c r="DP96" s="227"/>
      <c r="DQ96" s="227"/>
      <c r="DR96" s="227"/>
      <c r="DS96" s="227"/>
      <c r="DT96" s="227"/>
      <c r="DU96" s="227"/>
      <c r="DV96" s="227"/>
      <c r="DW96" s="227"/>
      <c r="DX96" s="227"/>
      <c r="DY96" s="227"/>
      <c r="DZ96" s="227"/>
      <c r="EA96" s="227"/>
      <c r="EB96" s="227"/>
      <c r="EC96" s="227"/>
      <c r="ED96" s="227"/>
      <c r="EE96" s="227"/>
      <c r="EF96" s="227"/>
      <c r="EG96" s="227"/>
      <c r="EH96" s="227"/>
      <c r="EI96" s="227"/>
      <c r="EJ96" s="227"/>
      <c r="EK96" s="227"/>
      <c r="EL96" s="227"/>
      <c r="EM96" s="227"/>
      <c r="EN96" s="227"/>
      <c r="EO96" s="227"/>
      <c r="EP96" s="227"/>
      <c r="EQ96" s="227"/>
      <c r="ER96" s="227"/>
      <c r="ES96" s="227"/>
      <c r="ET96" s="227"/>
      <c r="EU96" s="227"/>
      <c r="EV96" s="227"/>
      <c r="EW96" s="227"/>
      <c r="EX96" s="227"/>
      <c r="EY96" s="227"/>
      <c r="EZ96" s="227"/>
      <c r="FA96" s="227"/>
      <c r="FB96" s="227"/>
      <c r="FC96" s="227"/>
      <c r="FD96" s="227"/>
      <c r="FE96" s="227"/>
      <c r="FF96" s="227"/>
      <c r="FG96" s="227"/>
      <c r="FH96" s="227"/>
      <c r="FI96" s="227"/>
      <c r="FJ96" s="227"/>
      <c r="FK96" s="227"/>
      <c r="FL96" s="227"/>
      <c r="FM96" s="227"/>
      <c r="FN96" s="227"/>
      <c r="FO96" s="227"/>
      <c r="FP96" s="227"/>
      <c r="FQ96" s="227"/>
      <c r="FR96" s="227"/>
      <c r="FS96" s="227"/>
      <c r="FT96" s="227"/>
      <c r="FU96" s="227"/>
      <c r="FV96" s="227"/>
      <c r="FW96" s="227"/>
      <c r="FX96" s="227"/>
      <c r="FY96" s="227"/>
      <c r="FZ96" s="227"/>
      <c r="GA96" s="227"/>
      <c r="GB96" s="227"/>
      <c r="GC96" s="227"/>
      <c r="GD96" s="227"/>
      <c r="GE96" s="227"/>
      <c r="GF96" s="227"/>
      <c r="GG96" s="227"/>
      <c r="GH96" s="227"/>
      <c r="GI96" s="227"/>
      <c r="GJ96" s="227"/>
      <c r="GK96" s="227"/>
      <c r="GL96" s="227"/>
      <c r="GM96" s="227"/>
      <c r="GN96" s="227"/>
      <c r="GO96" s="227"/>
      <c r="GP96" s="227"/>
      <c r="GQ96" s="227"/>
      <c r="GR96" s="227"/>
      <c r="GS96" s="227"/>
      <c r="GT96" s="227"/>
      <c r="GU96" s="227"/>
      <c r="GV96" s="227"/>
      <c r="GW96" s="227"/>
      <c r="GX96" s="227"/>
      <c r="GY96" s="227"/>
      <c r="GZ96" s="227"/>
      <c r="HA96" s="227"/>
      <c r="HB96" s="227"/>
      <c r="HC96" s="227"/>
      <c r="HD96" s="227"/>
      <c r="HE96" s="227"/>
      <c r="HF96" s="227"/>
      <c r="HG96" s="227"/>
      <c r="HH96" s="227"/>
      <c r="HI96" s="227"/>
      <c r="HJ96" s="227"/>
      <c r="HK96" s="227"/>
      <c r="HL96" s="227"/>
      <c r="HM96" s="227"/>
      <c r="HN96" s="227"/>
      <c r="HO96" s="227"/>
      <c r="HP96" s="227"/>
      <c r="HQ96" s="227"/>
      <c r="HR96" s="227"/>
    </row>
    <row r="97" spans="1:226" ht="15.75">
      <c r="A97" s="238"/>
      <c r="B97" s="238"/>
      <c r="C97" s="208"/>
      <c r="D97" s="216"/>
      <c r="E97" s="207"/>
      <c r="F97" s="224"/>
      <c r="G97" s="219"/>
      <c r="H97" s="220"/>
      <c r="I97" s="229"/>
      <c r="J97" s="229"/>
      <c r="K97" s="229"/>
      <c r="L97" s="229"/>
      <c r="M97" s="229"/>
      <c r="N97" s="229"/>
      <c r="O97" s="226"/>
      <c r="P97" s="226"/>
      <c r="Q97" s="226"/>
      <c r="R97" s="226"/>
      <c r="S97" s="226"/>
      <c r="T97" s="226"/>
      <c r="U97" s="226"/>
      <c r="V97" s="226"/>
      <c r="W97" s="226"/>
      <c r="X97" s="226"/>
      <c r="Y97" s="226"/>
      <c r="Z97" s="226"/>
      <c r="AA97" s="226"/>
      <c r="AB97" s="226"/>
      <c r="AC97" s="226"/>
      <c r="AD97" s="226"/>
      <c r="AE97" s="226"/>
      <c r="AF97" s="226"/>
      <c r="AG97" s="226"/>
      <c r="AH97" s="226"/>
      <c r="AI97" s="226"/>
      <c r="AJ97" s="226"/>
      <c r="AK97" s="226"/>
      <c r="AL97" s="226"/>
      <c r="AM97" s="226"/>
      <c r="AN97" s="226"/>
      <c r="AO97" s="226"/>
      <c r="AP97" s="226"/>
      <c r="AQ97" s="226"/>
      <c r="AR97" s="226"/>
      <c r="AS97" s="226"/>
      <c r="AT97" s="226"/>
      <c r="AU97" s="226"/>
      <c r="AV97" s="226"/>
      <c r="AW97" s="226"/>
      <c r="AX97" s="226"/>
      <c r="AY97" s="226"/>
      <c r="AZ97" s="226"/>
      <c r="BA97" s="226"/>
      <c r="BB97" s="226"/>
      <c r="BC97" s="226"/>
      <c r="BD97" s="226"/>
      <c r="BE97" s="226"/>
      <c r="BF97" s="226"/>
      <c r="BG97" s="226"/>
      <c r="BH97" s="226"/>
      <c r="BI97" s="226"/>
      <c r="BJ97" s="226"/>
      <c r="BK97" s="226"/>
      <c r="BL97" s="226"/>
      <c r="BM97" s="226"/>
      <c r="BN97" s="226"/>
      <c r="BO97" s="226"/>
      <c r="BP97" s="226"/>
      <c r="BQ97" s="226"/>
      <c r="BR97" s="226"/>
      <c r="BS97" s="226"/>
      <c r="BT97" s="226"/>
      <c r="BU97" s="226"/>
      <c r="BV97" s="226"/>
      <c r="BW97" s="226"/>
      <c r="BX97" s="226"/>
      <c r="BY97" s="226"/>
      <c r="BZ97" s="226"/>
      <c r="CA97" s="226"/>
      <c r="CB97" s="226"/>
      <c r="CC97" s="226"/>
      <c r="CD97" s="226"/>
      <c r="CE97" s="226"/>
      <c r="CF97" s="226"/>
      <c r="CG97" s="226"/>
      <c r="CH97" s="226"/>
      <c r="CI97" s="226"/>
      <c r="CJ97" s="226"/>
      <c r="CK97" s="226"/>
      <c r="CL97" s="226"/>
      <c r="CM97" s="226"/>
      <c r="CN97" s="226"/>
      <c r="CO97" s="226"/>
      <c r="CP97" s="226"/>
      <c r="CQ97" s="226"/>
      <c r="CR97" s="226"/>
      <c r="CS97" s="226"/>
      <c r="CT97" s="226"/>
      <c r="CU97" s="226"/>
      <c r="CV97" s="226"/>
      <c r="CW97" s="226"/>
      <c r="CX97" s="226"/>
      <c r="CY97" s="226"/>
      <c r="CZ97" s="226"/>
      <c r="DA97" s="226"/>
      <c r="DB97" s="226"/>
      <c r="DC97" s="226"/>
      <c r="DD97" s="226"/>
      <c r="DE97" s="226"/>
      <c r="DF97" s="226"/>
      <c r="DG97" s="226"/>
      <c r="DH97" s="226"/>
      <c r="DI97" s="226"/>
      <c r="DJ97" s="226"/>
      <c r="DK97" s="226"/>
      <c r="DL97" s="226"/>
      <c r="DM97" s="226"/>
      <c r="DN97" s="226"/>
      <c r="DO97" s="226"/>
      <c r="DP97" s="226"/>
      <c r="DQ97" s="226"/>
      <c r="DR97" s="226"/>
      <c r="DS97" s="226"/>
      <c r="DT97" s="226"/>
      <c r="DU97" s="226"/>
      <c r="DV97" s="226"/>
      <c r="DW97" s="226"/>
      <c r="DX97" s="226"/>
      <c r="DY97" s="226"/>
      <c r="DZ97" s="226"/>
      <c r="EA97" s="226"/>
      <c r="EB97" s="226"/>
      <c r="EC97" s="226"/>
      <c r="ED97" s="226"/>
      <c r="EE97" s="226"/>
      <c r="EF97" s="226"/>
      <c r="EG97" s="226"/>
      <c r="EH97" s="226"/>
      <c r="EI97" s="226"/>
      <c r="EJ97" s="226"/>
      <c r="EK97" s="226"/>
      <c r="EL97" s="226"/>
      <c r="EM97" s="226"/>
      <c r="EN97" s="226"/>
      <c r="EO97" s="226"/>
      <c r="EP97" s="226"/>
      <c r="EQ97" s="226"/>
      <c r="ER97" s="226"/>
      <c r="ES97" s="226"/>
      <c r="ET97" s="226"/>
      <c r="EU97" s="226"/>
      <c r="EV97" s="226"/>
      <c r="EW97" s="226"/>
      <c r="EX97" s="226"/>
      <c r="EY97" s="226"/>
      <c r="EZ97" s="226"/>
      <c r="FA97" s="226"/>
      <c r="FB97" s="226"/>
      <c r="FC97" s="226"/>
      <c r="FD97" s="226"/>
      <c r="FE97" s="226"/>
      <c r="FF97" s="226"/>
      <c r="FG97" s="226"/>
      <c r="FH97" s="226"/>
      <c r="FI97" s="226"/>
      <c r="FJ97" s="226"/>
      <c r="FK97" s="226"/>
      <c r="FL97" s="226"/>
      <c r="FM97" s="226"/>
      <c r="FN97" s="226"/>
      <c r="FO97" s="226"/>
      <c r="FP97" s="226"/>
      <c r="FQ97" s="226"/>
      <c r="FR97" s="226"/>
      <c r="FS97" s="226"/>
      <c r="FT97" s="226"/>
      <c r="FU97" s="226"/>
      <c r="FV97" s="226"/>
      <c r="FW97" s="226"/>
      <c r="FX97" s="226"/>
      <c r="FY97" s="226"/>
      <c r="FZ97" s="226"/>
      <c r="GA97" s="226"/>
      <c r="GB97" s="226"/>
      <c r="GC97" s="226"/>
      <c r="GD97" s="226"/>
      <c r="GE97" s="226"/>
      <c r="GF97" s="226"/>
      <c r="GG97" s="226"/>
      <c r="GH97" s="226"/>
      <c r="GI97" s="226"/>
      <c r="GJ97" s="226"/>
      <c r="GK97" s="226"/>
      <c r="GL97" s="226"/>
      <c r="GM97" s="226"/>
      <c r="GN97" s="226"/>
      <c r="GO97" s="226"/>
      <c r="GP97" s="226"/>
      <c r="GQ97" s="226"/>
      <c r="GR97" s="226"/>
      <c r="GS97" s="226"/>
      <c r="GT97" s="226"/>
      <c r="GU97" s="226"/>
      <c r="GV97" s="226"/>
      <c r="GW97" s="226"/>
      <c r="GX97" s="226"/>
      <c r="GY97" s="226"/>
      <c r="GZ97" s="226"/>
      <c r="HA97" s="226"/>
      <c r="HB97" s="226"/>
      <c r="HC97" s="226"/>
      <c r="HD97" s="226"/>
      <c r="HE97" s="226"/>
      <c r="HF97" s="226"/>
      <c r="HG97" s="226"/>
      <c r="HH97" s="226"/>
      <c r="HI97" s="226"/>
      <c r="HJ97" s="226"/>
      <c r="HK97" s="226"/>
      <c r="HL97" s="226"/>
      <c r="HM97" s="226"/>
      <c r="HN97" s="226"/>
      <c r="HO97" s="226"/>
      <c r="HP97" s="226"/>
      <c r="HQ97" s="226"/>
      <c r="HR97" s="226"/>
    </row>
    <row r="98" spans="1:226" s="23" customFormat="1" ht="15.75">
      <c r="A98" s="238"/>
      <c r="B98" s="238"/>
      <c r="C98" s="208"/>
      <c r="D98" s="209"/>
      <c r="E98" s="225"/>
      <c r="F98" s="223"/>
      <c r="G98" s="212"/>
      <c r="H98" s="213"/>
      <c r="I98" s="230"/>
      <c r="J98" s="230"/>
      <c r="K98" s="230"/>
      <c r="L98" s="230"/>
      <c r="M98" s="230"/>
      <c r="N98" s="230">
        <f t="shared" ref="N98" si="26">N99</f>
        <v>0</v>
      </c>
      <c r="O98" s="227"/>
      <c r="P98" s="227"/>
      <c r="Q98" s="227"/>
      <c r="R98" s="227"/>
      <c r="S98" s="227"/>
      <c r="T98" s="227"/>
      <c r="U98" s="227"/>
      <c r="V98" s="227"/>
      <c r="W98" s="227"/>
      <c r="X98" s="227"/>
      <c r="Y98" s="227"/>
      <c r="Z98" s="227"/>
      <c r="AA98" s="227"/>
      <c r="AB98" s="227"/>
      <c r="AC98" s="227"/>
      <c r="AD98" s="227"/>
      <c r="AE98" s="227"/>
      <c r="AF98" s="227"/>
      <c r="AG98" s="227"/>
      <c r="AH98" s="227"/>
      <c r="AI98" s="227"/>
      <c r="AJ98" s="227"/>
      <c r="AK98" s="227"/>
      <c r="AL98" s="227"/>
      <c r="AM98" s="227"/>
      <c r="AN98" s="227"/>
      <c r="AO98" s="227"/>
      <c r="AP98" s="227"/>
      <c r="AQ98" s="227"/>
      <c r="AR98" s="227"/>
      <c r="AS98" s="227"/>
      <c r="AT98" s="227"/>
      <c r="AU98" s="227"/>
      <c r="AV98" s="227"/>
      <c r="AW98" s="227"/>
      <c r="AX98" s="227"/>
      <c r="AY98" s="227"/>
      <c r="AZ98" s="227"/>
      <c r="BA98" s="227"/>
      <c r="BB98" s="227"/>
      <c r="BC98" s="227"/>
      <c r="BD98" s="227"/>
      <c r="BE98" s="227"/>
      <c r="BF98" s="227"/>
      <c r="BG98" s="227"/>
      <c r="BH98" s="227"/>
      <c r="BI98" s="227"/>
      <c r="BJ98" s="227"/>
      <c r="BK98" s="227"/>
      <c r="BL98" s="227"/>
      <c r="BM98" s="227"/>
      <c r="BN98" s="227"/>
      <c r="BO98" s="227"/>
      <c r="BP98" s="227"/>
      <c r="BQ98" s="227"/>
      <c r="BR98" s="227"/>
      <c r="BS98" s="227"/>
      <c r="BT98" s="227"/>
      <c r="BU98" s="227"/>
      <c r="BV98" s="227"/>
      <c r="BW98" s="227"/>
      <c r="BX98" s="227"/>
      <c r="BY98" s="227"/>
      <c r="BZ98" s="227"/>
      <c r="CA98" s="227"/>
      <c r="CB98" s="227"/>
      <c r="CC98" s="227"/>
      <c r="CD98" s="227"/>
      <c r="CE98" s="227"/>
      <c r="CF98" s="227"/>
      <c r="CG98" s="227"/>
      <c r="CH98" s="227"/>
      <c r="CI98" s="227"/>
      <c r="CJ98" s="227"/>
      <c r="CK98" s="227"/>
      <c r="CL98" s="227"/>
      <c r="CM98" s="227"/>
      <c r="CN98" s="227"/>
      <c r="CO98" s="227"/>
      <c r="CP98" s="227"/>
      <c r="CQ98" s="227"/>
      <c r="CR98" s="227"/>
      <c r="CS98" s="227"/>
      <c r="CT98" s="227"/>
      <c r="CU98" s="227"/>
      <c r="CV98" s="227"/>
      <c r="CW98" s="227"/>
      <c r="CX98" s="227"/>
      <c r="CY98" s="227"/>
      <c r="CZ98" s="227"/>
      <c r="DA98" s="227"/>
      <c r="DB98" s="227"/>
      <c r="DC98" s="227"/>
      <c r="DD98" s="227"/>
      <c r="DE98" s="227"/>
      <c r="DF98" s="227"/>
      <c r="DG98" s="227"/>
      <c r="DH98" s="227"/>
      <c r="DI98" s="227"/>
      <c r="DJ98" s="227"/>
      <c r="DK98" s="227"/>
      <c r="DL98" s="227"/>
      <c r="DM98" s="227"/>
      <c r="DN98" s="227"/>
      <c r="DO98" s="227"/>
      <c r="DP98" s="227"/>
      <c r="DQ98" s="227"/>
      <c r="DR98" s="227"/>
      <c r="DS98" s="227"/>
      <c r="DT98" s="227"/>
      <c r="DU98" s="227"/>
      <c r="DV98" s="227"/>
      <c r="DW98" s="227"/>
      <c r="DX98" s="227"/>
      <c r="DY98" s="227"/>
      <c r="DZ98" s="227"/>
      <c r="EA98" s="227"/>
      <c r="EB98" s="227"/>
      <c r="EC98" s="227"/>
      <c r="ED98" s="227"/>
      <c r="EE98" s="227"/>
      <c r="EF98" s="227"/>
      <c r="EG98" s="227"/>
      <c r="EH98" s="227"/>
      <c r="EI98" s="227"/>
      <c r="EJ98" s="227"/>
      <c r="EK98" s="227"/>
      <c r="EL98" s="227"/>
      <c r="EM98" s="227"/>
      <c r="EN98" s="227"/>
      <c r="EO98" s="227"/>
      <c r="EP98" s="227"/>
      <c r="EQ98" s="227"/>
      <c r="ER98" s="227"/>
      <c r="ES98" s="227"/>
      <c r="ET98" s="227"/>
      <c r="EU98" s="227"/>
      <c r="EV98" s="227"/>
      <c r="EW98" s="227"/>
      <c r="EX98" s="227"/>
      <c r="EY98" s="227"/>
      <c r="EZ98" s="227"/>
      <c r="FA98" s="227"/>
      <c r="FB98" s="227"/>
      <c r="FC98" s="227"/>
      <c r="FD98" s="227"/>
      <c r="FE98" s="227"/>
      <c r="FF98" s="227"/>
      <c r="FG98" s="227"/>
      <c r="FH98" s="227"/>
      <c r="FI98" s="227"/>
      <c r="FJ98" s="227"/>
      <c r="FK98" s="227"/>
      <c r="FL98" s="227"/>
      <c r="FM98" s="227"/>
      <c r="FN98" s="227"/>
      <c r="FO98" s="227"/>
      <c r="FP98" s="227"/>
      <c r="FQ98" s="227"/>
      <c r="FR98" s="227"/>
      <c r="FS98" s="227"/>
      <c r="FT98" s="227"/>
      <c r="FU98" s="227"/>
      <c r="FV98" s="227"/>
      <c r="FW98" s="227"/>
      <c r="FX98" s="227"/>
      <c r="FY98" s="227"/>
      <c r="FZ98" s="227"/>
      <c r="GA98" s="227"/>
      <c r="GB98" s="227"/>
      <c r="GC98" s="227"/>
      <c r="GD98" s="227"/>
      <c r="GE98" s="227"/>
      <c r="GF98" s="227"/>
      <c r="GG98" s="227"/>
      <c r="GH98" s="227"/>
      <c r="GI98" s="227"/>
      <c r="GJ98" s="227"/>
      <c r="GK98" s="227"/>
      <c r="GL98" s="227"/>
      <c r="GM98" s="227"/>
      <c r="GN98" s="227"/>
      <c r="GO98" s="227"/>
      <c r="GP98" s="227"/>
      <c r="GQ98" s="227"/>
      <c r="GR98" s="227"/>
      <c r="GS98" s="227"/>
      <c r="GT98" s="227"/>
      <c r="GU98" s="227"/>
      <c r="GV98" s="227"/>
      <c r="GW98" s="227"/>
      <c r="GX98" s="227"/>
      <c r="GY98" s="227"/>
      <c r="GZ98" s="227"/>
      <c r="HA98" s="227"/>
      <c r="HB98" s="227"/>
      <c r="HC98" s="227"/>
      <c r="HD98" s="227"/>
      <c r="HE98" s="227"/>
      <c r="HF98" s="227"/>
      <c r="HG98" s="227"/>
      <c r="HH98" s="227"/>
      <c r="HI98" s="227"/>
      <c r="HJ98" s="227"/>
      <c r="HK98" s="227"/>
      <c r="HL98" s="227"/>
      <c r="HM98" s="227"/>
      <c r="HN98" s="227"/>
      <c r="HO98" s="227"/>
      <c r="HP98" s="227"/>
      <c r="HQ98" s="227"/>
      <c r="HR98" s="227"/>
    </row>
    <row r="99" spans="1:226" ht="15.75">
      <c r="A99" s="238"/>
      <c r="B99" s="238"/>
      <c r="C99" s="208"/>
      <c r="D99" s="216"/>
      <c r="E99" s="207"/>
      <c r="F99" s="224"/>
      <c r="G99" s="219"/>
      <c r="H99" s="220"/>
      <c r="I99" s="229"/>
      <c r="J99" s="229"/>
      <c r="K99" s="229"/>
      <c r="L99" s="229"/>
      <c r="M99" s="229"/>
      <c r="N99" s="229"/>
      <c r="O99" s="226"/>
      <c r="P99" s="226"/>
      <c r="Q99" s="226"/>
      <c r="R99" s="226"/>
      <c r="S99" s="226"/>
      <c r="T99" s="226"/>
      <c r="U99" s="226"/>
      <c r="V99" s="226"/>
      <c r="W99" s="226"/>
      <c r="X99" s="226"/>
      <c r="Y99" s="226"/>
      <c r="Z99" s="226"/>
      <c r="AA99" s="226"/>
      <c r="AB99" s="226"/>
      <c r="AC99" s="226"/>
      <c r="AD99" s="226"/>
      <c r="AE99" s="226"/>
      <c r="AF99" s="226"/>
      <c r="AG99" s="226"/>
      <c r="AH99" s="226"/>
      <c r="AI99" s="226"/>
      <c r="AJ99" s="226"/>
      <c r="AK99" s="226"/>
      <c r="AL99" s="226"/>
      <c r="AM99" s="226"/>
      <c r="AN99" s="226"/>
      <c r="AO99" s="226"/>
      <c r="AP99" s="226"/>
      <c r="AQ99" s="226"/>
      <c r="AR99" s="226"/>
      <c r="AS99" s="226"/>
      <c r="AT99" s="226"/>
      <c r="AU99" s="226"/>
      <c r="AV99" s="226"/>
      <c r="AW99" s="226"/>
      <c r="AX99" s="226"/>
      <c r="AY99" s="226"/>
      <c r="AZ99" s="226"/>
      <c r="BA99" s="226"/>
      <c r="BB99" s="226"/>
      <c r="BC99" s="226"/>
      <c r="BD99" s="226"/>
      <c r="BE99" s="226"/>
      <c r="BF99" s="226"/>
      <c r="BG99" s="226"/>
      <c r="BH99" s="226"/>
      <c r="BI99" s="226"/>
      <c r="BJ99" s="226"/>
      <c r="BK99" s="226"/>
      <c r="BL99" s="226"/>
      <c r="BM99" s="226"/>
      <c r="BN99" s="226"/>
      <c r="BO99" s="226"/>
      <c r="BP99" s="226"/>
      <c r="BQ99" s="226"/>
      <c r="BR99" s="226"/>
      <c r="BS99" s="226"/>
      <c r="BT99" s="226"/>
      <c r="BU99" s="226"/>
      <c r="BV99" s="226"/>
      <c r="BW99" s="226"/>
      <c r="BX99" s="226"/>
      <c r="BY99" s="226"/>
      <c r="BZ99" s="226"/>
      <c r="CA99" s="226"/>
      <c r="CB99" s="226"/>
      <c r="CC99" s="226"/>
      <c r="CD99" s="226"/>
      <c r="CE99" s="226"/>
      <c r="CF99" s="226"/>
      <c r="CG99" s="226"/>
      <c r="CH99" s="226"/>
      <c r="CI99" s="226"/>
      <c r="CJ99" s="226"/>
      <c r="CK99" s="226"/>
      <c r="CL99" s="226"/>
      <c r="CM99" s="226"/>
      <c r="CN99" s="226"/>
      <c r="CO99" s="226"/>
      <c r="CP99" s="226"/>
      <c r="CQ99" s="226"/>
      <c r="CR99" s="226"/>
      <c r="CS99" s="226"/>
      <c r="CT99" s="226"/>
      <c r="CU99" s="226"/>
      <c r="CV99" s="226"/>
      <c r="CW99" s="226"/>
      <c r="CX99" s="226"/>
      <c r="CY99" s="226"/>
      <c r="CZ99" s="226"/>
      <c r="DA99" s="226"/>
      <c r="DB99" s="226"/>
      <c r="DC99" s="226"/>
      <c r="DD99" s="226"/>
      <c r="DE99" s="226"/>
      <c r="DF99" s="226"/>
      <c r="DG99" s="226"/>
      <c r="DH99" s="226"/>
      <c r="DI99" s="226"/>
      <c r="DJ99" s="226"/>
      <c r="DK99" s="226"/>
      <c r="DL99" s="226"/>
      <c r="DM99" s="226"/>
      <c r="DN99" s="226"/>
      <c r="DO99" s="226"/>
      <c r="DP99" s="226"/>
      <c r="DQ99" s="226"/>
      <c r="DR99" s="226"/>
      <c r="DS99" s="226"/>
      <c r="DT99" s="226"/>
      <c r="DU99" s="226"/>
      <c r="DV99" s="226"/>
      <c r="DW99" s="226"/>
      <c r="DX99" s="226"/>
      <c r="DY99" s="226"/>
      <c r="DZ99" s="226"/>
      <c r="EA99" s="226"/>
      <c r="EB99" s="226"/>
      <c r="EC99" s="226"/>
      <c r="ED99" s="226"/>
      <c r="EE99" s="226"/>
      <c r="EF99" s="226"/>
      <c r="EG99" s="226"/>
      <c r="EH99" s="226"/>
      <c r="EI99" s="226"/>
      <c r="EJ99" s="226"/>
      <c r="EK99" s="226"/>
      <c r="EL99" s="226"/>
      <c r="EM99" s="226"/>
      <c r="EN99" s="226"/>
      <c r="EO99" s="226"/>
      <c r="EP99" s="226"/>
      <c r="EQ99" s="226"/>
      <c r="ER99" s="226"/>
      <c r="ES99" s="226"/>
      <c r="ET99" s="226"/>
      <c r="EU99" s="226"/>
      <c r="EV99" s="226"/>
      <c r="EW99" s="226"/>
      <c r="EX99" s="226"/>
      <c r="EY99" s="226"/>
      <c r="EZ99" s="226"/>
      <c r="FA99" s="226"/>
      <c r="FB99" s="226"/>
      <c r="FC99" s="226"/>
      <c r="FD99" s="226"/>
      <c r="FE99" s="226"/>
      <c r="FF99" s="226"/>
      <c r="FG99" s="226"/>
      <c r="FH99" s="226"/>
      <c r="FI99" s="226"/>
      <c r="FJ99" s="226"/>
      <c r="FK99" s="226"/>
      <c r="FL99" s="226"/>
      <c r="FM99" s="226"/>
      <c r="FN99" s="226"/>
      <c r="FO99" s="226"/>
      <c r="FP99" s="226"/>
      <c r="FQ99" s="226"/>
      <c r="FR99" s="226"/>
      <c r="FS99" s="226"/>
      <c r="FT99" s="226"/>
      <c r="FU99" s="226"/>
      <c r="FV99" s="226"/>
      <c r="FW99" s="226"/>
      <c r="FX99" s="226"/>
      <c r="FY99" s="226"/>
      <c r="FZ99" s="226"/>
      <c r="GA99" s="226"/>
      <c r="GB99" s="226"/>
      <c r="GC99" s="226"/>
      <c r="GD99" s="226"/>
      <c r="GE99" s="226"/>
      <c r="GF99" s="226"/>
      <c r="GG99" s="226"/>
      <c r="GH99" s="226"/>
      <c r="GI99" s="226"/>
      <c r="GJ99" s="226"/>
      <c r="GK99" s="226"/>
      <c r="GL99" s="226"/>
      <c r="GM99" s="226"/>
      <c r="GN99" s="226"/>
      <c r="GO99" s="226"/>
      <c r="GP99" s="226"/>
      <c r="GQ99" s="226"/>
      <c r="GR99" s="226"/>
      <c r="GS99" s="226"/>
      <c r="GT99" s="226"/>
      <c r="GU99" s="226"/>
      <c r="GV99" s="226"/>
      <c r="GW99" s="226"/>
      <c r="GX99" s="226"/>
      <c r="GY99" s="226"/>
      <c r="GZ99" s="226"/>
      <c r="HA99" s="226"/>
      <c r="HB99" s="226"/>
      <c r="HC99" s="226"/>
      <c r="HD99" s="226"/>
      <c r="HE99" s="226"/>
      <c r="HF99" s="226"/>
      <c r="HG99" s="226"/>
      <c r="HH99" s="226"/>
      <c r="HI99" s="226"/>
      <c r="HJ99" s="226"/>
      <c r="HK99" s="226"/>
      <c r="HL99" s="226"/>
      <c r="HM99" s="226"/>
      <c r="HN99" s="226"/>
      <c r="HO99" s="226"/>
      <c r="HP99" s="226"/>
      <c r="HQ99" s="226"/>
      <c r="HR99" s="226"/>
    </row>
    <row r="100" spans="1:226" s="23" customFormat="1" ht="15.75">
      <c r="A100" s="238"/>
      <c r="B100" s="238"/>
      <c r="C100" s="208"/>
      <c r="D100" s="209"/>
      <c r="E100" s="225"/>
      <c r="F100" s="223"/>
      <c r="G100" s="212"/>
      <c r="H100" s="213"/>
      <c r="I100" s="230"/>
      <c r="J100" s="230"/>
      <c r="K100" s="230"/>
      <c r="L100" s="230"/>
      <c r="M100" s="230"/>
      <c r="N100" s="230">
        <f t="shared" ref="N100" si="27">N101</f>
        <v>0</v>
      </c>
      <c r="O100" s="227"/>
      <c r="P100" s="227"/>
      <c r="Q100" s="227"/>
      <c r="R100" s="227"/>
      <c r="S100" s="227"/>
      <c r="T100" s="227"/>
      <c r="U100" s="227"/>
      <c r="V100" s="227"/>
      <c r="W100" s="227"/>
      <c r="X100" s="227"/>
      <c r="Y100" s="227"/>
      <c r="Z100" s="227"/>
      <c r="AA100" s="227"/>
      <c r="AB100" s="227"/>
      <c r="AC100" s="227"/>
      <c r="AD100" s="227"/>
      <c r="AE100" s="227"/>
      <c r="AF100" s="227"/>
      <c r="AG100" s="227"/>
      <c r="AH100" s="227"/>
      <c r="AI100" s="227"/>
      <c r="AJ100" s="227"/>
      <c r="AK100" s="227"/>
      <c r="AL100" s="227"/>
      <c r="AM100" s="227"/>
      <c r="AN100" s="227"/>
      <c r="AO100" s="227"/>
      <c r="AP100" s="227"/>
      <c r="AQ100" s="227"/>
      <c r="AR100" s="227"/>
      <c r="AS100" s="227"/>
      <c r="AT100" s="227"/>
      <c r="AU100" s="227"/>
      <c r="AV100" s="227"/>
      <c r="AW100" s="227"/>
      <c r="AX100" s="227"/>
      <c r="AY100" s="227"/>
      <c r="AZ100" s="227"/>
      <c r="BA100" s="227"/>
      <c r="BB100" s="227"/>
      <c r="BC100" s="227"/>
      <c r="BD100" s="227"/>
      <c r="BE100" s="227"/>
      <c r="BF100" s="227"/>
      <c r="BG100" s="227"/>
      <c r="BH100" s="227"/>
      <c r="BI100" s="227"/>
      <c r="BJ100" s="227"/>
      <c r="BK100" s="227"/>
      <c r="BL100" s="227"/>
      <c r="BM100" s="227"/>
      <c r="BN100" s="227"/>
      <c r="BO100" s="227"/>
      <c r="BP100" s="227"/>
      <c r="BQ100" s="227"/>
      <c r="BR100" s="227"/>
      <c r="BS100" s="227"/>
      <c r="BT100" s="227"/>
      <c r="BU100" s="227"/>
      <c r="BV100" s="227"/>
      <c r="BW100" s="227"/>
      <c r="BX100" s="227"/>
      <c r="BY100" s="227"/>
      <c r="BZ100" s="227"/>
      <c r="CA100" s="227"/>
      <c r="CB100" s="227"/>
      <c r="CC100" s="227"/>
      <c r="CD100" s="227"/>
      <c r="CE100" s="227"/>
      <c r="CF100" s="227"/>
      <c r="CG100" s="227"/>
      <c r="CH100" s="227"/>
      <c r="CI100" s="227"/>
      <c r="CJ100" s="227"/>
      <c r="CK100" s="227"/>
      <c r="CL100" s="227"/>
      <c r="CM100" s="227"/>
      <c r="CN100" s="227"/>
      <c r="CO100" s="227"/>
      <c r="CP100" s="227"/>
      <c r="CQ100" s="227"/>
      <c r="CR100" s="227"/>
      <c r="CS100" s="227"/>
      <c r="CT100" s="227"/>
      <c r="CU100" s="227"/>
      <c r="CV100" s="227"/>
      <c r="CW100" s="227"/>
      <c r="CX100" s="227"/>
      <c r="CY100" s="227"/>
      <c r="CZ100" s="227"/>
      <c r="DA100" s="227"/>
      <c r="DB100" s="227"/>
      <c r="DC100" s="227"/>
      <c r="DD100" s="227"/>
      <c r="DE100" s="227"/>
      <c r="DF100" s="227"/>
      <c r="DG100" s="227"/>
      <c r="DH100" s="227"/>
      <c r="DI100" s="227"/>
      <c r="DJ100" s="227"/>
      <c r="DK100" s="227"/>
      <c r="DL100" s="227"/>
      <c r="DM100" s="227"/>
      <c r="DN100" s="227"/>
      <c r="DO100" s="227"/>
      <c r="DP100" s="227"/>
      <c r="DQ100" s="227"/>
      <c r="DR100" s="227"/>
      <c r="DS100" s="227"/>
      <c r="DT100" s="227"/>
      <c r="DU100" s="227"/>
      <c r="DV100" s="227"/>
      <c r="DW100" s="227"/>
      <c r="DX100" s="227"/>
      <c r="DY100" s="227"/>
      <c r="DZ100" s="227"/>
      <c r="EA100" s="227"/>
      <c r="EB100" s="227"/>
      <c r="EC100" s="227"/>
      <c r="ED100" s="227"/>
      <c r="EE100" s="227"/>
      <c r="EF100" s="227"/>
      <c r="EG100" s="227"/>
      <c r="EH100" s="227"/>
      <c r="EI100" s="227"/>
      <c r="EJ100" s="227"/>
      <c r="EK100" s="227"/>
      <c r="EL100" s="227"/>
      <c r="EM100" s="227"/>
      <c r="EN100" s="227"/>
      <c r="EO100" s="227"/>
      <c r="EP100" s="227"/>
      <c r="EQ100" s="227"/>
      <c r="ER100" s="227"/>
      <c r="ES100" s="227"/>
      <c r="ET100" s="227"/>
      <c r="EU100" s="227"/>
      <c r="EV100" s="227"/>
      <c r="EW100" s="227"/>
      <c r="EX100" s="227"/>
      <c r="EY100" s="227"/>
      <c r="EZ100" s="227"/>
      <c r="FA100" s="227"/>
      <c r="FB100" s="227"/>
      <c r="FC100" s="227"/>
      <c r="FD100" s="227"/>
      <c r="FE100" s="227"/>
      <c r="FF100" s="227"/>
      <c r="FG100" s="227"/>
      <c r="FH100" s="227"/>
      <c r="FI100" s="227"/>
      <c r="FJ100" s="227"/>
      <c r="FK100" s="227"/>
      <c r="FL100" s="227"/>
      <c r="FM100" s="227"/>
      <c r="FN100" s="227"/>
      <c r="FO100" s="227"/>
      <c r="FP100" s="227"/>
      <c r="FQ100" s="227"/>
      <c r="FR100" s="227"/>
      <c r="FS100" s="227"/>
      <c r="FT100" s="227"/>
      <c r="FU100" s="227"/>
      <c r="FV100" s="227"/>
      <c r="FW100" s="227"/>
      <c r="FX100" s="227"/>
      <c r="FY100" s="227"/>
      <c r="FZ100" s="227"/>
      <c r="GA100" s="227"/>
      <c r="GB100" s="227"/>
      <c r="GC100" s="227"/>
      <c r="GD100" s="227"/>
      <c r="GE100" s="227"/>
      <c r="GF100" s="227"/>
      <c r="GG100" s="227"/>
      <c r="GH100" s="227"/>
      <c r="GI100" s="227"/>
      <c r="GJ100" s="227"/>
      <c r="GK100" s="227"/>
      <c r="GL100" s="227"/>
      <c r="GM100" s="227"/>
      <c r="GN100" s="227"/>
      <c r="GO100" s="227"/>
      <c r="GP100" s="227"/>
      <c r="GQ100" s="227"/>
      <c r="GR100" s="227"/>
      <c r="GS100" s="227"/>
      <c r="GT100" s="227"/>
      <c r="GU100" s="227"/>
      <c r="GV100" s="227"/>
      <c r="GW100" s="227"/>
      <c r="GX100" s="227"/>
      <c r="GY100" s="227"/>
      <c r="GZ100" s="227"/>
      <c r="HA100" s="227"/>
      <c r="HB100" s="227"/>
      <c r="HC100" s="227"/>
      <c r="HD100" s="227"/>
      <c r="HE100" s="227"/>
      <c r="HF100" s="227"/>
      <c r="HG100" s="227"/>
      <c r="HH100" s="227"/>
      <c r="HI100" s="227"/>
      <c r="HJ100" s="227"/>
      <c r="HK100" s="227"/>
      <c r="HL100" s="227"/>
      <c r="HM100" s="227"/>
      <c r="HN100" s="227"/>
      <c r="HO100" s="227"/>
      <c r="HP100" s="227"/>
      <c r="HQ100" s="227"/>
      <c r="HR100" s="227"/>
    </row>
    <row r="101" spans="1:226" ht="15.75">
      <c r="A101" s="238"/>
      <c r="B101" s="238"/>
      <c r="C101" s="208"/>
      <c r="D101" s="216"/>
      <c r="E101" s="207"/>
      <c r="F101" s="224"/>
      <c r="G101" s="219"/>
      <c r="H101" s="220"/>
      <c r="I101" s="229"/>
      <c r="J101" s="229"/>
      <c r="K101" s="229"/>
      <c r="L101" s="229"/>
      <c r="M101" s="229"/>
      <c r="N101" s="229"/>
      <c r="O101" s="226"/>
      <c r="P101" s="226"/>
      <c r="Q101" s="226"/>
      <c r="R101" s="226"/>
      <c r="S101" s="226"/>
      <c r="T101" s="226"/>
      <c r="U101" s="226"/>
      <c r="V101" s="226"/>
      <c r="W101" s="226"/>
      <c r="X101" s="226"/>
      <c r="Y101" s="226"/>
      <c r="Z101" s="226"/>
      <c r="AA101" s="226"/>
      <c r="AB101" s="226"/>
      <c r="AC101" s="226"/>
      <c r="AD101" s="226"/>
      <c r="AE101" s="226"/>
      <c r="AF101" s="226"/>
      <c r="AG101" s="226"/>
      <c r="AH101" s="226"/>
      <c r="AI101" s="226"/>
      <c r="AJ101" s="226"/>
      <c r="AK101" s="226"/>
      <c r="AL101" s="226"/>
      <c r="AM101" s="226"/>
      <c r="AN101" s="226"/>
      <c r="AO101" s="226"/>
      <c r="AP101" s="226"/>
      <c r="AQ101" s="226"/>
      <c r="AR101" s="226"/>
      <c r="AS101" s="226"/>
      <c r="AT101" s="226"/>
      <c r="AU101" s="226"/>
      <c r="AV101" s="226"/>
      <c r="AW101" s="226"/>
      <c r="AX101" s="226"/>
      <c r="AY101" s="226"/>
      <c r="AZ101" s="226"/>
      <c r="BA101" s="226"/>
      <c r="BB101" s="226"/>
      <c r="BC101" s="226"/>
      <c r="BD101" s="226"/>
      <c r="BE101" s="226"/>
      <c r="BF101" s="226"/>
      <c r="BG101" s="226"/>
      <c r="BH101" s="226"/>
      <c r="BI101" s="226"/>
      <c r="BJ101" s="226"/>
      <c r="BK101" s="226"/>
      <c r="BL101" s="226"/>
      <c r="BM101" s="226"/>
      <c r="BN101" s="226"/>
      <c r="BO101" s="226"/>
      <c r="BP101" s="226"/>
      <c r="BQ101" s="226"/>
      <c r="BR101" s="226"/>
      <c r="BS101" s="226"/>
      <c r="BT101" s="226"/>
      <c r="BU101" s="226"/>
      <c r="BV101" s="226"/>
      <c r="BW101" s="226"/>
      <c r="BX101" s="226"/>
      <c r="BY101" s="226"/>
      <c r="BZ101" s="226"/>
      <c r="CA101" s="226"/>
      <c r="CB101" s="226"/>
      <c r="CC101" s="226"/>
      <c r="CD101" s="226"/>
      <c r="CE101" s="226"/>
      <c r="CF101" s="226"/>
      <c r="CG101" s="226"/>
      <c r="CH101" s="226"/>
      <c r="CI101" s="226"/>
      <c r="CJ101" s="226"/>
      <c r="CK101" s="226"/>
      <c r="CL101" s="226"/>
      <c r="CM101" s="226"/>
      <c r="CN101" s="226"/>
      <c r="CO101" s="226"/>
      <c r="CP101" s="226"/>
      <c r="CQ101" s="226"/>
      <c r="CR101" s="226"/>
      <c r="CS101" s="226"/>
      <c r="CT101" s="226"/>
      <c r="CU101" s="226"/>
      <c r="CV101" s="226"/>
      <c r="CW101" s="226"/>
      <c r="CX101" s="226"/>
      <c r="CY101" s="226"/>
      <c r="CZ101" s="226"/>
      <c r="DA101" s="226"/>
      <c r="DB101" s="226"/>
      <c r="DC101" s="226"/>
      <c r="DD101" s="226"/>
      <c r="DE101" s="226"/>
      <c r="DF101" s="226"/>
      <c r="DG101" s="226"/>
      <c r="DH101" s="226"/>
      <c r="DI101" s="226"/>
      <c r="DJ101" s="226"/>
      <c r="DK101" s="226"/>
      <c r="DL101" s="226"/>
      <c r="DM101" s="226"/>
      <c r="DN101" s="226"/>
      <c r="DO101" s="226"/>
      <c r="DP101" s="226"/>
      <c r="DQ101" s="226"/>
      <c r="DR101" s="226"/>
      <c r="DS101" s="226"/>
      <c r="DT101" s="226"/>
      <c r="DU101" s="226"/>
      <c r="DV101" s="226"/>
      <c r="DW101" s="226"/>
      <c r="DX101" s="226"/>
      <c r="DY101" s="226"/>
      <c r="DZ101" s="226"/>
      <c r="EA101" s="226"/>
      <c r="EB101" s="226"/>
      <c r="EC101" s="226"/>
      <c r="ED101" s="226"/>
      <c r="EE101" s="226"/>
      <c r="EF101" s="226"/>
      <c r="EG101" s="226"/>
      <c r="EH101" s="226"/>
      <c r="EI101" s="226"/>
      <c r="EJ101" s="226"/>
      <c r="EK101" s="226"/>
      <c r="EL101" s="226"/>
      <c r="EM101" s="226"/>
      <c r="EN101" s="226"/>
      <c r="EO101" s="226"/>
      <c r="EP101" s="226"/>
      <c r="EQ101" s="226"/>
      <c r="ER101" s="226"/>
      <c r="ES101" s="226"/>
      <c r="ET101" s="226"/>
      <c r="EU101" s="226"/>
      <c r="EV101" s="226"/>
      <c r="EW101" s="226"/>
      <c r="EX101" s="226"/>
      <c r="EY101" s="226"/>
      <c r="EZ101" s="226"/>
      <c r="FA101" s="226"/>
      <c r="FB101" s="226"/>
      <c r="FC101" s="226"/>
      <c r="FD101" s="226"/>
      <c r="FE101" s="226"/>
      <c r="FF101" s="226"/>
      <c r="FG101" s="226"/>
      <c r="FH101" s="226"/>
      <c r="FI101" s="226"/>
      <c r="FJ101" s="226"/>
      <c r="FK101" s="226"/>
      <c r="FL101" s="226"/>
      <c r="FM101" s="226"/>
      <c r="FN101" s="226"/>
      <c r="FO101" s="226"/>
      <c r="FP101" s="226"/>
      <c r="FQ101" s="226"/>
      <c r="FR101" s="226"/>
      <c r="FS101" s="226"/>
      <c r="FT101" s="226"/>
      <c r="FU101" s="226"/>
      <c r="FV101" s="226"/>
      <c r="FW101" s="226"/>
      <c r="FX101" s="226"/>
      <c r="FY101" s="226"/>
      <c r="FZ101" s="226"/>
      <c r="GA101" s="226"/>
      <c r="GB101" s="226"/>
      <c r="GC101" s="226"/>
      <c r="GD101" s="226"/>
      <c r="GE101" s="226"/>
      <c r="GF101" s="226"/>
      <c r="GG101" s="226"/>
      <c r="GH101" s="226"/>
      <c r="GI101" s="226"/>
      <c r="GJ101" s="226"/>
      <c r="GK101" s="226"/>
      <c r="GL101" s="226"/>
      <c r="GM101" s="226"/>
      <c r="GN101" s="226"/>
      <c r="GO101" s="226"/>
      <c r="GP101" s="226"/>
      <c r="GQ101" s="226"/>
      <c r="GR101" s="226"/>
      <c r="GS101" s="226"/>
      <c r="GT101" s="226"/>
      <c r="GU101" s="226"/>
      <c r="GV101" s="226"/>
      <c r="GW101" s="226"/>
      <c r="GX101" s="226"/>
      <c r="GY101" s="226"/>
      <c r="GZ101" s="226"/>
      <c r="HA101" s="226"/>
      <c r="HB101" s="226"/>
      <c r="HC101" s="226"/>
      <c r="HD101" s="226"/>
      <c r="HE101" s="226"/>
      <c r="HF101" s="226"/>
      <c r="HG101" s="226"/>
      <c r="HH101" s="226"/>
      <c r="HI101" s="226"/>
      <c r="HJ101" s="226"/>
      <c r="HK101" s="226"/>
      <c r="HL101" s="226"/>
      <c r="HM101" s="226"/>
      <c r="HN101" s="226"/>
      <c r="HO101" s="226"/>
      <c r="HP101" s="226"/>
      <c r="HQ101" s="226"/>
      <c r="HR101" s="226"/>
    </row>
    <row r="102" spans="1:226" s="23" customFormat="1" ht="15.75">
      <c r="A102" s="242"/>
      <c r="B102" s="242"/>
      <c r="C102" s="306"/>
      <c r="D102" s="306"/>
      <c r="E102" s="306"/>
      <c r="F102" s="306"/>
      <c r="G102" s="243"/>
      <c r="H102" s="244"/>
      <c r="I102" s="231"/>
      <c r="J102" s="231"/>
      <c r="K102" s="231"/>
      <c r="L102" s="231"/>
      <c r="M102" s="231"/>
      <c r="N102" s="230">
        <f t="shared" ref="N102" si="28">N103</f>
        <v>0</v>
      </c>
      <c r="O102" s="227"/>
      <c r="P102" s="227"/>
      <c r="Q102" s="227"/>
      <c r="R102" s="227"/>
      <c r="S102" s="227"/>
      <c r="T102" s="227"/>
      <c r="U102" s="227"/>
      <c r="V102" s="227"/>
      <c r="W102" s="227"/>
      <c r="X102" s="227"/>
      <c r="Y102" s="227"/>
      <c r="Z102" s="227"/>
      <c r="AA102" s="227"/>
      <c r="AB102" s="227"/>
      <c r="AC102" s="227"/>
      <c r="AD102" s="227"/>
      <c r="AE102" s="227"/>
      <c r="AF102" s="227"/>
      <c r="AG102" s="227"/>
      <c r="AH102" s="227"/>
      <c r="AI102" s="227"/>
      <c r="AJ102" s="227"/>
      <c r="AK102" s="227"/>
      <c r="AL102" s="227"/>
      <c r="AM102" s="227"/>
      <c r="AN102" s="227"/>
      <c r="AO102" s="227"/>
      <c r="AP102" s="227"/>
      <c r="AQ102" s="227"/>
      <c r="AR102" s="227"/>
      <c r="AS102" s="227"/>
      <c r="AT102" s="227"/>
      <c r="AU102" s="227"/>
      <c r="AV102" s="227"/>
      <c r="AW102" s="227"/>
      <c r="AX102" s="227"/>
      <c r="AY102" s="227"/>
      <c r="AZ102" s="227"/>
      <c r="BA102" s="227"/>
      <c r="BB102" s="227"/>
      <c r="BC102" s="227"/>
      <c r="BD102" s="227"/>
      <c r="BE102" s="227"/>
      <c r="BF102" s="227"/>
      <c r="BG102" s="227"/>
      <c r="BH102" s="227"/>
      <c r="BI102" s="227"/>
      <c r="BJ102" s="227"/>
      <c r="BK102" s="227"/>
      <c r="BL102" s="227"/>
      <c r="BM102" s="227"/>
      <c r="BN102" s="227"/>
      <c r="BO102" s="227"/>
      <c r="BP102" s="227"/>
      <c r="BQ102" s="227"/>
      <c r="BR102" s="227"/>
      <c r="BS102" s="227"/>
      <c r="BT102" s="227"/>
      <c r="BU102" s="227"/>
      <c r="BV102" s="227"/>
      <c r="BW102" s="227"/>
      <c r="BX102" s="227"/>
      <c r="BY102" s="227"/>
      <c r="BZ102" s="227"/>
      <c r="CA102" s="227"/>
      <c r="CB102" s="227"/>
      <c r="CC102" s="227"/>
      <c r="CD102" s="227"/>
      <c r="CE102" s="227"/>
      <c r="CF102" s="227"/>
      <c r="CG102" s="227"/>
      <c r="CH102" s="227"/>
      <c r="CI102" s="227"/>
      <c r="CJ102" s="227"/>
      <c r="CK102" s="227"/>
      <c r="CL102" s="227"/>
      <c r="CM102" s="227"/>
      <c r="CN102" s="227"/>
      <c r="CO102" s="227"/>
      <c r="CP102" s="227"/>
      <c r="CQ102" s="227"/>
      <c r="CR102" s="227"/>
      <c r="CS102" s="227"/>
      <c r="CT102" s="227"/>
      <c r="CU102" s="227"/>
      <c r="CV102" s="227"/>
      <c r="CW102" s="227"/>
      <c r="CX102" s="227"/>
      <c r="CY102" s="227"/>
      <c r="CZ102" s="227"/>
      <c r="DA102" s="227"/>
      <c r="DB102" s="227"/>
      <c r="DC102" s="227"/>
      <c r="DD102" s="227"/>
      <c r="DE102" s="227"/>
      <c r="DF102" s="227"/>
      <c r="DG102" s="227"/>
      <c r="DH102" s="227"/>
      <c r="DI102" s="227"/>
      <c r="DJ102" s="227"/>
      <c r="DK102" s="227"/>
      <c r="DL102" s="227"/>
      <c r="DM102" s="227"/>
      <c r="DN102" s="227"/>
      <c r="DO102" s="227"/>
      <c r="DP102" s="227"/>
      <c r="DQ102" s="227"/>
      <c r="DR102" s="227"/>
      <c r="DS102" s="227"/>
      <c r="DT102" s="227"/>
      <c r="DU102" s="227"/>
      <c r="DV102" s="227"/>
      <c r="DW102" s="227"/>
      <c r="DX102" s="227"/>
      <c r="DY102" s="227"/>
      <c r="DZ102" s="227"/>
      <c r="EA102" s="227"/>
      <c r="EB102" s="227"/>
      <c r="EC102" s="227"/>
      <c r="ED102" s="227"/>
      <c r="EE102" s="227"/>
      <c r="EF102" s="227"/>
      <c r="EG102" s="227"/>
      <c r="EH102" s="227"/>
      <c r="EI102" s="227"/>
      <c r="EJ102" s="227"/>
      <c r="EK102" s="227"/>
      <c r="EL102" s="227"/>
      <c r="EM102" s="227"/>
      <c r="EN102" s="227"/>
      <c r="EO102" s="227"/>
      <c r="EP102" s="227"/>
      <c r="EQ102" s="227"/>
      <c r="ER102" s="227"/>
      <c r="ES102" s="227"/>
      <c r="ET102" s="227"/>
      <c r="EU102" s="227"/>
      <c r="EV102" s="227"/>
      <c r="EW102" s="227"/>
      <c r="EX102" s="227"/>
      <c r="EY102" s="227"/>
      <c r="EZ102" s="227"/>
      <c r="FA102" s="227"/>
      <c r="FB102" s="227"/>
      <c r="FC102" s="227"/>
      <c r="FD102" s="227"/>
      <c r="FE102" s="227"/>
      <c r="FF102" s="227"/>
      <c r="FG102" s="227"/>
      <c r="FH102" s="227"/>
      <c r="FI102" s="227"/>
      <c r="FJ102" s="227"/>
      <c r="FK102" s="227"/>
      <c r="FL102" s="227"/>
      <c r="FM102" s="227"/>
      <c r="FN102" s="227"/>
      <c r="FO102" s="227"/>
      <c r="FP102" s="227"/>
      <c r="FQ102" s="227"/>
      <c r="FR102" s="227"/>
      <c r="FS102" s="227"/>
      <c r="FT102" s="227"/>
      <c r="FU102" s="227"/>
      <c r="FV102" s="227"/>
      <c r="FW102" s="227"/>
      <c r="FX102" s="227"/>
      <c r="FY102" s="227"/>
      <c r="FZ102" s="227"/>
      <c r="GA102" s="227"/>
      <c r="GB102" s="227"/>
      <c r="GC102" s="227"/>
      <c r="GD102" s="227"/>
      <c r="GE102" s="227"/>
      <c r="GF102" s="227"/>
      <c r="GG102" s="227"/>
      <c r="GH102" s="227"/>
      <c r="GI102" s="227"/>
      <c r="GJ102" s="227"/>
      <c r="GK102" s="227"/>
      <c r="GL102" s="227"/>
      <c r="GM102" s="227"/>
      <c r="GN102" s="227"/>
      <c r="GO102" s="227"/>
      <c r="GP102" s="227"/>
      <c r="GQ102" s="227"/>
      <c r="GR102" s="227"/>
      <c r="GS102" s="227"/>
      <c r="GT102" s="227"/>
      <c r="GU102" s="227"/>
      <c r="GV102" s="227"/>
      <c r="GW102" s="227"/>
      <c r="GX102" s="227"/>
      <c r="GY102" s="227"/>
      <c r="GZ102" s="227"/>
      <c r="HA102" s="227"/>
      <c r="HB102" s="227"/>
      <c r="HC102" s="227"/>
      <c r="HD102" s="227"/>
      <c r="HE102" s="227"/>
      <c r="HF102" s="227"/>
      <c r="HG102" s="227"/>
      <c r="HH102" s="227"/>
      <c r="HI102" s="227"/>
      <c r="HJ102" s="227"/>
      <c r="HK102" s="227"/>
      <c r="HL102" s="227"/>
      <c r="HM102" s="227"/>
      <c r="HN102" s="227"/>
      <c r="HO102" s="227"/>
      <c r="HP102" s="227"/>
      <c r="HQ102" s="227"/>
      <c r="HR102" s="227"/>
    </row>
    <row r="103" spans="1:226" ht="15.75">
      <c r="A103" s="200"/>
      <c r="B103" s="200"/>
      <c r="C103" s="245"/>
      <c r="D103" s="246"/>
      <c r="E103" s="247"/>
      <c r="F103" s="248"/>
      <c r="G103" s="249"/>
      <c r="H103" s="250"/>
      <c r="I103" s="233"/>
      <c r="J103" s="233"/>
      <c r="K103" s="233"/>
      <c r="L103" s="232"/>
      <c r="M103" s="232"/>
      <c r="N103" s="229"/>
      <c r="O103" s="226"/>
      <c r="P103" s="226"/>
      <c r="Q103" s="226"/>
      <c r="R103" s="226"/>
      <c r="S103" s="226"/>
      <c r="T103" s="226"/>
      <c r="U103" s="226"/>
      <c r="V103" s="226"/>
      <c r="W103" s="226"/>
      <c r="X103" s="226"/>
      <c r="Y103" s="226"/>
      <c r="Z103" s="226"/>
      <c r="AA103" s="226"/>
      <c r="AB103" s="226"/>
      <c r="AC103" s="226"/>
      <c r="AD103" s="226"/>
      <c r="AE103" s="226"/>
      <c r="AF103" s="226"/>
      <c r="AG103" s="226"/>
      <c r="AH103" s="226"/>
      <c r="AI103" s="226"/>
      <c r="AJ103" s="226"/>
      <c r="AK103" s="226"/>
      <c r="AL103" s="226"/>
      <c r="AM103" s="226"/>
      <c r="AN103" s="226"/>
      <c r="AO103" s="226"/>
      <c r="AP103" s="226"/>
      <c r="AQ103" s="226"/>
      <c r="AR103" s="226"/>
      <c r="AS103" s="226"/>
      <c r="AT103" s="226"/>
      <c r="AU103" s="226"/>
      <c r="AV103" s="226"/>
      <c r="AW103" s="226"/>
      <c r="AX103" s="226"/>
      <c r="AY103" s="226"/>
      <c r="AZ103" s="226"/>
      <c r="BA103" s="226"/>
      <c r="BB103" s="226"/>
      <c r="BC103" s="226"/>
      <c r="BD103" s="226"/>
      <c r="BE103" s="226"/>
      <c r="BF103" s="226"/>
      <c r="BG103" s="226"/>
      <c r="BH103" s="226"/>
      <c r="BI103" s="226"/>
      <c r="BJ103" s="226"/>
      <c r="BK103" s="226"/>
      <c r="BL103" s="226"/>
      <c r="BM103" s="226"/>
      <c r="BN103" s="226"/>
      <c r="BO103" s="226"/>
      <c r="BP103" s="226"/>
      <c r="BQ103" s="226"/>
      <c r="BR103" s="226"/>
      <c r="BS103" s="226"/>
      <c r="BT103" s="226"/>
      <c r="BU103" s="226"/>
      <c r="BV103" s="226"/>
      <c r="BW103" s="226"/>
      <c r="BX103" s="226"/>
      <c r="BY103" s="226"/>
      <c r="BZ103" s="226"/>
      <c r="CA103" s="226"/>
      <c r="CB103" s="226"/>
      <c r="CC103" s="226"/>
      <c r="CD103" s="226"/>
      <c r="CE103" s="226"/>
      <c r="CF103" s="226"/>
      <c r="CG103" s="226"/>
      <c r="CH103" s="226"/>
      <c r="CI103" s="226"/>
      <c r="CJ103" s="226"/>
      <c r="CK103" s="226"/>
      <c r="CL103" s="226"/>
      <c r="CM103" s="226"/>
      <c r="CN103" s="226"/>
      <c r="CO103" s="226"/>
      <c r="CP103" s="226"/>
      <c r="CQ103" s="226"/>
      <c r="CR103" s="226"/>
      <c r="CS103" s="226"/>
      <c r="CT103" s="226"/>
      <c r="CU103" s="226"/>
      <c r="CV103" s="226"/>
      <c r="CW103" s="226"/>
      <c r="CX103" s="226"/>
      <c r="CY103" s="226"/>
      <c r="CZ103" s="226"/>
      <c r="DA103" s="226"/>
      <c r="DB103" s="226"/>
      <c r="DC103" s="226"/>
      <c r="DD103" s="226"/>
      <c r="DE103" s="226"/>
      <c r="DF103" s="226"/>
      <c r="DG103" s="226"/>
      <c r="DH103" s="226"/>
      <c r="DI103" s="226"/>
      <c r="DJ103" s="226"/>
      <c r="DK103" s="226"/>
      <c r="DL103" s="226"/>
      <c r="DM103" s="226"/>
      <c r="DN103" s="226"/>
      <c r="DO103" s="226"/>
      <c r="DP103" s="226"/>
      <c r="DQ103" s="226"/>
      <c r="DR103" s="226"/>
      <c r="DS103" s="226"/>
      <c r="DT103" s="226"/>
      <c r="DU103" s="226"/>
      <c r="DV103" s="226"/>
      <c r="DW103" s="226"/>
      <c r="DX103" s="226"/>
      <c r="DY103" s="226"/>
      <c r="DZ103" s="226"/>
      <c r="EA103" s="226"/>
      <c r="EB103" s="226"/>
      <c r="EC103" s="226"/>
      <c r="ED103" s="226"/>
      <c r="EE103" s="226"/>
      <c r="EF103" s="226"/>
      <c r="EG103" s="226"/>
      <c r="EH103" s="226"/>
      <c r="EI103" s="226"/>
      <c r="EJ103" s="226"/>
      <c r="EK103" s="226"/>
      <c r="EL103" s="226"/>
      <c r="EM103" s="226"/>
      <c r="EN103" s="226"/>
      <c r="EO103" s="226"/>
      <c r="EP103" s="226"/>
      <c r="EQ103" s="226"/>
      <c r="ER103" s="226"/>
      <c r="ES103" s="226"/>
      <c r="ET103" s="226"/>
      <c r="EU103" s="226"/>
      <c r="EV103" s="226"/>
      <c r="EW103" s="226"/>
      <c r="EX103" s="226"/>
      <c r="EY103" s="226"/>
      <c r="EZ103" s="226"/>
      <c r="FA103" s="226"/>
      <c r="FB103" s="226"/>
      <c r="FC103" s="226"/>
      <c r="FD103" s="226"/>
      <c r="FE103" s="226"/>
      <c r="FF103" s="226"/>
      <c r="FG103" s="226"/>
      <c r="FH103" s="226"/>
      <c r="FI103" s="226"/>
      <c r="FJ103" s="226"/>
      <c r="FK103" s="226"/>
      <c r="FL103" s="226"/>
      <c r="FM103" s="226"/>
      <c r="FN103" s="226"/>
      <c r="FO103" s="226"/>
      <c r="FP103" s="226"/>
      <c r="FQ103" s="226"/>
      <c r="FR103" s="226"/>
      <c r="FS103" s="226"/>
      <c r="FT103" s="226"/>
      <c r="FU103" s="226"/>
      <c r="FV103" s="226"/>
      <c r="FW103" s="226"/>
      <c r="FX103" s="226"/>
      <c r="FY103" s="226"/>
      <c r="FZ103" s="226"/>
      <c r="GA103" s="226"/>
      <c r="GB103" s="226"/>
      <c r="GC103" s="226"/>
      <c r="GD103" s="226"/>
      <c r="GE103" s="226"/>
      <c r="GF103" s="226"/>
      <c r="GG103" s="226"/>
      <c r="GH103" s="226"/>
      <c r="GI103" s="226"/>
      <c r="GJ103" s="226"/>
      <c r="GK103" s="226"/>
      <c r="GL103" s="226"/>
      <c r="GM103" s="226"/>
      <c r="GN103" s="226"/>
      <c r="GO103" s="226"/>
      <c r="GP103" s="226"/>
      <c r="GQ103" s="226"/>
      <c r="GR103" s="226"/>
      <c r="GS103" s="226"/>
      <c r="GT103" s="226"/>
      <c r="GU103" s="226"/>
      <c r="GV103" s="226"/>
      <c r="GW103" s="226"/>
      <c r="GX103" s="226"/>
      <c r="GY103" s="226"/>
      <c r="GZ103" s="226"/>
      <c r="HA103" s="226"/>
      <c r="HB103" s="226"/>
      <c r="HC103" s="226"/>
      <c r="HD103" s="226"/>
      <c r="HE103" s="226"/>
      <c r="HF103" s="226"/>
      <c r="HG103" s="226"/>
      <c r="HH103" s="226"/>
      <c r="HI103" s="226"/>
      <c r="HJ103" s="226"/>
      <c r="HK103" s="226"/>
      <c r="HL103" s="226"/>
      <c r="HM103" s="226"/>
      <c r="HN103" s="226"/>
      <c r="HO103" s="226"/>
      <c r="HP103" s="226"/>
      <c r="HQ103" s="226"/>
      <c r="HR103" s="226"/>
    </row>
    <row r="104" spans="1:226" s="23" customFormat="1" ht="15.75">
      <c r="A104" s="200"/>
      <c r="B104" s="200"/>
      <c r="C104" s="245"/>
      <c r="D104" s="251"/>
      <c r="E104" s="252"/>
      <c r="F104" s="253"/>
      <c r="G104" s="249"/>
      <c r="H104" s="250"/>
      <c r="I104" s="233"/>
      <c r="J104" s="233"/>
      <c r="K104" s="233"/>
      <c r="L104" s="233"/>
      <c r="M104" s="233"/>
      <c r="N104" s="230">
        <f t="shared" ref="N104" si="29">N105</f>
        <v>0</v>
      </c>
      <c r="O104" s="227"/>
      <c r="P104" s="227"/>
      <c r="Q104" s="227"/>
      <c r="R104" s="227"/>
      <c r="S104" s="227"/>
      <c r="T104" s="227"/>
      <c r="U104" s="227"/>
      <c r="V104" s="227"/>
      <c r="W104" s="227"/>
      <c r="X104" s="227"/>
      <c r="Y104" s="227"/>
      <c r="Z104" s="227"/>
      <c r="AA104" s="227"/>
      <c r="AB104" s="227"/>
      <c r="AC104" s="227"/>
      <c r="AD104" s="227"/>
      <c r="AE104" s="227"/>
      <c r="AF104" s="227"/>
      <c r="AG104" s="227"/>
      <c r="AH104" s="227"/>
      <c r="AI104" s="227"/>
      <c r="AJ104" s="227"/>
      <c r="AK104" s="227"/>
      <c r="AL104" s="227"/>
      <c r="AM104" s="227"/>
      <c r="AN104" s="227"/>
      <c r="AO104" s="227"/>
      <c r="AP104" s="227"/>
      <c r="AQ104" s="227"/>
      <c r="AR104" s="227"/>
      <c r="AS104" s="227"/>
      <c r="AT104" s="227"/>
      <c r="AU104" s="227"/>
      <c r="AV104" s="227"/>
      <c r="AW104" s="227"/>
      <c r="AX104" s="227"/>
      <c r="AY104" s="227"/>
      <c r="AZ104" s="227"/>
      <c r="BA104" s="227"/>
      <c r="BB104" s="227"/>
      <c r="BC104" s="227"/>
      <c r="BD104" s="227"/>
      <c r="BE104" s="227"/>
      <c r="BF104" s="227"/>
      <c r="BG104" s="227"/>
      <c r="BH104" s="227"/>
      <c r="BI104" s="227"/>
      <c r="BJ104" s="227"/>
      <c r="BK104" s="227"/>
      <c r="BL104" s="227"/>
      <c r="BM104" s="227"/>
      <c r="BN104" s="227"/>
      <c r="BO104" s="227"/>
      <c r="BP104" s="227"/>
      <c r="BQ104" s="227"/>
      <c r="BR104" s="227"/>
      <c r="BS104" s="227"/>
      <c r="BT104" s="227"/>
      <c r="BU104" s="227"/>
      <c r="BV104" s="227"/>
      <c r="BW104" s="227"/>
      <c r="BX104" s="227"/>
      <c r="BY104" s="227"/>
      <c r="BZ104" s="227"/>
      <c r="CA104" s="227"/>
      <c r="CB104" s="227"/>
      <c r="CC104" s="227"/>
      <c r="CD104" s="227"/>
      <c r="CE104" s="227"/>
      <c r="CF104" s="227"/>
      <c r="CG104" s="227"/>
      <c r="CH104" s="227"/>
      <c r="CI104" s="227"/>
      <c r="CJ104" s="227"/>
      <c r="CK104" s="227"/>
      <c r="CL104" s="227"/>
      <c r="CM104" s="227"/>
      <c r="CN104" s="227"/>
      <c r="CO104" s="227"/>
      <c r="CP104" s="227"/>
      <c r="CQ104" s="227"/>
      <c r="CR104" s="227"/>
      <c r="CS104" s="227"/>
      <c r="CT104" s="227"/>
      <c r="CU104" s="227"/>
      <c r="CV104" s="227"/>
      <c r="CW104" s="227"/>
      <c r="CX104" s="227"/>
      <c r="CY104" s="227"/>
      <c r="CZ104" s="227"/>
      <c r="DA104" s="227"/>
      <c r="DB104" s="227"/>
      <c r="DC104" s="227"/>
      <c r="DD104" s="227"/>
      <c r="DE104" s="227"/>
      <c r="DF104" s="227"/>
      <c r="DG104" s="227"/>
      <c r="DH104" s="227"/>
      <c r="DI104" s="227"/>
      <c r="DJ104" s="227"/>
      <c r="DK104" s="227"/>
      <c r="DL104" s="227"/>
      <c r="DM104" s="227"/>
      <c r="DN104" s="227"/>
      <c r="DO104" s="227"/>
      <c r="DP104" s="227"/>
      <c r="DQ104" s="227"/>
      <c r="DR104" s="227"/>
      <c r="DS104" s="227"/>
      <c r="DT104" s="227"/>
      <c r="DU104" s="227"/>
      <c r="DV104" s="227"/>
      <c r="DW104" s="227"/>
      <c r="DX104" s="227"/>
      <c r="DY104" s="227"/>
      <c r="DZ104" s="227"/>
      <c r="EA104" s="227"/>
      <c r="EB104" s="227"/>
      <c r="EC104" s="227"/>
      <c r="ED104" s="227"/>
      <c r="EE104" s="227"/>
      <c r="EF104" s="227"/>
      <c r="EG104" s="227"/>
      <c r="EH104" s="227"/>
      <c r="EI104" s="227"/>
      <c r="EJ104" s="227"/>
      <c r="EK104" s="227"/>
      <c r="EL104" s="227"/>
      <c r="EM104" s="227"/>
      <c r="EN104" s="227"/>
      <c r="EO104" s="227"/>
      <c r="EP104" s="227"/>
      <c r="EQ104" s="227"/>
      <c r="ER104" s="227"/>
      <c r="ES104" s="227"/>
      <c r="ET104" s="227"/>
      <c r="EU104" s="227"/>
      <c r="EV104" s="227"/>
      <c r="EW104" s="227"/>
      <c r="EX104" s="227"/>
      <c r="EY104" s="227"/>
      <c r="EZ104" s="227"/>
      <c r="FA104" s="227"/>
      <c r="FB104" s="227"/>
      <c r="FC104" s="227"/>
      <c r="FD104" s="227"/>
      <c r="FE104" s="227"/>
      <c r="FF104" s="227"/>
      <c r="FG104" s="227"/>
      <c r="FH104" s="227"/>
      <c r="FI104" s="227"/>
      <c r="FJ104" s="227"/>
      <c r="FK104" s="227"/>
      <c r="FL104" s="227"/>
      <c r="FM104" s="227"/>
      <c r="FN104" s="227"/>
      <c r="FO104" s="227"/>
      <c r="FP104" s="227"/>
      <c r="FQ104" s="227"/>
      <c r="FR104" s="227"/>
      <c r="FS104" s="227"/>
      <c r="FT104" s="227"/>
      <c r="FU104" s="227"/>
      <c r="FV104" s="227"/>
      <c r="FW104" s="227"/>
      <c r="FX104" s="227"/>
      <c r="FY104" s="227"/>
      <c r="FZ104" s="227"/>
      <c r="GA104" s="227"/>
      <c r="GB104" s="227"/>
      <c r="GC104" s="227"/>
      <c r="GD104" s="227"/>
      <c r="GE104" s="227"/>
      <c r="GF104" s="227"/>
      <c r="GG104" s="227"/>
      <c r="GH104" s="227"/>
      <c r="GI104" s="227"/>
      <c r="GJ104" s="227"/>
      <c r="GK104" s="227"/>
      <c r="GL104" s="227"/>
      <c r="GM104" s="227"/>
      <c r="GN104" s="227"/>
      <c r="GO104" s="227"/>
      <c r="GP104" s="227"/>
      <c r="GQ104" s="227"/>
      <c r="GR104" s="227"/>
      <c r="GS104" s="227"/>
      <c r="GT104" s="227"/>
      <c r="GU104" s="227"/>
      <c r="GV104" s="227"/>
      <c r="GW104" s="227"/>
      <c r="GX104" s="227"/>
      <c r="GY104" s="227"/>
      <c r="GZ104" s="227"/>
      <c r="HA104" s="227"/>
      <c r="HB104" s="227"/>
      <c r="HC104" s="227"/>
      <c r="HD104" s="227"/>
      <c r="HE104" s="227"/>
      <c r="HF104" s="227"/>
      <c r="HG104" s="227"/>
      <c r="HH104" s="227"/>
      <c r="HI104" s="227"/>
      <c r="HJ104" s="227"/>
      <c r="HK104" s="227"/>
      <c r="HL104" s="227"/>
      <c r="HM104" s="227"/>
      <c r="HN104" s="227"/>
      <c r="HO104" s="227"/>
      <c r="HP104" s="227"/>
      <c r="HQ104" s="227"/>
      <c r="HR104" s="227"/>
    </row>
    <row r="105" spans="1:226" ht="15.75">
      <c r="A105" s="200"/>
      <c r="B105" s="200"/>
      <c r="C105" s="245"/>
      <c r="D105" s="246"/>
      <c r="E105" s="247"/>
      <c r="F105" s="248"/>
      <c r="G105" s="249"/>
      <c r="H105" s="250"/>
      <c r="I105" s="233"/>
      <c r="J105" s="233"/>
      <c r="K105" s="232"/>
      <c r="L105" s="232"/>
      <c r="M105" s="232"/>
      <c r="N105" s="229"/>
      <c r="O105" s="226"/>
      <c r="P105" s="226"/>
      <c r="Q105" s="226"/>
      <c r="R105" s="226"/>
      <c r="S105" s="226"/>
      <c r="T105" s="226"/>
      <c r="U105" s="226"/>
      <c r="V105" s="226"/>
      <c r="W105" s="226"/>
      <c r="X105" s="226"/>
      <c r="Y105" s="226"/>
      <c r="Z105" s="226"/>
      <c r="AA105" s="226"/>
      <c r="AB105" s="226"/>
      <c r="AC105" s="226"/>
      <c r="AD105" s="226"/>
      <c r="AE105" s="226"/>
      <c r="AF105" s="226"/>
      <c r="AG105" s="226"/>
      <c r="AH105" s="226"/>
      <c r="AI105" s="226"/>
      <c r="AJ105" s="226"/>
      <c r="AK105" s="226"/>
      <c r="AL105" s="226"/>
      <c r="AM105" s="226"/>
      <c r="AN105" s="226"/>
      <c r="AO105" s="226"/>
      <c r="AP105" s="226"/>
      <c r="AQ105" s="226"/>
      <c r="AR105" s="226"/>
      <c r="AS105" s="226"/>
      <c r="AT105" s="226"/>
      <c r="AU105" s="226"/>
      <c r="AV105" s="226"/>
      <c r="AW105" s="226"/>
      <c r="AX105" s="226"/>
      <c r="AY105" s="226"/>
      <c r="AZ105" s="226"/>
      <c r="BA105" s="226"/>
      <c r="BB105" s="226"/>
      <c r="BC105" s="226"/>
      <c r="BD105" s="226"/>
      <c r="BE105" s="226"/>
      <c r="BF105" s="226"/>
      <c r="BG105" s="226"/>
      <c r="BH105" s="226"/>
      <c r="BI105" s="226"/>
      <c r="BJ105" s="226"/>
      <c r="BK105" s="226"/>
      <c r="BL105" s="226"/>
      <c r="BM105" s="226"/>
      <c r="BN105" s="226"/>
      <c r="BO105" s="226"/>
      <c r="BP105" s="226"/>
      <c r="BQ105" s="226"/>
      <c r="BR105" s="226"/>
      <c r="BS105" s="226"/>
      <c r="BT105" s="226"/>
      <c r="BU105" s="226"/>
      <c r="BV105" s="226"/>
      <c r="BW105" s="226"/>
      <c r="BX105" s="226"/>
      <c r="BY105" s="226"/>
      <c r="BZ105" s="226"/>
      <c r="CA105" s="226"/>
      <c r="CB105" s="226"/>
      <c r="CC105" s="226"/>
      <c r="CD105" s="226"/>
      <c r="CE105" s="226"/>
      <c r="CF105" s="226"/>
      <c r="CG105" s="226"/>
      <c r="CH105" s="226"/>
      <c r="CI105" s="226"/>
      <c r="CJ105" s="226"/>
      <c r="CK105" s="226"/>
      <c r="CL105" s="226"/>
      <c r="CM105" s="226"/>
      <c r="CN105" s="226"/>
      <c r="CO105" s="226"/>
      <c r="CP105" s="226"/>
      <c r="CQ105" s="226"/>
      <c r="CR105" s="226"/>
      <c r="CS105" s="226"/>
      <c r="CT105" s="226"/>
      <c r="CU105" s="226"/>
      <c r="CV105" s="226"/>
      <c r="CW105" s="226"/>
      <c r="CX105" s="226"/>
      <c r="CY105" s="226"/>
      <c r="CZ105" s="226"/>
      <c r="DA105" s="226"/>
      <c r="DB105" s="226"/>
      <c r="DC105" s="226"/>
      <c r="DD105" s="226"/>
      <c r="DE105" s="226"/>
      <c r="DF105" s="226"/>
      <c r="DG105" s="226"/>
      <c r="DH105" s="226"/>
      <c r="DI105" s="226"/>
      <c r="DJ105" s="226"/>
      <c r="DK105" s="226"/>
      <c r="DL105" s="226"/>
      <c r="DM105" s="226"/>
      <c r="DN105" s="226"/>
      <c r="DO105" s="226"/>
      <c r="DP105" s="226"/>
      <c r="DQ105" s="226"/>
      <c r="DR105" s="226"/>
      <c r="DS105" s="226"/>
      <c r="DT105" s="226"/>
      <c r="DU105" s="226"/>
      <c r="DV105" s="226"/>
      <c r="DW105" s="226"/>
      <c r="DX105" s="226"/>
      <c r="DY105" s="226"/>
      <c r="DZ105" s="226"/>
      <c r="EA105" s="226"/>
      <c r="EB105" s="226"/>
      <c r="EC105" s="226"/>
      <c r="ED105" s="226"/>
      <c r="EE105" s="226"/>
      <c r="EF105" s="226"/>
      <c r="EG105" s="226"/>
      <c r="EH105" s="226"/>
      <c r="EI105" s="226"/>
      <c r="EJ105" s="226"/>
      <c r="EK105" s="226"/>
      <c r="EL105" s="226"/>
      <c r="EM105" s="226"/>
      <c r="EN105" s="226"/>
      <c r="EO105" s="226"/>
      <c r="EP105" s="226"/>
      <c r="EQ105" s="226"/>
      <c r="ER105" s="226"/>
      <c r="ES105" s="226"/>
      <c r="ET105" s="226"/>
      <c r="EU105" s="226"/>
      <c r="EV105" s="226"/>
      <c r="EW105" s="226"/>
      <c r="EX105" s="226"/>
      <c r="EY105" s="226"/>
      <c r="EZ105" s="226"/>
      <c r="FA105" s="226"/>
      <c r="FB105" s="226"/>
      <c r="FC105" s="226"/>
      <c r="FD105" s="226"/>
      <c r="FE105" s="226"/>
      <c r="FF105" s="226"/>
      <c r="FG105" s="226"/>
      <c r="FH105" s="226"/>
      <c r="FI105" s="226"/>
      <c r="FJ105" s="226"/>
      <c r="FK105" s="226"/>
      <c r="FL105" s="226"/>
      <c r="FM105" s="226"/>
      <c r="FN105" s="226"/>
      <c r="FO105" s="226"/>
      <c r="FP105" s="226"/>
      <c r="FQ105" s="226"/>
      <c r="FR105" s="226"/>
      <c r="FS105" s="226"/>
      <c r="FT105" s="226"/>
      <c r="FU105" s="226"/>
      <c r="FV105" s="226"/>
      <c r="FW105" s="226"/>
      <c r="FX105" s="226"/>
      <c r="FY105" s="226"/>
      <c r="FZ105" s="226"/>
      <c r="GA105" s="226"/>
      <c r="GB105" s="226"/>
      <c r="GC105" s="226"/>
      <c r="GD105" s="226"/>
      <c r="GE105" s="226"/>
      <c r="GF105" s="226"/>
      <c r="GG105" s="226"/>
      <c r="GH105" s="226"/>
      <c r="GI105" s="226"/>
      <c r="GJ105" s="226"/>
      <c r="GK105" s="226"/>
      <c r="GL105" s="226"/>
      <c r="GM105" s="226"/>
      <c r="GN105" s="226"/>
      <c r="GO105" s="226"/>
      <c r="GP105" s="226"/>
      <c r="GQ105" s="226"/>
      <c r="GR105" s="226"/>
      <c r="GS105" s="226"/>
      <c r="GT105" s="226"/>
      <c r="GU105" s="226"/>
      <c r="GV105" s="226"/>
      <c r="GW105" s="226"/>
      <c r="GX105" s="226"/>
      <c r="GY105" s="226"/>
      <c r="GZ105" s="226"/>
      <c r="HA105" s="226"/>
      <c r="HB105" s="226"/>
      <c r="HC105" s="226"/>
      <c r="HD105" s="226"/>
      <c r="HE105" s="226"/>
      <c r="HF105" s="226"/>
      <c r="HG105" s="226"/>
      <c r="HH105" s="226"/>
      <c r="HI105" s="226"/>
      <c r="HJ105" s="226"/>
      <c r="HK105" s="226"/>
      <c r="HL105" s="226"/>
      <c r="HM105" s="226"/>
      <c r="HN105" s="226"/>
      <c r="HO105" s="226"/>
      <c r="HP105" s="226"/>
      <c r="HQ105" s="226"/>
      <c r="HR105" s="226"/>
    </row>
    <row r="106" spans="1:226" ht="15.75">
      <c r="A106" s="200"/>
      <c r="B106" s="200"/>
      <c r="C106" s="245"/>
      <c r="D106" s="251"/>
      <c r="E106" s="252"/>
      <c r="F106" s="253"/>
      <c r="G106" s="249"/>
      <c r="H106" s="250"/>
      <c r="I106" s="233"/>
      <c r="J106" s="233"/>
      <c r="K106" s="233"/>
      <c r="L106" s="233"/>
      <c r="M106" s="233"/>
      <c r="N106" s="229"/>
      <c r="O106" s="226"/>
      <c r="P106" s="226"/>
      <c r="Q106" s="226"/>
      <c r="R106" s="226"/>
      <c r="S106" s="226"/>
      <c r="T106" s="226"/>
      <c r="U106" s="226"/>
      <c r="V106" s="226"/>
      <c r="W106" s="226"/>
      <c r="X106" s="226"/>
      <c r="Y106" s="226"/>
      <c r="Z106" s="226"/>
      <c r="AA106" s="226"/>
      <c r="AB106" s="226"/>
      <c r="AC106" s="226"/>
      <c r="AD106" s="226"/>
      <c r="AE106" s="226"/>
      <c r="AF106" s="226"/>
      <c r="AG106" s="226"/>
      <c r="AH106" s="226"/>
      <c r="AI106" s="226"/>
      <c r="AJ106" s="226"/>
      <c r="AK106" s="226"/>
      <c r="AL106" s="226"/>
      <c r="AM106" s="226"/>
      <c r="AN106" s="226"/>
      <c r="AO106" s="226"/>
      <c r="AP106" s="226"/>
      <c r="AQ106" s="226"/>
      <c r="AR106" s="226"/>
      <c r="AS106" s="226"/>
      <c r="AT106" s="226"/>
      <c r="AU106" s="226"/>
      <c r="AV106" s="226"/>
      <c r="AW106" s="226"/>
      <c r="AX106" s="226"/>
      <c r="AY106" s="226"/>
      <c r="AZ106" s="226"/>
      <c r="BA106" s="226"/>
      <c r="BB106" s="226"/>
      <c r="BC106" s="226"/>
      <c r="BD106" s="226"/>
      <c r="BE106" s="226"/>
      <c r="BF106" s="226"/>
      <c r="BG106" s="226"/>
      <c r="BH106" s="226"/>
      <c r="BI106" s="226"/>
      <c r="BJ106" s="226"/>
      <c r="BK106" s="226"/>
      <c r="BL106" s="226"/>
      <c r="BM106" s="226"/>
      <c r="BN106" s="226"/>
      <c r="BO106" s="226"/>
      <c r="BP106" s="226"/>
      <c r="BQ106" s="226"/>
      <c r="BR106" s="226"/>
      <c r="BS106" s="226"/>
      <c r="BT106" s="226"/>
      <c r="BU106" s="226"/>
      <c r="BV106" s="226"/>
      <c r="BW106" s="226"/>
      <c r="BX106" s="226"/>
      <c r="BY106" s="226"/>
      <c r="BZ106" s="226"/>
      <c r="CA106" s="226"/>
      <c r="CB106" s="226"/>
      <c r="CC106" s="226"/>
      <c r="CD106" s="226"/>
      <c r="CE106" s="226"/>
      <c r="CF106" s="226"/>
      <c r="CG106" s="226"/>
      <c r="CH106" s="226"/>
      <c r="CI106" s="226"/>
      <c r="CJ106" s="226"/>
      <c r="CK106" s="226"/>
      <c r="CL106" s="226"/>
      <c r="CM106" s="226"/>
      <c r="CN106" s="226"/>
      <c r="CO106" s="226"/>
      <c r="CP106" s="226"/>
      <c r="CQ106" s="226"/>
      <c r="CR106" s="226"/>
      <c r="CS106" s="226"/>
      <c r="CT106" s="226"/>
      <c r="CU106" s="226"/>
      <c r="CV106" s="226"/>
      <c r="CW106" s="226"/>
      <c r="CX106" s="226"/>
      <c r="CY106" s="226"/>
      <c r="CZ106" s="226"/>
      <c r="DA106" s="226"/>
      <c r="DB106" s="226"/>
      <c r="DC106" s="226"/>
      <c r="DD106" s="226"/>
      <c r="DE106" s="226"/>
      <c r="DF106" s="226"/>
      <c r="DG106" s="226"/>
      <c r="DH106" s="226"/>
      <c r="DI106" s="226"/>
      <c r="DJ106" s="226"/>
      <c r="DK106" s="226"/>
      <c r="DL106" s="226"/>
      <c r="DM106" s="226"/>
      <c r="DN106" s="226"/>
      <c r="DO106" s="226"/>
      <c r="DP106" s="226"/>
      <c r="DQ106" s="226"/>
      <c r="DR106" s="226"/>
      <c r="DS106" s="226"/>
      <c r="DT106" s="226"/>
      <c r="DU106" s="226"/>
      <c r="DV106" s="226"/>
      <c r="DW106" s="226"/>
      <c r="DX106" s="226"/>
      <c r="DY106" s="226"/>
      <c r="DZ106" s="226"/>
      <c r="EA106" s="226"/>
      <c r="EB106" s="226"/>
      <c r="EC106" s="226"/>
      <c r="ED106" s="226"/>
      <c r="EE106" s="226"/>
      <c r="EF106" s="226"/>
      <c r="EG106" s="226"/>
      <c r="EH106" s="226"/>
      <c r="EI106" s="226"/>
      <c r="EJ106" s="226"/>
      <c r="EK106" s="226"/>
      <c r="EL106" s="226"/>
      <c r="EM106" s="226"/>
      <c r="EN106" s="226"/>
      <c r="EO106" s="226"/>
      <c r="EP106" s="226"/>
      <c r="EQ106" s="226"/>
      <c r="ER106" s="226"/>
      <c r="ES106" s="226"/>
      <c r="ET106" s="226"/>
      <c r="EU106" s="226"/>
      <c r="EV106" s="226"/>
      <c r="EW106" s="226"/>
      <c r="EX106" s="226"/>
      <c r="EY106" s="226"/>
      <c r="EZ106" s="226"/>
      <c r="FA106" s="226"/>
      <c r="FB106" s="226"/>
      <c r="FC106" s="226"/>
      <c r="FD106" s="226"/>
      <c r="FE106" s="226"/>
      <c r="FF106" s="226"/>
      <c r="FG106" s="226"/>
      <c r="FH106" s="226"/>
      <c r="FI106" s="226"/>
      <c r="FJ106" s="226"/>
      <c r="FK106" s="226"/>
      <c r="FL106" s="226"/>
      <c r="FM106" s="226"/>
      <c r="FN106" s="226"/>
      <c r="FO106" s="226"/>
      <c r="FP106" s="226"/>
      <c r="FQ106" s="226"/>
      <c r="FR106" s="226"/>
      <c r="FS106" s="226"/>
      <c r="FT106" s="226"/>
      <c r="FU106" s="226"/>
      <c r="FV106" s="226"/>
      <c r="FW106" s="226"/>
      <c r="FX106" s="226"/>
      <c r="FY106" s="226"/>
      <c r="FZ106" s="226"/>
      <c r="GA106" s="226"/>
      <c r="GB106" s="226"/>
      <c r="GC106" s="226"/>
      <c r="GD106" s="226"/>
      <c r="GE106" s="226"/>
      <c r="GF106" s="226"/>
      <c r="GG106" s="226"/>
      <c r="GH106" s="226"/>
      <c r="GI106" s="226"/>
      <c r="GJ106" s="226"/>
      <c r="GK106" s="226"/>
      <c r="GL106" s="226"/>
      <c r="GM106" s="226"/>
      <c r="GN106" s="226"/>
      <c r="GO106" s="226"/>
      <c r="GP106" s="226"/>
      <c r="GQ106" s="226"/>
      <c r="GR106" s="226"/>
      <c r="GS106" s="226"/>
      <c r="GT106" s="226"/>
      <c r="GU106" s="226"/>
      <c r="GV106" s="226"/>
      <c r="GW106" s="226"/>
      <c r="GX106" s="226"/>
      <c r="GY106" s="226"/>
      <c r="GZ106" s="226"/>
      <c r="HA106" s="226"/>
      <c r="HB106" s="226"/>
      <c r="HC106" s="226"/>
      <c r="HD106" s="226"/>
      <c r="HE106" s="226"/>
      <c r="HF106" s="226"/>
      <c r="HG106" s="226"/>
      <c r="HH106" s="226"/>
      <c r="HI106" s="226"/>
      <c r="HJ106" s="226"/>
      <c r="HK106" s="226"/>
      <c r="HL106" s="226"/>
      <c r="HM106" s="226"/>
      <c r="HN106" s="226"/>
      <c r="HO106" s="226"/>
      <c r="HP106" s="226"/>
      <c r="HQ106" s="226"/>
      <c r="HR106" s="226"/>
    </row>
    <row r="107" spans="1:226" ht="15.75">
      <c r="A107" s="200"/>
      <c r="B107" s="200"/>
      <c r="C107" s="245"/>
      <c r="D107" s="246"/>
      <c r="E107" s="247"/>
      <c r="F107" s="248"/>
      <c r="G107" s="249"/>
      <c r="H107" s="250"/>
      <c r="I107" s="233"/>
      <c r="J107" s="233"/>
      <c r="K107" s="233"/>
      <c r="L107" s="232"/>
      <c r="M107" s="232"/>
      <c r="N107" s="229"/>
      <c r="O107" s="226"/>
      <c r="P107" s="226"/>
      <c r="Q107" s="226"/>
      <c r="R107" s="226"/>
      <c r="S107" s="226"/>
      <c r="T107" s="226"/>
      <c r="U107" s="226"/>
      <c r="V107" s="226"/>
      <c r="W107" s="226"/>
      <c r="X107" s="226"/>
      <c r="Y107" s="226"/>
      <c r="Z107" s="226"/>
      <c r="AA107" s="226"/>
      <c r="AB107" s="226"/>
      <c r="AC107" s="226"/>
      <c r="AD107" s="226"/>
      <c r="AE107" s="226"/>
      <c r="AF107" s="226"/>
      <c r="AG107" s="226"/>
      <c r="AH107" s="226"/>
      <c r="AI107" s="226"/>
      <c r="AJ107" s="226"/>
      <c r="AK107" s="226"/>
      <c r="AL107" s="226"/>
      <c r="AM107" s="226"/>
      <c r="AN107" s="226"/>
      <c r="AO107" s="226"/>
      <c r="AP107" s="226"/>
      <c r="AQ107" s="226"/>
      <c r="AR107" s="226"/>
      <c r="AS107" s="226"/>
      <c r="AT107" s="226"/>
      <c r="AU107" s="226"/>
      <c r="AV107" s="226"/>
      <c r="AW107" s="226"/>
      <c r="AX107" s="226"/>
      <c r="AY107" s="226"/>
      <c r="AZ107" s="226"/>
      <c r="BA107" s="226"/>
      <c r="BB107" s="226"/>
      <c r="BC107" s="226"/>
      <c r="BD107" s="226"/>
      <c r="BE107" s="226"/>
      <c r="BF107" s="226"/>
      <c r="BG107" s="226"/>
      <c r="BH107" s="226"/>
      <c r="BI107" s="226"/>
      <c r="BJ107" s="226"/>
      <c r="BK107" s="226"/>
      <c r="BL107" s="226"/>
      <c r="BM107" s="226"/>
      <c r="BN107" s="226"/>
      <c r="BO107" s="226"/>
      <c r="BP107" s="226"/>
      <c r="BQ107" s="226"/>
      <c r="BR107" s="226"/>
      <c r="BS107" s="226"/>
      <c r="BT107" s="226"/>
      <c r="BU107" s="226"/>
      <c r="BV107" s="226"/>
      <c r="BW107" s="226"/>
      <c r="BX107" s="226"/>
      <c r="BY107" s="226"/>
      <c r="BZ107" s="226"/>
      <c r="CA107" s="226"/>
      <c r="CB107" s="226"/>
      <c r="CC107" s="226"/>
      <c r="CD107" s="226"/>
      <c r="CE107" s="226"/>
      <c r="CF107" s="226"/>
      <c r="CG107" s="226"/>
      <c r="CH107" s="226"/>
      <c r="CI107" s="226"/>
      <c r="CJ107" s="226"/>
      <c r="CK107" s="226"/>
      <c r="CL107" s="226"/>
      <c r="CM107" s="226"/>
      <c r="CN107" s="226"/>
      <c r="CO107" s="226"/>
      <c r="CP107" s="226"/>
      <c r="CQ107" s="226"/>
      <c r="CR107" s="226"/>
      <c r="CS107" s="226"/>
      <c r="CT107" s="226"/>
      <c r="CU107" s="226"/>
      <c r="CV107" s="226"/>
      <c r="CW107" s="226"/>
      <c r="CX107" s="226"/>
      <c r="CY107" s="226"/>
      <c r="CZ107" s="226"/>
      <c r="DA107" s="226"/>
      <c r="DB107" s="226"/>
      <c r="DC107" s="226"/>
      <c r="DD107" s="226"/>
      <c r="DE107" s="226"/>
      <c r="DF107" s="226"/>
      <c r="DG107" s="226"/>
      <c r="DH107" s="226"/>
      <c r="DI107" s="226"/>
      <c r="DJ107" s="226"/>
      <c r="DK107" s="226"/>
      <c r="DL107" s="226"/>
      <c r="DM107" s="226"/>
      <c r="DN107" s="226"/>
      <c r="DO107" s="226"/>
      <c r="DP107" s="226"/>
      <c r="DQ107" s="226"/>
      <c r="DR107" s="226"/>
      <c r="DS107" s="226"/>
      <c r="DT107" s="226"/>
      <c r="DU107" s="226"/>
      <c r="DV107" s="226"/>
      <c r="DW107" s="226"/>
      <c r="DX107" s="226"/>
      <c r="DY107" s="226"/>
      <c r="DZ107" s="226"/>
      <c r="EA107" s="226"/>
      <c r="EB107" s="226"/>
      <c r="EC107" s="226"/>
      <c r="ED107" s="226"/>
      <c r="EE107" s="226"/>
      <c r="EF107" s="226"/>
      <c r="EG107" s="226"/>
      <c r="EH107" s="226"/>
      <c r="EI107" s="226"/>
      <c r="EJ107" s="226"/>
      <c r="EK107" s="226"/>
      <c r="EL107" s="226"/>
      <c r="EM107" s="226"/>
      <c r="EN107" s="226"/>
      <c r="EO107" s="226"/>
      <c r="EP107" s="226"/>
      <c r="EQ107" s="226"/>
      <c r="ER107" s="226"/>
      <c r="ES107" s="226"/>
      <c r="ET107" s="226"/>
      <c r="EU107" s="226"/>
      <c r="EV107" s="226"/>
      <c r="EW107" s="226"/>
      <c r="EX107" s="226"/>
      <c r="EY107" s="226"/>
      <c r="EZ107" s="226"/>
      <c r="FA107" s="226"/>
      <c r="FB107" s="226"/>
      <c r="FC107" s="226"/>
      <c r="FD107" s="226"/>
      <c r="FE107" s="226"/>
      <c r="FF107" s="226"/>
      <c r="FG107" s="226"/>
      <c r="FH107" s="226"/>
      <c r="FI107" s="226"/>
      <c r="FJ107" s="226"/>
      <c r="FK107" s="226"/>
      <c r="FL107" s="226"/>
      <c r="FM107" s="226"/>
      <c r="FN107" s="226"/>
      <c r="FO107" s="226"/>
      <c r="FP107" s="226"/>
      <c r="FQ107" s="226"/>
      <c r="FR107" s="226"/>
      <c r="FS107" s="226"/>
      <c r="FT107" s="226"/>
      <c r="FU107" s="226"/>
      <c r="FV107" s="226"/>
      <c r="FW107" s="226"/>
      <c r="FX107" s="226"/>
      <c r="FY107" s="226"/>
      <c r="FZ107" s="226"/>
      <c r="GA107" s="226"/>
      <c r="GB107" s="226"/>
      <c r="GC107" s="226"/>
      <c r="GD107" s="226"/>
      <c r="GE107" s="226"/>
      <c r="GF107" s="226"/>
      <c r="GG107" s="226"/>
      <c r="GH107" s="226"/>
      <c r="GI107" s="226"/>
      <c r="GJ107" s="226"/>
      <c r="GK107" s="226"/>
      <c r="GL107" s="226"/>
      <c r="GM107" s="226"/>
      <c r="GN107" s="226"/>
      <c r="GO107" s="226"/>
      <c r="GP107" s="226"/>
      <c r="GQ107" s="226"/>
      <c r="GR107" s="226"/>
      <c r="GS107" s="226"/>
      <c r="GT107" s="226"/>
      <c r="GU107" s="226"/>
      <c r="GV107" s="226"/>
      <c r="GW107" s="226"/>
      <c r="GX107" s="226"/>
      <c r="GY107" s="226"/>
      <c r="GZ107" s="226"/>
      <c r="HA107" s="226"/>
      <c r="HB107" s="226"/>
      <c r="HC107" s="226"/>
      <c r="HD107" s="226"/>
      <c r="HE107" s="226"/>
      <c r="HF107" s="226"/>
      <c r="HG107" s="226"/>
      <c r="HH107" s="226"/>
      <c r="HI107" s="226"/>
      <c r="HJ107" s="226"/>
      <c r="HK107" s="226"/>
      <c r="HL107" s="226"/>
      <c r="HM107" s="226"/>
      <c r="HN107" s="226"/>
      <c r="HO107" s="226"/>
      <c r="HP107" s="226"/>
      <c r="HQ107" s="226"/>
      <c r="HR107" s="226"/>
    </row>
    <row r="108" spans="1:226" ht="15.75">
      <c r="A108" s="200"/>
      <c r="B108" s="200"/>
      <c r="C108" s="245"/>
      <c r="D108" s="251"/>
      <c r="E108" s="252"/>
      <c r="F108" s="253"/>
      <c r="G108" s="249"/>
      <c r="H108" s="250"/>
      <c r="I108" s="233"/>
      <c r="J108" s="233"/>
      <c r="K108" s="233"/>
      <c r="L108" s="233"/>
      <c r="M108" s="233"/>
      <c r="N108" s="229"/>
      <c r="O108" s="226"/>
      <c r="P108" s="226"/>
      <c r="Q108" s="226"/>
      <c r="R108" s="226"/>
      <c r="S108" s="226"/>
      <c r="T108" s="226"/>
      <c r="U108" s="226"/>
      <c r="V108" s="226"/>
      <c r="W108" s="226"/>
      <c r="X108" s="226"/>
      <c r="Y108" s="226"/>
      <c r="Z108" s="226"/>
      <c r="AA108" s="226"/>
      <c r="AB108" s="226"/>
      <c r="AC108" s="226"/>
      <c r="AD108" s="226"/>
      <c r="AE108" s="226"/>
      <c r="AF108" s="226"/>
      <c r="AG108" s="226"/>
      <c r="AH108" s="226"/>
      <c r="AI108" s="226"/>
      <c r="AJ108" s="226"/>
      <c r="AK108" s="226"/>
      <c r="AL108" s="226"/>
      <c r="AM108" s="226"/>
      <c r="AN108" s="226"/>
      <c r="AO108" s="226"/>
      <c r="AP108" s="226"/>
      <c r="AQ108" s="226"/>
      <c r="AR108" s="226"/>
      <c r="AS108" s="226"/>
      <c r="AT108" s="226"/>
      <c r="AU108" s="226"/>
      <c r="AV108" s="226"/>
      <c r="AW108" s="226"/>
      <c r="AX108" s="226"/>
      <c r="AY108" s="226"/>
      <c r="AZ108" s="226"/>
      <c r="BA108" s="226"/>
      <c r="BB108" s="226"/>
      <c r="BC108" s="226"/>
      <c r="BD108" s="226"/>
      <c r="BE108" s="226"/>
      <c r="BF108" s="226"/>
      <c r="BG108" s="226"/>
      <c r="BH108" s="226"/>
      <c r="BI108" s="226"/>
      <c r="BJ108" s="226"/>
      <c r="BK108" s="226"/>
      <c r="BL108" s="226"/>
      <c r="BM108" s="226"/>
      <c r="BN108" s="226"/>
      <c r="BO108" s="226"/>
      <c r="BP108" s="226"/>
      <c r="BQ108" s="226"/>
      <c r="BR108" s="226"/>
      <c r="BS108" s="226"/>
      <c r="BT108" s="226"/>
      <c r="BU108" s="226"/>
      <c r="BV108" s="226"/>
      <c r="BW108" s="226"/>
      <c r="BX108" s="226"/>
      <c r="BY108" s="226"/>
      <c r="BZ108" s="226"/>
      <c r="CA108" s="226"/>
      <c r="CB108" s="226"/>
      <c r="CC108" s="226"/>
      <c r="CD108" s="226"/>
      <c r="CE108" s="226"/>
      <c r="CF108" s="226"/>
      <c r="CG108" s="226"/>
      <c r="CH108" s="226"/>
      <c r="CI108" s="226"/>
      <c r="CJ108" s="226"/>
      <c r="CK108" s="226"/>
      <c r="CL108" s="226"/>
      <c r="CM108" s="226"/>
      <c r="CN108" s="226"/>
      <c r="CO108" s="226"/>
      <c r="CP108" s="226"/>
      <c r="CQ108" s="226"/>
      <c r="CR108" s="226"/>
      <c r="CS108" s="226"/>
      <c r="CT108" s="226"/>
      <c r="CU108" s="226"/>
      <c r="CV108" s="226"/>
      <c r="CW108" s="226"/>
      <c r="CX108" s="226"/>
      <c r="CY108" s="226"/>
      <c r="CZ108" s="226"/>
      <c r="DA108" s="226"/>
      <c r="DB108" s="226"/>
      <c r="DC108" s="226"/>
      <c r="DD108" s="226"/>
      <c r="DE108" s="226"/>
      <c r="DF108" s="226"/>
      <c r="DG108" s="226"/>
      <c r="DH108" s="226"/>
      <c r="DI108" s="226"/>
      <c r="DJ108" s="226"/>
      <c r="DK108" s="226"/>
      <c r="DL108" s="226"/>
      <c r="DM108" s="226"/>
      <c r="DN108" s="226"/>
      <c r="DO108" s="226"/>
      <c r="DP108" s="226"/>
      <c r="DQ108" s="226"/>
      <c r="DR108" s="226"/>
      <c r="DS108" s="226"/>
      <c r="DT108" s="226"/>
      <c r="DU108" s="226"/>
      <c r="DV108" s="226"/>
      <c r="DW108" s="226"/>
      <c r="DX108" s="226"/>
      <c r="DY108" s="226"/>
      <c r="DZ108" s="226"/>
      <c r="EA108" s="226"/>
      <c r="EB108" s="226"/>
      <c r="EC108" s="226"/>
      <c r="ED108" s="226"/>
      <c r="EE108" s="226"/>
      <c r="EF108" s="226"/>
      <c r="EG108" s="226"/>
      <c r="EH108" s="226"/>
      <c r="EI108" s="226"/>
      <c r="EJ108" s="226"/>
      <c r="EK108" s="226"/>
      <c r="EL108" s="226"/>
      <c r="EM108" s="226"/>
      <c r="EN108" s="226"/>
      <c r="EO108" s="226"/>
      <c r="EP108" s="226"/>
      <c r="EQ108" s="226"/>
      <c r="ER108" s="226"/>
      <c r="ES108" s="226"/>
      <c r="ET108" s="226"/>
      <c r="EU108" s="226"/>
      <c r="EV108" s="226"/>
      <c r="EW108" s="226"/>
      <c r="EX108" s="226"/>
      <c r="EY108" s="226"/>
      <c r="EZ108" s="226"/>
      <c r="FA108" s="226"/>
      <c r="FB108" s="226"/>
      <c r="FC108" s="226"/>
      <c r="FD108" s="226"/>
      <c r="FE108" s="226"/>
      <c r="FF108" s="226"/>
      <c r="FG108" s="226"/>
      <c r="FH108" s="226"/>
      <c r="FI108" s="226"/>
      <c r="FJ108" s="226"/>
      <c r="FK108" s="226"/>
      <c r="FL108" s="226"/>
      <c r="FM108" s="226"/>
      <c r="FN108" s="226"/>
      <c r="FO108" s="226"/>
      <c r="FP108" s="226"/>
      <c r="FQ108" s="226"/>
      <c r="FR108" s="226"/>
      <c r="FS108" s="226"/>
      <c r="FT108" s="226"/>
      <c r="FU108" s="226"/>
      <c r="FV108" s="226"/>
      <c r="FW108" s="226"/>
      <c r="FX108" s="226"/>
      <c r="FY108" s="226"/>
      <c r="FZ108" s="226"/>
      <c r="GA108" s="226"/>
      <c r="GB108" s="226"/>
      <c r="GC108" s="226"/>
      <c r="GD108" s="226"/>
      <c r="GE108" s="226"/>
      <c r="GF108" s="226"/>
      <c r="GG108" s="226"/>
      <c r="GH108" s="226"/>
      <c r="GI108" s="226"/>
      <c r="GJ108" s="226"/>
      <c r="GK108" s="226"/>
      <c r="GL108" s="226"/>
      <c r="GM108" s="226"/>
      <c r="GN108" s="226"/>
      <c r="GO108" s="226"/>
      <c r="GP108" s="226"/>
      <c r="GQ108" s="226"/>
      <c r="GR108" s="226"/>
      <c r="GS108" s="226"/>
      <c r="GT108" s="226"/>
      <c r="GU108" s="226"/>
      <c r="GV108" s="226"/>
      <c r="GW108" s="226"/>
      <c r="GX108" s="226"/>
      <c r="GY108" s="226"/>
      <c r="GZ108" s="226"/>
      <c r="HA108" s="226"/>
      <c r="HB108" s="226"/>
      <c r="HC108" s="226"/>
      <c r="HD108" s="226"/>
      <c r="HE108" s="226"/>
      <c r="HF108" s="226"/>
      <c r="HG108" s="226"/>
      <c r="HH108" s="226"/>
      <c r="HI108" s="226"/>
      <c r="HJ108" s="226"/>
      <c r="HK108" s="226"/>
      <c r="HL108" s="226"/>
      <c r="HM108" s="226"/>
      <c r="HN108" s="226"/>
      <c r="HO108" s="226"/>
      <c r="HP108" s="226"/>
      <c r="HQ108" s="226"/>
      <c r="HR108" s="226"/>
    </row>
    <row r="109" spans="1:226" ht="15.75">
      <c r="A109" s="200"/>
      <c r="B109" s="200"/>
      <c r="C109" s="245"/>
      <c r="D109" s="251"/>
      <c r="E109" s="252"/>
      <c r="F109" s="253"/>
      <c r="G109" s="249"/>
      <c r="H109" s="250"/>
      <c r="I109" s="233"/>
      <c r="J109" s="233"/>
      <c r="K109" s="233"/>
      <c r="L109" s="233"/>
      <c r="M109" s="233"/>
      <c r="N109" s="229"/>
      <c r="O109" s="226"/>
      <c r="P109" s="226"/>
      <c r="Q109" s="226"/>
      <c r="R109" s="226"/>
      <c r="S109" s="226"/>
      <c r="T109" s="226"/>
      <c r="U109" s="226"/>
      <c r="V109" s="226"/>
      <c r="W109" s="226"/>
      <c r="X109" s="226"/>
      <c r="Y109" s="226"/>
      <c r="Z109" s="226"/>
      <c r="AA109" s="226"/>
      <c r="AB109" s="226"/>
      <c r="AC109" s="226"/>
      <c r="AD109" s="226"/>
      <c r="AE109" s="226"/>
      <c r="AF109" s="226"/>
      <c r="AG109" s="226"/>
      <c r="AH109" s="226"/>
      <c r="AI109" s="226"/>
      <c r="AJ109" s="226"/>
      <c r="AK109" s="226"/>
      <c r="AL109" s="226"/>
      <c r="AM109" s="226"/>
      <c r="AN109" s="226"/>
      <c r="AO109" s="226"/>
      <c r="AP109" s="226"/>
      <c r="AQ109" s="226"/>
      <c r="AR109" s="226"/>
      <c r="AS109" s="226"/>
      <c r="AT109" s="226"/>
      <c r="AU109" s="226"/>
      <c r="AV109" s="226"/>
      <c r="AW109" s="226"/>
      <c r="AX109" s="226"/>
      <c r="AY109" s="226"/>
      <c r="AZ109" s="226"/>
      <c r="BA109" s="226"/>
      <c r="BB109" s="226"/>
      <c r="BC109" s="226"/>
      <c r="BD109" s="226"/>
      <c r="BE109" s="226"/>
      <c r="BF109" s="226"/>
      <c r="BG109" s="226"/>
      <c r="BH109" s="226"/>
      <c r="BI109" s="226"/>
      <c r="BJ109" s="226"/>
      <c r="BK109" s="226"/>
      <c r="BL109" s="226"/>
      <c r="BM109" s="226"/>
      <c r="BN109" s="226"/>
      <c r="BO109" s="226"/>
      <c r="BP109" s="226"/>
      <c r="BQ109" s="226"/>
      <c r="BR109" s="226"/>
      <c r="BS109" s="226"/>
      <c r="BT109" s="226"/>
      <c r="BU109" s="226"/>
      <c r="BV109" s="226"/>
      <c r="BW109" s="226"/>
      <c r="BX109" s="226"/>
      <c r="BY109" s="226"/>
      <c r="BZ109" s="226"/>
      <c r="CA109" s="226"/>
      <c r="CB109" s="226"/>
      <c r="CC109" s="226"/>
      <c r="CD109" s="226"/>
      <c r="CE109" s="226"/>
      <c r="CF109" s="226"/>
      <c r="CG109" s="226"/>
      <c r="CH109" s="226"/>
      <c r="CI109" s="226"/>
      <c r="CJ109" s="226"/>
      <c r="CK109" s="226"/>
      <c r="CL109" s="226"/>
      <c r="CM109" s="226"/>
      <c r="CN109" s="226"/>
      <c r="CO109" s="226"/>
      <c r="CP109" s="226"/>
      <c r="CQ109" s="226"/>
      <c r="CR109" s="226"/>
      <c r="CS109" s="226"/>
      <c r="CT109" s="226"/>
      <c r="CU109" s="226"/>
      <c r="CV109" s="226"/>
      <c r="CW109" s="226"/>
      <c r="CX109" s="226"/>
      <c r="CY109" s="226"/>
      <c r="CZ109" s="226"/>
      <c r="DA109" s="226"/>
      <c r="DB109" s="226"/>
      <c r="DC109" s="226"/>
      <c r="DD109" s="226"/>
      <c r="DE109" s="226"/>
      <c r="DF109" s="226"/>
      <c r="DG109" s="226"/>
      <c r="DH109" s="226"/>
      <c r="DI109" s="226"/>
      <c r="DJ109" s="226"/>
      <c r="DK109" s="226"/>
      <c r="DL109" s="226"/>
      <c r="DM109" s="226"/>
      <c r="DN109" s="226"/>
      <c r="DO109" s="226"/>
      <c r="DP109" s="226"/>
      <c r="DQ109" s="226"/>
      <c r="DR109" s="226"/>
      <c r="DS109" s="226"/>
      <c r="DT109" s="226"/>
      <c r="DU109" s="226"/>
      <c r="DV109" s="226"/>
      <c r="DW109" s="226"/>
      <c r="DX109" s="226"/>
      <c r="DY109" s="226"/>
      <c r="DZ109" s="226"/>
      <c r="EA109" s="226"/>
      <c r="EB109" s="226"/>
      <c r="EC109" s="226"/>
      <c r="ED109" s="226"/>
      <c r="EE109" s="226"/>
      <c r="EF109" s="226"/>
      <c r="EG109" s="226"/>
      <c r="EH109" s="226"/>
      <c r="EI109" s="226"/>
      <c r="EJ109" s="226"/>
      <c r="EK109" s="226"/>
      <c r="EL109" s="226"/>
      <c r="EM109" s="226"/>
      <c r="EN109" s="226"/>
      <c r="EO109" s="226"/>
      <c r="EP109" s="226"/>
      <c r="EQ109" s="226"/>
      <c r="ER109" s="226"/>
      <c r="ES109" s="226"/>
      <c r="ET109" s="226"/>
      <c r="EU109" s="226"/>
      <c r="EV109" s="226"/>
      <c r="EW109" s="226"/>
      <c r="EX109" s="226"/>
      <c r="EY109" s="226"/>
      <c r="EZ109" s="226"/>
      <c r="FA109" s="226"/>
      <c r="FB109" s="226"/>
      <c r="FC109" s="226"/>
      <c r="FD109" s="226"/>
      <c r="FE109" s="226"/>
      <c r="FF109" s="226"/>
      <c r="FG109" s="226"/>
      <c r="FH109" s="226"/>
      <c r="FI109" s="226"/>
      <c r="FJ109" s="226"/>
      <c r="FK109" s="226"/>
      <c r="FL109" s="226"/>
      <c r="FM109" s="226"/>
      <c r="FN109" s="226"/>
      <c r="FO109" s="226"/>
      <c r="FP109" s="226"/>
      <c r="FQ109" s="226"/>
      <c r="FR109" s="226"/>
      <c r="FS109" s="226"/>
      <c r="FT109" s="226"/>
      <c r="FU109" s="226"/>
      <c r="FV109" s="226"/>
      <c r="FW109" s="226"/>
      <c r="FX109" s="226"/>
      <c r="FY109" s="226"/>
      <c r="FZ109" s="226"/>
      <c r="GA109" s="226"/>
      <c r="GB109" s="226"/>
      <c r="GC109" s="226"/>
      <c r="GD109" s="226"/>
      <c r="GE109" s="226"/>
      <c r="GF109" s="226"/>
      <c r="GG109" s="226"/>
      <c r="GH109" s="226"/>
      <c r="GI109" s="226"/>
      <c r="GJ109" s="226"/>
      <c r="GK109" s="226"/>
      <c r="GL109" s="226"/>
      <c r="GM109" s="226"/>
      <c r="GN109" s="226"/>
      <c r="GO109" s="226"/>
      <c r="GP109" s="226"/>
      <c r="GQ109" s="226"/>
      <c r="GR109" s="226"/>
      <c r="GS109" s="226"/>
      <c r="GT109" s="226"/>
      <c r="GU109" s="226"/>
      <c r="GV109" s="226"/>
      <c r="GW109" s="226"/>
      <c r="GX109" s="226"/>
      <c r="GY109" s="226"/>
      <c r="GZ109" s="226"/>
      <c r="HA109" s="226"/>
      <c r="HB109" s="226"/>
      <c r="HC109" s="226"/>
      <c r="HD109" s="226"/>
      <c r="HE109" s="226"/>
      <c r="HF109" s="226"/>
      <c r="HG109" s="226"/>
      <c r="HH109" s="226"/>
      <c r="HI109" s="226"/>
      <c r="HJ109" s="226"/>
      <c r="HK109" s="226"/>
      <c r="HL109" s="226"/>
      <c r="HM109" s="226"/>
      <c r="HN109" s="226"/>
      <c r="HO109" s="226"/>
      <c r="HP109" s="226"/>
      <c r="HQ109" s="226"/>
      <c r="HR109" s="226"/>
    </row>
    <row r="110" spans="1:226" ht="15.75">
      <c r="A110" s="200"/>
      <c r="B110" s="200"/>
      <c r="C110" s="245"/>
      <c r="D110" s="246"/>
      <c r="E110" s="247"/>
      <c r="F110" s="248"/>
      <c r="G110" s="249"/>
      <c r="H110" s="250"/>
      <c r="I110" s="233"/>
      <c r="J110" s="233"/>
      <c r="K110" s="232"/>
      <c r="L110" s="232"/>
      <c r="M110" s="232"/>
      <c r="N110" s="229"/>
      <c r="O110" s="226"/>
      <c r="P110" s="226"/>
      <c r="Q110" s="226"/>
      <c r="R110" s="226"/>
      <c r="S110" s="226"/>
      <c r="T110" s="226"/>
      <c r="U110" s="226"/>
      <c r="V110" s="226"/>
      <c r="W110" s="226"/>
      <c r="X110" s="226"/>
      <c r="Y110" s="226"/>
      <c r="Z110" s="226"/>
      <c r="AA110" s="226"/>
      <c r="AB110" s="226"/>
      <c r="AC110" s="226"/>
      <c r="AD110" s="226"/>
      <c r="AE110" s="226"/>
      <c r="AF110" s="226"/>
      <c r="AG110" s="226"/>
      <c r="AH110" s="226"/>
      <c r="AI110" s="226"/>
      <c r="AJ110" s="226"/>
      <c r="AK110" s="226"/>
      <c r="AL110" s="226"/>
      <c r="AM110" s="226"/>
      <c r="AN110" s="226"/>
      <c r="AO110" s="226"/>
      <c r="AP110" s="226"/>
      <c r="AQ110" s="226"/>
      <c r="AR110" s="226"/>
      <c r="AS110" s="226"/>
      <c r="AT110" s="226"/>
      <c r="AU110" s="226"/>
      <c r="AV110" s="226"/>
      <c r="AW110" s="226"/>
      <c r="AX110" s="226"/>
      <c r="AY110" s="226"/>
      <c r="AZ110" s="226"/>
      <c r="BA110" s="226"/>
      <c r="BB110" s="226"/>
      <c r="BC110" s="226"/>
      <c r="BD110" s="226"/>
      <c r="BE110" s="226"/>
      <c r="BF110" s="226"/>
      <c r="BG110" s="226"/>
      <c r="BH110" s="226"/>
      <c r="BI110" s="226"/>
      <c r="BJ110" s="226"/>
      <c r="BK110" s="226"/>
      <c r="BL110" s="226"/>
      <c r="BM110" s="226"/>
      <c r="BN110" s="226"/>
      <c r="BO110" s="226"/>
      <c r="BP110" s="226"/>
      <c r="BQ110" s="226"/>
      <c r="BR110" s="226"/>
      <c r="BS110" s="226"/>
      <c r="BT110" s="226"/>
      <c r="BU110" s="226"/>
      <c r="BV110" s="226"/>
      <c r="BW110" s="226"/>
      <c r="BX110" s="226"/>
      <c r="BY110" s="226"/>
      <c r="BZ110" s="226"/>
      <c r="CA110" s="226"/>
      <c r="CB110" s="226"/>
      <c r="CC110" s="226"/>
      <c r="CD110" s="226"/>
      <c r="CE110" s="226"/>
      <c r="CF110" s="226"/>
      <c r="CG110" s="226"/>
      <c r="CH110" s="226"/>
      <c r="CI110" s="226"/>
      <c r="CJ110" s="226"/>
      <c r="CK110" s="226"/>
      <c r="CL110" s="226"/>
      <c r="CM110" s="226"/>
      <c r="CN110" s="226"/>
      <c r="CO110" s="226"/>
      <c r="CP110" s="226"/>
      <c r="CQ110" s="226"/>
      <c r="CR110" s="226"/>
      <c r="CS110" s="226"/>
      <c r="CT110" s="226"/>
      <c r="CU110" s="226"/>
      <c r="CV110" s="226"/>
      <c r="CW110" s="226"/>
      <c r="CX110" s="226"/>
      <c r="CY110" s="226"/>
      <c r="CZ110" s="226"/>
      <c r="DA110" s="226"/>
      <c r="DB110" s="226"/>
      <c r="DC110" s="226"/>
      <c r="DD110" s="226"/>
      <c r="DE110" s="226"/>
      <c r="DF110" s="226"/>
      <c r="DG110" s="226"/>
      <c r="DH110" s="226"/>
      <c r="DI110" s="226"/>
      <c r="DJ110" s="226"/>
      <c r="DK110" s="226"/>
      <c r="DL110" s="226"/>
      <c r="DM110" s="226"/>
      <c r="DN110" s="226"/>
      <c r="DO110" s="226"/>
      <c r="DP110" s="226"/>
      <c r="DQ110" s="226"/>
      <c r="DR110" s="226"/>
      <c r="DS110" s="226"/>
      <c r="DT110" s="226"/>
      <c r="DU110" s="226"/>
      <c r="DV110" s="226"/>
      <c r="DW110" s="226"/>
      <c r="DX110" s="226"/>
      <c r="DY110" s="226"/>
      <c r="DZ110" s="226"/>
      <c r="EA110" s="226"/>
      <c r="EB110" s="226"/>
      <c r="EC110" s="226"/>
      <c r="ED110" s="226"/>
      <c r="EE110" s="226"/>
      <c r="EF110" s="226"/>
      <c r="EG110" s="226"/>
      <c r="EH110" s="226"/>
      <c r="EI110" s="226"/>
      <c r="EJ110" s="226"/>
      <c r="EK110" s="226"/>
      <c r="EL110" s="226"/>
      <c r="EM110" s="226"/>
      <c r="EN110" s="226"/>
      <c r="EO110" s="226"/>
      <c r="EP110" s="226"/>
      <c r="EQ110" s="226"/>
      <c r="ER110" s="226"/>
      <c r="ES110" s="226"/>
      <c r="ET110" s="226"/>
      <c r="EU110" s="226"/>
      <c r="EV110" s="226"/>
      <c r="EW110" s="226"/>
      <c r="EX110" s="226"/>
      <c r="EY110" s="226"/>
      <c r="EZ110" s="226"/>
      <c r="FA110" s="226"/>
      <c r="FB110" s="226"/>
      <c r="FC110" s="226"/>
      <c r="FD110" s="226"/>
      <c r="FE110" s="226"/>
      <c r="FF110" s="226"/>
      <c r="FG110" s="226"/>
      <c r="FH110" s="226"/>
      <c r="FI110" s="226"/>
      <c r="FJ110" s="226"/>
      <c r="FK110" s="226"/>
      <c r="FL110" s="226"/>
      <c r="FM110" s="226"/>
      <c r="FN110" s="226"/>
      <c r="FO110" s="226"/>
      <c r="FP110" s="226"/>
      <c r="FQ110" s="226"/>
      <c r="FR110" s="226"/>
      <c r="FS110" s="226"/>
      <c r="FT110" s="226"/>
      <c r="FU110" s="226"/>
      <c r="FV110" s="226"/>
      <c r="FW110" s="226"/>
      <c r="FX110" s="226"/>
      <c r="FY110" s="226"/>
      <c r="FZ110" s="226"/>
      <c r="GA110" s="226"/>
      <c r="GB110" s="226"/>
      <c r="GC110" s="226"/>
      <c r="GD110" s="226"/>
      <c r="GE110" s="226"/>
      <c r="GF110" s="226"/>
      <c r="GG110" s="226"/>
      <c r="GH110" s="226"/>
      <c r="GI110" s="226"/>
      <c r="GJ110" s="226"/>
      <c r="GK110" s="226"/>
      <c r="GL110" s="226"/>
      <c r="GM110" s="226"/>
      <c r="GN110" s="226"/>
      <c r="GO110" s="226"/>
      <c r="GP110" s="226"/>
      <c r="GQ110" s="226"/>
      <c r="GR110" s="226"/>
      <c r="GS110" s="226"/>
      <c r="GT110" s="226"/>
      <c r="GU110" s="226"/>
      <c r="GV110" s="226"/>
      <c r="GW110" s="226"/>
      <c r="GX110" s="226"/>
      <c r="GY110" s="226"/>
      <c r="GZ110" s="226"/>
      <c r="HA110" s="226"/>
      <c r="HB110" s="226"/>
      <c r="HC110" s="226"/>
      <c r="HD110" s="226"/>
      <c r="HE110" s="226"/>
      <c r="HF110" s="226"/>
      <c r="HG110" s="226"/>
      <c r="HH110" s="226"/>
      <c r="HI110" s="226"/>
      <c r="HJ110" s="226"/>
      <c r="HK110" s="226"/>
      <c r="HL110" s="226"/>
      <c r="HM110" s="226"/>
      <c r="HN110" s="226"/>
      <c r="HO110" s="226"/>
      <c r="HP110" s="226"/>
      <c r="HQ110" s="226"/>
      <c r="HR110" s="226"/>
    </row>
    <row r="111" spans="1:226" ht="15.75">
      <c r="A111" s="200"/>
      <c r="B111" s="200"/>
      <c r="C111" s="245"/>
      <c r="D111" s="251"/>
      <c r="E111" s="252"/>
      <c r="F111" s="253"/>
      <c r="G111" s="249"/>
      <c r="H111" s="250"/>
      <c r="I111" s="233"/>
      <c r="J111" s="233"/>
      <c r="K111" s="233"/>
      <c r="L111" s="233"/>
      <c r="M111" s="232"/>
      <c r="N111" s="229"/>
      <c r="O111" s="226"/>
      <c r="P111" s="226"/>
      <c r="Q111" s="226"/>
      <c r="R111" s="226"/>
      <c r="S111" s="226"/>
      <c r="T111" s="226"/>
      <c r="U111" s="226"/>
      <c r="V111" s="226"/>
      <c r="W111" s="226"/>
      <c r="X111" s="226"/>
      <c r="Y111" s="226"/>
      <c r="Z111" s="226"/>
      <c r="AA111" s="226"/>
      <c r="AB111" s="226"/>
      <c r="AC111" s="226"/>
      <c r="AD111" s="226"/>
      <c r="AE111" s="226"/>
      <c r="AF111" s="226"/>
      <c r="AG111" s="226"/>
      <c r="AH111" s="226"/>
      <c r="AI111" s="226"/>
      <c r="AJ111" s="226"/>
      <c r="AK111" s="226"/>
      <c r="AL111" s="226"/>
      <c r="AM111" s="226"/>
      <c r="AN111" s="226"/>
      <c r="AO111" s="226"/>
      <c r="AP111" s="226"/>
      <c r="AQ111" s="226"/>
      <c r="AR111" s="226"/>
      <c r="AS111" s="226"/>
      <c r="AT111" s="226"/>
      <c r="AU111" s="226"/>
      <c r="AV111" s="226"/>
      <c r="AW111" s="226"/>
      <c r="AX111" s="226"/>
      <c r="AY111" s="226"/>
      <c r="AZ111" s="226"/>
      <c r="BA111" s="226"/>
      <c r="BB111" s="226"/>
      <c r="BC111" s="226"/>
      <c r="BD111" s="226"/>
      <c r="BE111" s="226"/>
      <c r="BF111" s="226"/>
      <c r="BG111" s="226"/>
      <c r="BH111" s="226"/>
      <c r="BI111" s="226"/>
      <c r="BJ111" s="226"/>
      <c r="BK111" s="226"/>
      <c r="BL111" s="226"/>
      <c r="BM111" s="226"/>
      <c r="BN111" s="226"/>
      <c r="BO111" s="226"/>
      <c r="BP111" s="226"/>
      <c r="BQ111" s="226"/>
      <c r="BR111" s="226"/>
      <c r="BS111" s="226"/>
      <c r="BT111" s="226"/>
      <c r="BU111" s="226"/>
      <c r="BV111" s="226"/>
      <c r="BW111" s="226"/>
      <c r="BX111" s="226"/>
      <c r="BY111" s="226"/>
      <c r="BZ111" s="226"/>
      <c r="CA111" s="226"/>
      <c r="CB111" s="226"/>
      <c r="CC111" s="226"/>
      <c r="CD111" s="226"/>
      <c r="CE111" s="226"/>
      <c r="CF111" s="226"/>
      <c r="CG111" s="226"/>
      <c r="CH111" s="226"/>
      <c r="CI111" s="226"/>
      <c r="CJ111" s="226"/>
      <c r="CK111" s="226"/>
      <c r="CL111" s="226"/>
      <c r="CM111" s="226"/>
      <c r="CN111" s="226"/>
      <c r="CO111" s="226"/>
      <c r="CP111" s="226"/>
      <c r="CQ111" s="226"/>
      <c r="CR111" s="226"/>
      <c r="CS111" s="226"/>
      <c r="CT111" s="226"/>
      <c r="CU111" s="226"/>
      <c r="CV111" s="226"/>
      <c r="CW111" s="226"/>
      <c r="CX111" s="226"/>
      <c r="CY111" s="226"/>
      <c r="CZ111" s="226"/>
      <c r="DA111" s="226"/>
      <c r="DB111" s="226"/>
      <c r="DC111" s="226"/>
      <c r="DD111" s="226"/>
      <c r="DE111" s="226"/>
      <c r="DF111" s="226"/>
      <c r="DG111" s="226"/>
      <c r="DH111" s="226"/>
      <c r="DI111" s="226"/>
      <c r="DJ111" s="226"/>
      <c r="DK111" s="226"/>
      <c r="DL111" s="226"/>
      <c r="DM111" s="226"/>
      <c r="DN111" s="226"/>
      <c r="DO111" s="226"/>
      <c r="DP111" s="226"/>
      <c r="DQ111" s="226"/>
      <c r="DR111" s="226"/>
      <c r="DS111" s="226"/>
      <c r="DT111" s="226"/>
      <c r="DU111" s="226"/>
      <c r="DV111" s="226"/>
      <c r="DW111" s="226"/>
      <c r="DX111" s="226"/>
      <c r="DY111" s="226"/>
      <c r="DZ111" s="226"/>
      <c r="EA111" s="226"/>
      <c r="EB111" s="226"/>
      <c r="EC111" s="226"/>
      <c r="ED111" s="226"/>
      <c r="EE111" s="226"/>
      <c r="EF111" s="226"/>
      <c r="EG111" s="226"/>
      <c r="EH111" s="226"/>
      <c r="EI111" s="226"/>
      <c r="EJ111" s="226"/>
      <c r="EK111" s="226"/>
      <c r="EL111" s="226"/>
      <c r="EM111" s="226"/>
      <c r="EN111" s="226"/>
      <c r="EO111" s="226"/>
      <c r="EP111" s="226"/>
      <c r="EQ111" s="226"/>
      <c r="ER111" s="226"/>
      <c r="ES111" s="226"/>
      <c r="ET111" s="226"/>
      <c r="EU111" s="226"/>
      <c r="EV111" s="226"/>
      <c r="EW111" s="226"/>
      <c r="EX111" s="226"/>
      <c r="EY111" s="226"/>
      <c r="EZ111" s="226"/>
      <c r="FA111" s="226"/>
      <c r="FB111" s="226"/>
      <c r="FC111" s="226"/>
      <c r="FD111" s="226"/>
      <c r="FE111" s="226"/>
      <c r="FF111" s="226"/>
      <c r="FG111" s="226"/>
      <c r="FH111" s="226"/>
      <c r="FI111" s="226"/>
      <c r="FJ111" s="226"/>
      <c r="FK111" s="226"/>
      <c r="FL111" s="226"/>
      <c r="FM111" s="226"/>
      <c r="FN111" s="226"/>
      <c r="FO111" s="226"/>
      <c r="FP111" s="226"/>
      <c r="FQ111" s="226"/>
      <c r="FR111" s="226"/>
      <c r="FS111" s="226"/>
      <c r="FT111" s="226"/>
      <c r="FU111" s="226"/>
      <c r="FV111" s="226"/>
      <c r="FW111" s="226"/>
      <c r="FX111" s="226"/>
      <c r="FY111" s="226"/>
      <c r="FZ111" s="226"/>
      <c r="GA111" s="226"/>
      <c r="GB111" s="226"/>
      <c r="GC111" s="226"/>
      <c r="GD111" s="226"/>
      <c r="GE111" s="226"/>
      <c r="GF111" s="226"/>
      <c r="GG111" s="226"/>
      <c r="GH111" s="226"/>
      <c r="GI111" s="226"/>
      <c r="GJ111" s="226"/>
      <c r="GK111" s="226"/>
      <c r="GL111" s="226"/>
      <c r="GM111" s="226"/>
      <c r="GN111" s="226"/>
      <c r="GO111" s="226"/>
      <c r="GP111" s="226"/>
      <c r="GQ111" s="226"/>
      <c r="GR111" s="226"/>
      <c r="GS111" s="226"/>
      <c r="GT111" s="226"/>
      <c r="GU111" s="226"/>
      <c r="GV111" s="226"/>
      <c r="GW111" s="226"/>
      <c r="GX111" s="226"/>
      <c r="GY111" s="226"/>
      <c r="GZ111" s="226"/>
      <c r="HA111" s="226"/>
      <c r="HB111" s="226"/>
      <c r="HC111" s="226"/>
      <c r="HD111" s="226"/>
      <c r="HE111" s="226"/>
      <c r="HF111" s="226"/>
      <c r="HG111" s="226"/>
      <c r="HH111" s="226"/>
      <c r="HI111" s="226"/>
      <c r="HJ111" s="226"/>
      <c r="HK111" s="226"/>
      <c r="HL111" s="226"/>
      <c r="HM111" s="226"/>
      <c r="HN111" s="226"/>
      <c r="HO111" s="226"/>
      <c r="HP111" s="226"/>
      <c r="HQ111" s="226"/>
      <c r="HR111" s="226"/>
    </row>
    <row r="112" spans="1:226" ht="15.75">
      <c r="A112" s="200"/>
      <c r="B112" s="200"/>
      <c r="C112" s="245"/>
      <c r="D112" s="246"/>
      <c r="E112" s="247"/>
      <c r="F112" s="248"/>
      <c r="G112" s="249"/>
      <c r="H112" s="250"/>
      <c r="I112" s="233"/>
      <c r="J112" s="233"/>
      <c r="K112" s="232"/>
      <c r="L112" s="232"/>
      <c r="M112" s="232"/>
      <c r="N112" s="229"/>
      <c r="O112" s="226"/>
      <c r="P112" s="226"/>
      <c r="Q112" s="226"/>
      <c r="R112" s="226"/>
      <c r="S112" s="226"/>
      <c r="T112" s="226"/>
      <c r="U112" s="226"/>
      <c r="V112" s="226"/>
      <c r="W112" s="226"/>
      <c r="X112" s="226"/>
      <c r="Y112" s="226"/>
      <c r="Z112" s="226"/>
      <c r="AA112" s="226"/>
      <c r="AB112" s="226"/>
      <c r="AC112" s="226"/>
      <c r="AD112" s="226"/>
      <c r="AE112" s="226"/>
      <c r="AF112" s="226"/>
      <c r="AG112" s="226"/>
      <c r="AH112" s="226"/>
      <c r="AI112" s="226"/>
      <c r="AJ112" s="226"/>
      <c r="AK112" s="226"/>
      <c r="AL112" s="226"/>
      <c r="AM112" s="226"/>
      <c r="AN112" s="226"/>
      <c r="AO112" s="226"/>
      <c r="AP112" s="226"/>
      <c r="AQ112" s="226"/>
      <c r="AR112" s="226"/>
      <c r="AS112" s="226"/>
      <c r="AT112" s="226"/>
      <c r="AU112" s="226"/>
      <c r="AV112" s="226"/>
      <c r="AW112" s="226"/>
      <c r="AX112" s="226"/>
      <c r="AY112" s="226"/>
      <c r="AZ112" s="226"/>
      <c r="BA112" s="226"/>
      <c r="BB112" s="226"/>
      <c r="BC112" s="226"/>
      <c r="BD112" s="226"/>
      <c r="BE112" s="226"/>
      <c r="BF112" s="226"/>
      <c r="BG112" s="226"/>
      <c r="BH112" s="226"/>
      <c r="BI112" s="226"/>
      <c r="BJ112" s="226"/>
      <c r="BK112" s="226"/>
      <c r="BL112" s="226"/>
      <c r="BM112" s="226"/>
      <c r="BN112" s="226"/>
      <c r="BO112" s="226"/>
      <c r="BP112" s="226"/>
      <c r="BQ112" s="226"/>
      <c r="BR112" s="226"/>
      <c r="BS112" s="226"/>
      <c r="BT112" s="226"/>
      <c r="BU112" s="226"/>
      <c r="BV112" s="226"/>
      <c r="BW112" s="226"/>
      <c r="BX112" s="226"/>
      <c r="BY112" s="226"/>
      <c r="BZ112" s="226"/>
      <c r="CA112" s="226"/>
      <c r="CB112" s="226"/>
      <c r="CC112" s="226"/>
      <c r="CD112" s="226"/>
      <c r="CE112" s="226"/>
      <c r="CF112" s="226"/>
      <c r="CG112" s="226"/>
      <c r="CH112" s="226"/>
      <c r="CI112" s="226"/>
      <c r="CJ112" s="226"/>
      <c r="CK112" s="226"/>
      <c r="CL112" s="226"/>
      <c r="CM112" s="226"/>
      <c r="CN112" s="226"/>
      <c r="CO112" s="226"/>
      <c r="CP112" s="226"/>
      <c r="CQ112" s="226"/>
      <c r="CR112" s="226"/>
      <c r="CS112" s="226"/>
      <c r="CT112" s="226"/>
      <c r="CU112" s="226"/>
      <c r="CV112" s="226"/>
      <c r="CW112" s="226"/>
      <c r="CX112" s="226"/>
      <c r="CY112" s="226"/>
      <c r="CZ112" s="226"/>
      <c r="DA112" s="226"/>
      <c r="DB112" s="226"/>
      <c r="DC112" s="226"/>
      <c r="DD112" s="226"/>
      <c r="DE112" s="226"/>
      <c r="DF112" s="226"/>
      <c r="DG112" s="226"/>
      <c r="DH112" s="226"/>
      <c r="DI112" s="226"/>
      <c r="DJ112" s="226"/>
      <c r="DK112" s="226"/>
      <c r="DL112" s="226"/>
      <c r="DM112" s="226"/>
      <c r="DN112" s="226"/>
      <c r="DO112" s="226"/>
      <c r="DP112" s="226"/>
      <c r="DQ112" s="226"/>
      <c r="DR112" s="226"/>
      <c r="DS112" s="226"/>
      <c r="DT112" s="226"/>
      <c r="DU112" s="226"/>
      <c r="DV112" s="226"/>
      <c r="DW112" s="226"/>
      <c r="DX112" s="226"/>
      <c r="DY112" s="226"/>
      <c r="DZ112" s="226"/>
      <c r="EA112" s="226"/>
      <c r="EB112" s="226"/>
      <c r="EC112" s="226"/>
      <c r="ED112" s="226"/>
      <c r="EE112" s="226"/>
      <c r="EF112" s="226"/>
      <c r="EG112" s="226"/>
      <c r="EH112" s="226"/>
      <c r="EI112" s="226"/>
      <c r="EJ112" s="226"/>
      <c r="EK112" s="226"/>
      <c r="EL112" s="226"/>
      <c r="EM112" s="226"/>
      <c r="EN112" s="226"/>
      <c r="EO112" s="226"/>
      <c r="EP112" s="226"/>
      <c r="EQ112" s="226"/>
      <c r="ER112" s="226"/>
      <c r="ES112" s="226"/>
      <c r="ET112" s="226"/>
      <c r="EU112" s="226"/>
      <c r="EV112" s="226"/>
      <c r="EW112" s="226"/>
      <c r="EX112" s="226"/>
      <c r="EY112" s="226"/>
      <c r="EZ112" s="226"/>
      <c r="FA112" s="226"/>
      <c r="FB112" s="226"/>
      <c r="FC112" s="226"/>
      <c r="FD112" s="226"/>
      <c r="FE112" s="226"/>
      <c r="FF112" s="226"/>
      <c r="FG112" s="226"/>
      <c r="FH112" s="226"/>
      <c r="FI112" s="226"/>
      <c r="FJ112" s="226"/>
      <c r="FK112" s="226"/>
      <c r="FL112" s="226"/>
      <c r="FM112" s="226"/>
      <c r="FN112" s="226"/>
      <c r="FO112" s="226"/>
      <c r="FP112" s="226"/>
      <c r="FQ112" s="226"/>
      <c r="FR112" s="226"/>
      <c r="FS112" s="226"/>
      <c r="FT112" s="226"/>
      <c r="FU112" s="226"/>
      <c r="FV112" s="226"/>
      <c r="FW112" s="226"/>
      <c r="FX112" s="226"/>
      <c r="FY112" s="226"/>
      <c r="FZ112" s="226"/>
      <c r="GA112" s="226"/>
      <c r="GB112" s="226"/>
      <c r="GC112" s="226"/>
      <c r="GD112" s="226"/>
      <c r="GE112" s="226"/>
      <c r="GF112" s="226"/>
      <c r="GG112" s="226"/>
      <c r="GH112" s="226"/>
      <c r="GI112" s="226"/>
      <c r="GJ112" s="226"/>
      <c r="GK112" s="226"/>
      <c r="GL112" s="226"/>
      <c r="GM112" s="226"/>
      <c r="GN112" s="226"/>
      <c r="GO112" s="226"/>
      <c r="GP112" s="226"/>
      <c r="GQ112" s="226"/>
      <c r="GR112" s="226"/>
      <c r="GS112" s="226"/>
      <c r="GT112" s="226"/>
      <c r="GU112" s="226"/>
      <c r="GV112" s="226"/>
      <c r="GW112" s="226"/>
      <c r="GX112" s="226"/>
      <c r="GY112" s="226"/>
      <c r="GZ112" s="226"/>
      <c r="HA112" s="226"/>
      <c r="HB112" s="226"/>
      <c r="HC112" s="226"/>
      <c r="HD112" s="226"/>
      <c r="HE112" s="226"/>
      <c r="HF112" s="226"/>
      <c r="HG112" s="226"/>
      <c r="HH112" s="226"/>
      <c r="HI112" s="226"/>
      <c r="HJ112" s="226"/>
      <c r="HK112" s="226"/>
      <c r="HL112" s="226"/>
      <c r="HM112" s="226"/>
      <c r="HN112" s="226"/>
      <c r="HO112" s="226"/>
      <c r="HP112" s="226"/>
      <c r="HQ112" s="226"/>
      <c r="HR112" s="226"/>
    </row>
    <row r="113" spans="1:226" ht="15.75">
      <c r="A113" s="200"/>
      <c r="B113" s="200"/>
      <c r="C113" s="245"/>
      <c r="D113" s="251"/>
      <c r="E113" s="252"/>
      <c r="F113" s="253"/>
      <c r="G113" s="249"/>
      <c r="H113" s="250"/>
      <c r="I113" s="233"/>
      <c r="J113" s="233"/>
      <c r="K113" s="232"/>
      <c r="L113" s="233"/>
      <c r="M113" s="233"/>
      <c r="N113" s="229"/>
      <c r="O113" s="226"/>
      <c r="P113" s="226"/>
      <c r="Q113" s="226"/>
      <c r="R113" s="226"/>
      <c r="S113" s="226"/>
      <c r="T113" s="226"/>
      <c r="U113" s="226"/>
      <c r="V113" s="226"/>
      <c r="W113" s="226"/>
      <c r="X113" s="226"/>
      <c r="Y113" s="226"/>
      <c r="Z113" s="226"/>
      <c r="AA113" s="226"/>
      <c r="AB113" s="226"/>
      <c r="AC113" s="226"/>
      <c r="AD113" s="226"/>
      <c r="AE113" s="226"/>
      <c r="AF113" s="226"/>
      <c r="AG113" s="226"/>
      <c r="AH113" s="226"/>
      <c r="AI113" s="226"/>
      <c r="AJ113" s="226"/>
      <c r="AK113" s="226"/>
      <c r="AL113" s="226"/>
      <c r="AM113" s="226"/>
      <c r="AN113" s="226"/>
      <c r="AO113" s="226"/>
      <c r="AP113" s="226"/>
      <c r="AQ113" s="226"/>
      <c r="AR113" s="226"/>
      <c r="AS113" s="226"/>
      <c r="AT113" s="226"/>
      <c r="AU113" s="226"/>
      <c r="AV113" s="226"/>
      <c r="AW113" s="226"/>
      <c r="AX113" s="226"/>
      <c r="AY113" s="226"/>
      <c r="AZ113" s="226"/>
      <c r="BA113" s="226"/>
      <c r="BB113" s="226"/>
      <c r="BC113" s="226"/>
      <c r="BD113" s="226"/>
      <c r="BE113" s="226"/>
      <c r="BF113" s="226"/>
      <c r="BG113" s="226"/>
      <c r="BH113" s="226"/>
      <c r="BI113" s="226"/>
      <c r="BJ113" s="226"/>
      <c r="BK113" s="226"/>
      <c r="BL113" s="226"/>
      <c r="BM113" s="226"/>
      <c r="BN113" s="226"/>
      <c r="BO113" s="226"/>
      <c r="BP113" s="226"/>
      <c r="BQ113" s="226"/>
      <c r="BR113" s="226"/>
      <c r="BS113" s="226"/>
      <c r="BT113" s="226"/>
      <c r="BU113" s="226"/>
      <c r="BV113" s="226"/>
      <c r="BW113" s="226"/>
      <c r="BX113" s="226"/>
      <c r="BY113" s="226"/>
      <c r="BZ113" s="226"/>
      <c r="CA113" s="226"/>
      <c r="CB113" s="226"/>
      <c r="CC113" s="226"/>
      <c r="CD113" s="226"/>
      <c r="CE113" s="226"/>
      <c r="CF113" s="226"/>
      <c r="CG113" s="226"/>
      <c r="CH113" s="226"/>
      <c r="CI113" s="226"/>
      <c r="CJ113" s="226"/>
      <c r="CK113" s="226"/>
      <c r="CL113" s="226"/>
      <c r="CM113" s="226"/>
      <c r="CN113" s="226"/>
      <c r="CO113" s="226"/>
      <c r="CP113" s="226"/>
      <c r="CQ113" s="226"/>
      <c r="CR113" s="226"/>
      <c r="CS113" s="226"/>
      <c r="CT113" s="226"/>
      <c r="CU113" s="226"/>
      <c r="CV113" s="226"/>
      <c r="CW113" s="226"/>
      <c r="CX113" s="226"/>
      <c r="CY113" s="226"/>
      <c r="CZ113" s="226"/>
      <c r="DA113" s="226"/>
      <c r="DB113" s="226"/>
      <c r="DC113" s="226"/>
      <c r="DD113" s="226"/>
      <c r="DE113" s="226"/>
      <c r="DF113" s="226"/>
      <c r="DG113" s="226"/>
      <c r="DH113" s="226"/>
      <c r="DI113" s="226"/>
      <c r="DJ113" s="226"/>
      <c r="DK113" s="226"/>
      <c r="DL113" s="226"/>
      <c r="DM113" s="226"/>
      <c r="DN113" s="226"/>
      <c r="DO113" s="226"/>
      <c r="DP113" s="226"/>
      <c r="DQ113" s="226"/>
      <c r="DR113" s="226"/>
      <c r="DS113" s="226"/>
      <c r="DT113" s="226"/>
      <c r="DU113" s="226"/>
      <c r="DV113" s="226"/>
      <c r="DW113" s="226"/>
      <c r="DX113" s="226"/>
      <c r="DY113" s="226"/>
      <c r="DZ113" s="226"/>
      <c r="EA113" s="226"/>
      <c r="EB113" s="226"/>
      <c r="EC113" s="226"/>
      <c r="ED113" s="226"/>
      <c r="EE113" s="226"/>
      <c r="EF113" s="226"/>
      <c r="EG113" s="226"/>
      <c r="EH113" s="226"/>
      <c r="EI113" s="226"/>
      <c r="EJ113" s="226"/>
      <c r="EK113" s="226"/>
      <c r="EL113" s="226"/>
      <c r="EM113" s="226"/>
      <c r="EN113" s="226"/>
      <c r="EO113" s="226"/>
      <c r="EP113" s="226"/>
      <c r="EQ113" s="226"/>
      <c r="ER113" s="226"/>
      <c r="ES113" s="226"/>
      <c r="ET113" s="226"/>
      <c r="EU113" s="226"/>
      <c r="EV113" s="226"/>
      <c r="EW113" s="226"/>
      <c r="EX113" s="226"/>
      <c r="EY113" s="226"/>
      <c r="EZ113" s="226"/>
      <c r="FA113" s="226"/>
      <c r="FB113" s="226"/>
      <c r="FC113" s="226"/>
      <c r="FD113" s="226"/>
      <c r="FE113" s="226"/>
      <c r="FF113" s="226"/>
      <c r="FG113" s="226"/>
      <c r="FH113" s="226"/>
      <c r="FI113" s="226"/>
      <c r="FJ113" s="226"/>
      <c r="FK113" s="226"/>
      <c r="FL113" s="226"/>
      <c r="FM113" s="226"/>
      <c r="FN113" s="226"/>
      <c r="FO113" s="226"/>
      <c r="FP113" s="226"/>
      <c r="FQ113" s="226"/>
      <c r="FR113" s="226"/>
      <c r="FS113" s="226"/>
      <c r="FT113" s="226"/>
      <c r="FU113" s="226"/>
      <c r="FV113" s="226"/>
      <c r="FW113" s="226"/>
      <c r="FX113" s="226"/>
      <c r="FY113" s="226"/>
      <c r="FZ113" s="226"/>
      <c r="GA113" s="226"/>
      <c r="GB113" s="226"/>
      <c r="GC113" s="226"/>
      <c r="GD113" s="226"/>
      <c r="GE113" s="226"/>
      <c r="GF113" s="226"/>
      <c r="GG113" s="226"/>
      <c r="GH113" s="226"/>
      <c r="GI113" s="226"/>
      <c r="GJ113" s="226"/>
      <c r="GK113" s="226"/>
      <c r="GL113" s="226"/>
      <c r="GM113" s="226"/>
      <c r="GN113" s="226"/>
      <c r="GO113" s="226"/>
      <c r="GP113" s="226"/>
      <c r="GQ113" s="226"/>
      <c r="GR113" s="226"/>
      <c r="GS113" s="226"/>
      <c r="GT113" s="226"/>
      <c r="GU113" s="226"/>
      <c r="GV113" s="226"/>
      <c r="GW113" s="226"/>
      <c r="GX113" s="226"/>
      <c r="GY113" s="226"/>
      <c r="GZ113" s="226"/>
      <c r="HA113" s="226"/>
      <c r="HB113" s="226"/>
      <c r="HC113" s="226"/>
      <c r="HD113" s="226"/>
      <c r="HE113" s="226"/>
      <c r="HF113" s="226"/>
      <c r="HG113" s="226"/>
      <c r="HH113" s="226"/>
      <c r="HI113" s="226"/>
      <c r="HJ113" s="226"/>
      <c r="HK113" s="226"/>
      <c r="HL113" s="226"/>
      <c r="HM113" s="226"/>
      <c r="HN113" s="226"/>
      <c r="HO113" s="226"/>
      <c r="HP113" s="226"/>
      <c r="HQ113" s="226"/>
      <c r="HR113" s="226"/>
    </row>
    <row r="114" spans="1:226" s="23" customFormat="1" ht="15.75">
      <c r="A114" s="200"/>
      <c r="B114" s="200"/>
      <c r="C114" s="245"/>
      <c r="D114" s="251"/>
      <c r="E114" s="252"/>
      <c r="F114" s="253"/>
      <c r="G114" s="249"/>
      <c r="H114" s="250"/>
      <c r="I114" s="233"/>
      <c r="J114" s="233"/>
      <c r="K114" s="233"/>
      <c r="L114" s="233"/>
      <c r="M114" s="233"/>
      <c r="N114" s="254" t="e">
        <f>N115+#REF!</f>
        <v>#REF!</v>
      </c>
      <c r="O114" s="227"/>
      <c r="P114" s="227"/>
      <c r="Q114" s="227"/>
      <c r="R114" s="227"/>
      <c r="S114" s="227"/>
      <c r="T114" s="227"/>
      <c r="U114" s="227"/>
      <c r="V114" s="227"/>
      <c r="W114" s="227"/>
      <c r="X114" s="227"/>
      <c r="Y114" s="227"/>
      <c r="Z114" s="227"/>
      <c r="AA114" s="227"/>
      <c r="AB114" s="227"/>
      <c r="AC114" s="227"/>
      <c r="AD114" s="227"/>
      <c r="AE114" s="227"/>
      <c r="AF114" s="227"/>
      <c r="AG114" s="227"/>
      <c r="AH114" s="227"/>
      <c r="AI114" s="227"/>
      <c r="AJ114" s="227"/>
      <c r="AK114" s="227"/>
      <c r="AL114" s="227"/>
      <c r="AM114" s="227"/>
      <c r="AN114" s="227"/>
      <c r="AO114" s="227"/>
      <c r="AP114" s="227"/>
      <c r="AQ114" s="227"/>
      <c r="AR114" s="227"/>
      <c r="AS114" s="227"/>
      <c r="AT114" s="227"/>
      <c r="AU114" s="227"/>
      <c r="AV114" s="227"/>
      <c r="AW114" s="227"/>
      <c r="AX114" s="227"/>
      <c r="AY114" s="227"/>
      <c r="AZ114" s="227"/>
      <c r="BA114" s="227"/>
      <c r="BB114" s="227"/>
      <c r="BC114" s="227"/>
      <c r="BD114" s="227"/>
      <c r="BE114" s="227"/>
      <c r="BF114" s="227"/>
      <c r="BG114" s="227"/>
      <c r="BH114" s="227"/>
      <c r="BI114" s="227"/>
      <c r="BJ114" s="227"/>
      <c r="BK114" s="227"/>
      <c r="BL114" s="227"/>
      <c r="BM114" s="227"/>
      <c r="BN114" s="227"/>
      <c r="BO114" s="227"/>
      <c r="BP114" s="227"/>
      <c r="BQ114" s="227"/>
      <c r="BR114" s="227"/>
      <c r="BS114" s="227"/>
      <c r="BT114" s="227"/>
      <c r="BU114" s="227"/>
      <c r="BV114" s="227"/>
      <c r="BW114" s="227"/>
      <c r="BX114" s="227"/>
      <c r="BY114" s="227"/>
      <c r="BZ114" s="227"/>
      <c r="CA114" s="227"/>
      <c r="CB114" s="227"/>
      <c r="CC114" s="227"/>
      <c r="CD114" s="227"/>
      <c r="CE114" s="227"/>
      <c r="CF114" s="227"/>
      <c r="CG114" s="227"/>
      <c r="CH114" s="227"/>
      <c r="CI114" s="227"/>
      <c r="CJ114" s="227"/>
      <c r="CK114" s="227"/>
      <c r="CL114" s="227"/>
      <c r="CM114" s="227"/>
      <c r="CN114" s="227"/>
      <c r="CO114" s="227"/>
      <c r="CP114" s="227"/>
      <c r="CQ114" s="227"/>
      <c r="CR114" s="227"/>
      <c r="CS114" s="227"/>
      <c r="CT114" s="227"/>
      <c r="CU114" s="227"/>
      <c r="CV114" s="227"/>
      <c r="CW114" s="227"/>
      <c r="CX114" s="227"/>
      <c r="CY114" s="227"/>
      <c r="CZ114" s="227"/>
      <c r="DA114" s="227"/>
      <c r="DB114" s="227"/>
      <c r="DC114" s="227"/>
      <c r="DD114" s="227"/>
      <c r="DE114" s="227"/>
      <c r="DF114" s="227"/>
      <c r="DG114" s="227"/>
      <c r="DH114" s="227"/>
      <c r="DI114" s="227"/>
      <c r="DJ114" s="227"/>
      <c r="DK114" s="227"/>
      <c r="DL114" s="227"/>
      <c r="DM114" s="227"/>
      <c r="DN114" s="227"/>
      <c r="DO114" s="227"/>
      <c r="DP114" s="227"/>
      <c r="DQ114" s="227"/>
      <c r="DR114" s="227"/>
      <c r="DS114" s="227"/>
      <c r="DT114" s="227"/>
      <c r="DU114" s="227"/>
      <c r="DV114" s="227"/>
      <c r="DW114" s="227"/>
      <c r="DX114" s="227"/>
      <c r="DY114" s="227"/>
      <c r="DZ114" s="227"/>
      <c r="EA114" s="227"/>
      <c r="EB114" s="227"/>
      <c r="EC114" s="227"/>
      <c r="ED114" s="227"/>
      <c r="EE114" s="227"/>
      <c r="EF114" s="227"/>
      <c r="EG114" s="227"/>
      <c r="EH114" s="227"/>
      <c r="EI114" s="227"/>
      <c r="EJ114" s="227"/>
      <c r="EK114" s="227"/>
      <c r="EL114" s="227"/>
      <c r="EM114" s="227"/>
      <c r="EN114" s="227"/>
      <c r="EO114" s="227"/>
      <c r="EP114" s="227"/>
      <c r="EQ114" s="227"/>
      <c r="ER114" s="227"/>
      <c r="ES114" s="227"/>
      <c r="ET114" s="227"/>
      <c r="EU114" s="227"/>
      <c r="EV114" s="227"/>
      <c r="EW114" s="227"/>
      <c r="EX114" s="227"/>
      <c r="EY114" s="227"/>
      <c r="EZ114" s="227"/>
      <c r="FA114" s="227"/>
      <c r="FB114" s="227"/>
      <c r="FC114" s="227"/>
      <c r="FD114" s="227"/>
      <c r="FE114" s="227"/>
      <c r="FF114" s="227"/>
      <c r="FG114" s="227"/>
      <c r="FH114" s="227"/>
      <c r="FI114" s="227"/>
      <c r="FJ114" s="227"/>
      <c r="FK114" s="227"/>
      <c r="FL114" s="227"/>
      <c r="FM114" s="227"/>
      <c r="FN114" s="227"/>
      <c r="FO114" s="227"/>
      <c r="FP114" s="227"/>
      <c r="FQ114" s="227"/>
      <c r="FR114" s="227"/>
      <c r="FS114" s="227"/>
      <c r="FT114" s="227"/>
      <c r="FU114" s="227"/>
      <c r="FV114" s="227"/>
      <c r="FW114" s="227"/>
      <c r="FX114" s="227"/>
      <c r="FY114" s="227"/>
      <c r="FZ114" s="227"/>
      <c r="GA114" s="227"/>
      <c r="GB114" s="227"/>
      <c r="GC114" s="227"/>
      <c r="GD114" s="227"/>
      <c r="GE114" s="227"/>
      <c r="GF114" s="227"/>
      <c r="GG114" s="227"/>
      <c r="GH114" s="227"/>
      <c r="GI114" s="227"/>
      <c r="GJ114" s="227"/>
      <c r="GK114" s="227"/>
      <c r="GL114" s="227"/>
      <c r="GM114" s="227"/>
      <c r="GN114" s="227"/>
      <c r="GO114" s="227"/>
      <c r="GP114" s="227"/>
      <c r="GQ114" s="227"/>
      <c r="GR114" s="227"/>
      <c r="GS114" s="227"/>
      <c r="GT114" s="227"/>
      <c r="GU114" s="227"/>
      <c r="GV114" s="227"/>
      <c r="GW114" s="227"/>
      <c r="GX114" s="227"/>
      <c r="GY114" s="227"/>
      <c r="GZ114" s="227"/>
      <c r="HA114" s="227"/>
      <c r="HB114" s="227"/>
      <c r="HC114" s="227"/>
      <c r="HD114" s="227"/>
      <c r="HE114" s="227"/>
      <c r="HF114" s="227"/>
      <c r="HG114" s="227"/>
      <c r="HH114" s="227"/>
      <c r="HI114" s="227"/>
      <c r="HJ114" s="227"/>
      <c r="HK114" s="227"/>
      <c r="HL114" s="227"/>
      <c r="HM114" s="227"/>
      <c r="HN114" s="227"/>
      <c r="HO114" s="227"/>
      <c r="HP114" s="227"/>
      <c r="HQ114" s="227"/>
      <c r="HR114" s="227"/>
    </row>
    <row r="115" spans="1:226" s="49" customFormat="1" ht="29.25" customHeight="1">
      <c r="A115" s="307"/>
      <c r="B115" s="307"/>
      <c r="C115" s="307"/>
      <c r="D115" s="307"/>
      <c r="E115" s="307"/>
      <c r="F115" s="307"/>
      <c r="G115" s="307"/>
      <c r="H115" s="307"/>
      <c r="I115" s="307"/>
      <c r="J115" s="307"/>
      <c r="K115" s="307"/>
      <c r="L115" s="308"/>
      <c r="M115" s="308"/>
      <c r="N115" s="255" t="e">
        <f>SUM(N116+#REF!)</f>
        <v>#REF!</v>
      </c>
      <c r="O115" s="256"/>
      <c r="P115" s="256"/>
      <c r="Q115" s="256"/>
      <c r="R115" s="256"/>
      <c r="S115" s="256"/>
      <c r="T115" s="256"/>
      <c r="U115" s="256"/>
      <c r="V115" s="256"/>
      <c r="W115" s="256"/>
      <c r="X115" s="256"/>
      <c r="Y115" s="256"/>
      <c r="Z115" s="256"/>
      <c r="AA115" s="256"/>
      <c r="AB115" s="256"/>
      <c r="AC115" s="256"/>
      <c r="AD115" s="256"/>
      <c r="AE115" s="256"/>
      <c r="AF115" s="256"/>
      <c r="AG115" s="256"/>
      <c r="AH115" s="256"/>
      <c r="AI115" s="256"/>
      <c r="AJ115" s="256"/>
      <c r="AK115" s="256"/>
      <c r="AL115" s="256"/>
      <c r="AM115" s="256"/>
      <c r="AN115" s="256"/>
      <c r="AO115" s="256"/>
      <c r="AP115" s="256"/>
      <c r="AQ115" s="256"/>
      <c r="AR115" s="256"/>
      <c r="AS115" s="256"/>
      <c r="AT115" s="256"/>
      <c r="AU115" s="256"/>
      <c r="AV115" s="256"/>
      <c r="AW115" s="256"/>
      <c r="AX115" s="256"/>
      <c r="AY115" s="256"/>
      <c r="AZ115" s="256"/>
      <c r="BA115" s="256"/>
      <c r="BB115" s="256"/>
      <c r="BC115" s="256"/>
      <c r="BD115" s="256"/>
      <c r="BE115" s="256"/>
      <c r="BF115" s="256"/>
      <c r="BG115" s="256"/>
      <c r="BH115" s="256"/>
      <c r="BI115" s="256"/>
      <c r="BJ115" s="256"/>
      <c r="BK115" s="256"/>
      <c r="BL115" s="256"/>
      <c r="BM115" s="256"/>
      <c r="BN115" s="256"/>
      <c r="BO115" s="256"/>
      <c r="BP115" s="256"/>
      <c r="BQ115" s="256"/>
      <c r="BR115" s="256"/>
      <c r="BS115" s="256"/>
      <c r="BT115" s="256"/>
      <c r="BU115" s="256"/>
      <c r="BV115" s="256"/>
      <c r="BW115" s="256"/>
      <c r="BX115" s="256"/>
      <c r="BY115" s="256"/>
      <c r="BZ115" s="256"/>
      <c r="CA115" s="256"/>
      <c r="CB115" s="256"/>
      <c r="CC115" s="256"/>
      <c r="CD115" s="256"/>
      <c r="CE115" s="256"/>
      <c r="CF115" s="256"/>
      <c r="CG115" s="256"/>
      <c r="CH115" s="256"/>
      <c r="CI115" s="256"/>
      <c r="CJ115" s="256"/>
      <c r="CK115" s="256"/>
      <c r="CL115" s="256"/>
      <c r="CM115" s="256"/>
      <c r="CN115" s="256"/>
      <c r="CO115" s="256"/>
      <c r="CP115" s="256"/>
      <c r="CQ115" s="256"/>
      <c r="CR115" s="256"/>
      <c r="CS115" s="256"/>
      <c r="CT115" s="256"/>
      <c r="CU115" s="256"/>
      <c r="CV115" s="256"/>
      <c r="CW115" s="256"/>
      <c r="CX115" s="256"/>
      <c r="CY115" s="256"/>
      <c r="CZ115" s="256"/>
      <c r="DA115" s="256"/>
      <c r="DB115" s="256"/>
      <c r="DC115" s="256"/>
      <c r="DD115" s="256"/>
      <c r="DE115" s="256"/>
      <c r="DF115" s="256"/>
      <c r="DG115" s="256"/>
      <c r="DH115" s="256"/>
      <c r="DI115" s="256"/>
      <c r="DJ115" s="256"/>
      <c r="DK115" s="256"/>
      <c r="DL115" s="256"/>
      <c r="DM115" s="256"/>
      <c r="DN115" s="256"/>
      <c r="DO115" s="256"/>
      <c r="DP115" s="256"/>
      <c r="DQ115" s="256"/>
      <c r="DR115" s="256"/>
      <c r="DS115" s="256"/>
      <c r="DT115" s="256"/>
      <c r="DU115" s="256"/>
      <c r="DV115" s="256"/>
      <c r="DW115" s="256"/>
      <c r="DX115" s="256"/>
      <c r="DY115" s="256"/>
      <c r="DZ115" s="256"/>
      <c r="EA115" s="256"/>
      <c r="EB115" s="256"/>
      <c r="EC115" s="256"/>
      <c r="ED115" s="256"/>
      <c r="EE115" s="256"/>
      <c r="EF115" s="256"/>
      <c r="EG115" s="256"/>
      <c r="EH115" s="256"/>
      <c r="EI115" s="256"/>
      <c r="EJ115" s="256"/>
      <c r="EK115" s="256"/>
      <c r="EL115" s="256"/>
      <c r="EM115" s="256"/>
      <c r="EN115" s="256"/>
      <c r="EO115" s="256"/>
      <c r="EP115" s="256"/>
      <c r="EQ115" s="256"/>
      <c r="ER115" s="256"/>
      <c r="ES115" s="256"/>
      <c r="ET115" s="256"/>
      <c r="EU115" s="256"/>
      <c r="EV115" s="256"/>
      <c r="EW115" s="256"/>
      <c r="EX115" s="256"/>
      <c r="EY115" s="256"/>
      <c r="EZ115" s="256"/>
      <c r="FA115" s="256"/>
      <c r="FB115" s="256"/>
      <c r="FC115" s="256"/>
      <c r="FD115" s="256"/>
      <c r="FE115" s="256"/>
      <c r="FF115" s="256"/>
      <c r="FG115" s="256"/>
      <c r="FH115" s="256"/>
      <c r="FI115" s="256"/>
      <c r="FJ115" s="256"/>
      <c r="FK115" s="256"/>
      <c r="FL115" s="256"/>
      <c r="FM115" s="256"/>
      <c r="FN115" s="256"/>
      <c r="FO115" s="256"/>
      <c r="FP115" s="256"/>
      <c r="FQ115" s="256"/>
      <c r="FR115" s="256"/>
      <c r="FS115" s="256"/>
      <c r="FT115" s="256"/>
      <c r="FU115" s="256"/>
      <c r="FV115" s="256"/>
      <c r="FW115" s="256"/>
      <c r="FX115" s="256"/>
      <c r="FY115" s="256"/>
      <c r="FZ115" s="256"/>
      <c r="GA115" s="256"/>
      <c r="GB115" s="256"/>
      <c r="GC115" s="256"/>
      <c r="GD115" s="256"/>
      <c r="GE115" s="256"/>
      <c r="GF115" s="256"/>
      <c r="GG115" s="256"/>
      <c r="GH115" s="256"/>
      <c r="GI115" s="256"/>
      <c r="GJ115" s="256"/>
      <c r="GK115" s="256"/>
      <c r="GL115" s="256"/>
      <c r="GM115" s="256"/>
      <c r="GN115" s="256"/>
      <c r="GO115" s="256"/>
      <c r="GP115" s="256"/>
      <c r="GQ115" s="256"/>
      <c r="GR115" s="256"/>
      <c r="GS115" s="256"/>
      <c r="GT115" s="256"/>
      <c r="GU115" s="256"/>
      <c r="GV115" s="256"/>
      <c r="GW115" s="256"/>
      <c r="GX115" s="256"/>
      <c r="GY115" s="256"/>
      <c r="GZ115" s="256"/>
      <c r="HA115" s="256"/>
      <c r="HB115" s="256"/>
      <c r="HC115" s="256"/>
      <c r="HD115" s="256"/>
      <c r="HE115" s="256"/>
      <c r="HF115" s="256"/>
      <c r="HG115" s="256"/>
      <c r="HH115" s="256"/>
      <c r="HI115" s="256"/>
      <c r="HJ115" s="256"/>
      <c r="HK115" s="256"/>
      <c r="HL115" s="256"/>
      <c r="HM115" s="256"/>
      <c r="HN115" s="256"/>
      <c r="HO115" s="256"/>
      <c r="HP115" s="256"/>
      <c r="HQ115" s="256"/>
      <c r="HR115" s="256"/>
    </row>
    <row r="116" spans="1:226" s="23" customFormat="1" ht="15.75">
      <c r="A116" s="307"/>
      <c r="B116" s="307"/>
      <c r="C116" s="307"/>
      <c r="D116" s="307"/>
      <c r="E116" s="307"/>
      <c r="F116" s="307"/>
      <c r="G116" s="307"/>
      <c r="H116" s="307"/>
      <c r="I116" s="307"/>
      <c r="J116" s="307"/>
      <c r="K116" s="307"/>
      <c r="L116" s="308"/>
      <c r="M116" s="308"/>
      <c r="N116" s="237" t="e">
        <f>N118+#REF!+#REF!+#REF!+#REF!+#REF!+#REF!+#REF!+#REF!+#REF!+#REF!+#REF!+#REF!</f>
        <v>#REF!</v>
      </c>
      <c r="O116" s="227"/>
      <c r="P116" s="227"/>
      <c r="Q116" s="227"/>
      <c r="R116" s="227"/>
      <c r="S116" s="227"/>
      <c r="T116" s="227"/>
      <c r="U116" s="227"/>
      <c r="V116" s="227"/>
      <c r="W116" s="227"/>
      <c r="X116" s="227"/>
      <c r="Y116" s="227"/>
      <c r="Z116" s="227"/>
      <c r="AA116" s="227"/>
      <c r="AB116" s="227"/>
      <c r="AC116" s="227"/>
      <c r="AD116" s="227"/>
      <c r="AE116" s="227"/>
      <c r="AF116" s="227"/>
      <c r="AG116" s="227"/>
      <c r="AH116" s="227"/>
      <c r="AI116" s="227"/>
      <c r="AJ116" s="227"/>
      <c r="AK116" s="227"/>
      <c r="AL116" s="227"/>
      <c r="AM116" s="227"/>
      <c r="AN116" s="227"/>
      <c r="AO116" s="227"/>
      <c r="AP116" s="227"/>
      <c r="AQ116" s="227"/>
      <c r="AR116" s="227"/>
      <c r="AS116" s="227"/>
      <c r="AT116" s="227"/>
      <c r="AU116" s="227"/>
      <c r="AV116" s="227"/>
      <c r="AW116" s="227"/>
      <c r="AX116" s="227"/>
      <c r="AY116" s="227"/>
      <c r="AZ116" s="227"/>
      <c r="BA116" s="227"/>
      <c r="BB116" s="227"/>
      <c r="BC116" s="227"/>
      <c r="BD116" s="227"/>
      <c r="BE116" s="227"/>
      <c r="BF116" s="227"/>
      <c r="BG116" s="227"/>
      <c r="BH116" s="227"/>
      <c r="BI116" s="227"/>
      <c r="BJ116" s="227"/>
      <c r="BK116" s="227"/>
      <c r="BL116" s="227"/>
      <c r="BM116" s="227"/>
      <c r="BN116" s="227"/>
      <c r="BO116" s="227"/>
      <c r="BP116" s="227"/>
      <c r="BQ116" s="227"/>
      <c r="BR116" s="227"/>
      <c r="BS116" s="227"/>
      <c r="BT116" s="227"/>
      <c r="BU116" s="227"/>
      <c r="BV116" s="227"/>
      <c r="BW116" s="227"/>
      <c r="BX116" s="227"/>
      <c r="BY116" s="227"/>
      <c r="BZ116" s="227"/>
      <c r="CA116" s="227"/>
      <c r="CB116" s="227"/>
      <c r="CC116" s="227"/>
      <c r="CD116" s="227"/>
      <c r="CE116" s="227"/>
      <c r="CF116" s="227"/>
      <c r="CG116" s="227"/>
      <c r="CH116" s="227"/>
      <c r="CI116" s="227"/>
      <c r="CJ116" s="227"/>
      <c r="CK116" s="227"/>
      <c r="CL116" s="227"/>
      <c r="CM116" s="227"/>
      <c r="CN116" s="227"/>
      <c r="CO116" s="227"/>
      <c r="CP116" s="227"/>
      <c r="CQ116" s="227"/>
      <c r="CR116" s="227"/>
      <c r="CS116" s="227"/>
      <c r="CT116" s="227"/>
      <c r="CU116" s="227"/>
      <c r="CV116" s="227"/>
      <c r="CW116" s="227"/>
      <c r="CX116" s="227"/>
      <c r="CY116" s="227"/>
      <c r="CZ116" s="227"/>
      <c r="DA116" s="227"/>
      <c r="DB116" s="227"/>
      <c r="DC116" s="227"/>
      <c r="DD116" s="227"/>
      <c r="DE116" s="227"/>
      <c r="DF116" s="227"/>
      <c r="DG116" s="227"/>
      <c r="DH116" s="227"/>
      <c r="DI116" s="227"/>
      <c r="DJ116" s="227"/>
      <c r="DK116" s="227"/>
      <c r="DL116" s="227"/>
      <c r="DM116" s="227"/>
      <c r="DN116" s="227"/>
      <c r="DO116" s="227"/>
      <c r="DP116" s="227"/>
      <c r="DQ116" s="227"/>
      <c r="DR116" s="227"/>
      <c r="DS116" s="227"/>
      <c r="DT116" s="227"/>
      <c r="DU116" s="227"/>
      <c r="DV116" s="227"/>
      <c r="DW116" s="227"/>
      <c r="DX116" s="227"/>
      <c r="DY116" s="227"/>
      <c r="DZ116" s="227"/>
      <c r="EA116" s="227"/>
      <c r="EB116" s="227"/>
      <c r="EC116" s="227"/>
      <c r="ED116" s="227"/>
      <c r="EE116" s="227"/>
      <c r="EF116" s="227"/>
      <c r="EG116" s="227"/>
      <c r="EH116" s="227"/>
      <c r="EI116" s="227"/>
      <c r="EJ116" s="227"/>
      <c r="EK116" s="227"/>
      <c r="EL116" s="227"/>
      <c r="EM116" s="227"/>
      <c r="EN116" s="227"/>
      <c r="EO116" s="227"/>
      <c r="EP116" s="227"/>
      <c r="EQ116" s="227"/>
      <c r="ER116" s="227"/>
      <c r="ES116" s="227"/>
      <c r="ET116" s="227"/>
      <c r="EU116" s="227"/>
      <c r="EV116" s="227"/>
      <c r="EW116" s="227"/>
      <c r="EX116" s="227"/>
      <c r="EY116" s="227"/>
      <c r="EZ116" s="227"/>
      <c r="FA116" s="227"/>
      <c r="FB116" s="227"/>
      <c r="FC116" s="227"/>
      <c r="FD116" s="227"/>
      <c r="FE116" s="227"/>
      <c r="FF116" s="227"/>
      <c r="FG116" s="227"/>
      <c r="FH116" s="227"/>
      <c r="FI116" s="227"/>
      <c r="FJ116" s="227"/>
      <c r="FK116" s="227"/>
      <c r="FL116" s="227"/>
      <c r="FM116" s="227"/>
      <c r="FN116" s="227"/>
      <c r="FO116" s="227"/>
      <c r="FP116" s="227"/>
      <c r="FQ116" s="227"/>
      <c r="FR116" s="227"/>
      <c r="FS116" s="227"/>
      <c r="FT116" s="227"/>
      <c r="FU116" s="227"/>
      <c r="FV116" s="227"/>
      <c r="FW116" s="227"/>
      <c r="FX116" s="227"/>
      <c r="FY116" s="227"/>
      <c r="FZ116" s="227"/>
      <c r="GA116" s="227"/>
      <c r="GB116" s="227"/>
      <c r="GC116" s="227"/>
      <c r="GD116" s="227"/>
      <c r="GE116" s="227"/>
      <c r="GF116" s="227"/>
      <c r="GG116" s="227"/>
      <c r="GH116" s="227"/>
      <c r="GI116" s="227"/>
      <c r="GJ116" s="227"/>
      <c r="GK116" s="227"/>
      <c r="GL116" s="227"/>
      <c r="GM116" s="227"/>
      <c r="GN116" s="227"/>
      <c r="GO116" s="227"/>
      <c r="GP116" s="227"/>
      <c r="GQ116" s="227"/>
      <c r="GR116" s="227"/>
      <c r="GS116" s="227"/>
      <c r="GT116" s="227"/>
      <c r="GU116" s="227"/>
      <c r="GV116" s="227"/>
      <c r="GW116" s="227"/>
      <c r="GX116" s="227"/>
      <c r="GY116" s="227"/>
      <c r="GZ116" s="227"/>
      <c r="HA116" s="227"/>
      <c r="HB116" s="227"/>
      <c r="HC116" s="227"/>
      <c r="HD116" s="227"/>
      <c r="HE116" s="227"/>
      <c r="HF116" s="227"/>
      <c r="HG116" s="227"/>
      <c r="HH116" s="227"/>
      <c r="HI116" s="227"/>
      <c r="HJ116" s="227"/>
      <c r="HK116" s="227"/>
      <c r="HL116" s="227"/>
      <c r="HM116" s="227"/>
      <c r="HN116" s="227"/>
      <c r="HO116" s="227"/>
      <c r="HP116" s="227"/>
      <c r="HQ116" s="227"/>
      <c r="HR116" s="227"/>
    </row>
    <row r="117" spans="1:226" s="23" customFormat="1" ht="15.75">
      <c r="A117" s="307"/>
      <c r="B117" s="307"/>
      <c r="C117" s="307"/>
      <c r="D117" s="307"/>
      <c r="E117" s="307"/>
      <c r="F117" s="307"/>
      <c r="G117" s="307"/>
      <c r="H117" s="307"/>
      <c r="I117" s="307"/>
      <c r="J117" s="307"/>
      <c r="K117" s="307"/>
      <c r="L117" s="308"/>
      <c r="M117" s="308"/>
      <c r="N117" s="237"/>
      <c r="O117" s="227"/>
      <c r="P117" s="227"/>
      <c r="Q117" s="227"/>
      <c r="R117" s="227"/>
      <c r="S117" s="227"/>
      <c r="T117" s="227"/>
      <c r="U117" s="227"/>
      <c r="V117" s="227"/>
      <c r="W117" s="227"/>
      <c r="X117" s="227"/>
      <c r="Y117" s="227"/>
      <c r="Z117" s="227"/>
      <c r="AA117" s="227"/>
      <c r="AB117" s="227"/>
      <c r="AC117" s="227"/>
      <c r="AD117" s="227"/>
      <c r="AE117" s="227"/>
      <c r="AF117" s="227"/>
      <c r="AG117" s="227"/>
      <c r="AH117" s="227"/>
      <c r="AI117" s="227"/>
      <c r="AJ117" s="227"/>
      <c r="AK117" s="227"/>
      <c r="AL117" s="227"/>
      <c r="AM117" s="227"/>
      <c r="AN117" s="227"/>
      <c r="AO117" s="227"/>
      <c r="AP117" s="227"/>
      <c r="AQ117" s="227"/>
      <c r="AR117" s="227"/>
      <c r="AS117" s="227"/>
      <c r="AT117" s="227"/>
      <c r="AU117" s="227"/>
      <c r="AV117" s="227"/>
      <c r="AW117" s="227"/>
      <c r="AX117" s="227"/>
      <c r="AY117" s="227"/>
      <c r="AZ117" s="227"/>
      <c r="BA117" s="227"/>
      <c r="BB117" s="227"/>
      <c r="BC117" s="227"/>
      <c r="BD117" s="227"/>
      <c r="BE117" s="227"/>
      <c r="BF117" s="227"/>
      <c r="BG117" s="227"/>
      <c r="BH117" s="227"/>
      <c r="BI117" s="227"/>
      <c r="BJ117" s="227"/>
      <c r="BK117" s="227"/>
      <c r="BL117" s="227"/>
      <c r="BM117" s="227"/>
      <c r="BN117" s="227"/>
      <c r="BO117" s="227"/>
      <c r="BP117" s="227"/>
      <c r="BQ117" s="227"/>
      <c r="BR117" s="227"/>
      <c r="BS117" s="227"/>
      <c r="BT117" s="227"/>
      <c r="BU117" s="227"/>
      <c r="BV117" s="227"/>
      <c r="BW117" s="227"/>
      <c r="BX117" s="227"/>
      <c r="BY117" s="227"/>
      <c r="BZ117" s="227"/>
      <c r="CA117" s="227"/>
      <c r="CB117" s="227"/>
      <c r="CC117" s="227"/>
      <c r="CD117" s="227"/>
      <c r="CE117" s="227"/>
      <c r="CF117" s="227"/>
      <c r="CG117" s="227"/>
      <c r="CH117" s="227"/>
      <c r="CI117" s="227"/>
      <c r="CJ117" s="227"/>
      <c r="CK117" s="227"/>
      <c r="CL117" s="227"/>
      <c r="CM117" s="227"/>
      <c r="CN117" s="227"/>
      <c r="CO117" s="227"/>
      <c r="CP117" s="227"/>
      <c r="CQ117" s="227"/>
      <c r="CR117" s="227"/>
      <c r="CS117" s="227"/>
      <c r="CT117" s="227"/>
      <c r="CU117" s="227"/>
      <c r="CV117" s="227"/>
      <c r="CW117" s="227"/>
      <c r="CX117" s="227"/>
      <c r="CY117" s="227"/>
      <c r="CZ117" s="227"/>
      <c r="DA117" s="227"/>
      <c r="DB117" s="227"/>
      <c r="DC117" s="227"/>
      <c r="DD117" s="227"/>
      <c r="DE117" s="227"/>
      <c r="DF117" s="227"/>
      <c r="DG117" s="227"/>
      <c r="DH117" s="227"/>
      <c r="DI117" s="227"/>
      <c r="DJ117" s="227"/>
      <c r="DK117" s="227"/>
      <c r="DL117" s="227"/>
      <c r="DM117" s="227"/>
      <c r="DN117" s="227"/>
      <c r="DO117" s="227"/>
      <c r="DP117" s="227"/>
      <c r="DQ117" s="227"/>
      <c r="DR117" s="227"/>
      <c r="DS117" s="227"/>
      <c r="DT117" s="227"/>
      <c r="DU117" s="227"/>
      <c r="DV117" s="227"/>
      <c r="DW117" s="227"/>
      <c r="DX117" s="227"/>
      <c r="DY117" s="227"/>
      <c r="DZ117" s="227"/>
      <c r="EA117" s="227"/>
      <c r="EB117" s="227"/>
      <c r="EC117" s="227"/>
      <c r="ED117" s="227"/>
      <c r="EE117" s="227"/>
      <c r="EF117" s="227"/>
      <c r="EG117" s="227"/>
      <c r="EH117" s="227"/>
      <c r="EI117" s="227"/>
      <c r="EJ117" s="227"/>
      <c r="EK117" s="227"/>
      <c r="EL117" s="227"/>
      <c r="EM117" s="227"/>
      <c r="EN117" s="227"/>
      <c r="EO117" s="227"/>
      <c r="EP117" s="227"/>
      <c r="EQ117" s="227"/>
      <c r="ER117" s="227"/>
      <c r="ES117" s="227"/>
      <c r="ET117" s="227"/>
      <c r="EU117" s="227"/>
      <c r="EV117" s="227"/>
      <c r="EW117" s="227"/>
      <c r="EX117" s="227"/>
      <c r="EY117" s="227"/>
      <c r="EZ117" s="227"/>
      <c r="FA117" s="227"/>
      <c r="FB117" s="227"/>
      <c r="FC117" s="227"/>
      <c r="FD117" s="227"/>
      <c r="FE117" s="227"/>
      <c r="FF117" s="227"/>
      <c r="FG117" s="227"/>
      <c r="FH117" s="227"/>
      <c r="FI117" s="227"/>
      <c r="FJ117" s="227"/>
      <c r="FK117" s="227"/>
      <c r="FL117" s="227"/>
      <c r="FM117" s="227"/>
      <c r="FN117" s="227"/>
      <c r="FO117" s="227"/>
      <c r="FP117" s="227"/>
      <c r="FQ117" s="227"/>
      <c r="FR117" s="227"/>
      <c r="FS117" s="227"/>
      <c r="FT117" s="227"/>
      <c r="FU117" s="227"/>
      <c r="FV117" s="227"/>
      <c r="FW117" s="227"/>
      <c r="FX117" s="227"/>
      <c r="FY117" s="227"/>
      <c r="FZ117" s="227"/>
      <c r="GA117" s="227"/>
      <c r="GB117" s="227"/>
      <c r="GC117" s="227"/>
      <c r="GD117" s="227"/>
      <c r="GE117" s="227"/>
      <c r="GF117" s="227"/>
      <c r="GG117" s="227"/>
      <c r="GH117" s="227"/>
      <c r="GI117" s="227"/>
      <c r="GJ117" s="227"/>
      <c r="GK117" s="227"/>
      <c r="GL117" s="227"/>
      <c r="GM117" s="227"/>
      <c r="GN117" s="227"/>
      <c r="GO117" s="227"/>
      <c r="GP117" s="227"/>
      <c r="GQ117" s="227"/>
      <c r="GR117" s="227"/>
      <c r="GS117" s="227"/>
      <c r="GT117" s="227"/>
      <c r="GU117" s="227"/>
      <c r="GV117" s="227"/>
      <c r="GW117" s="227"/>
      <c r="GX117" s="227"/>
      <c r="GY117" s="227"/>
      <c r="GZ117" s="227"/>
      <c r="HA117" s="227"/>
      <c r="HB117" s="227"/>
      <c r="HC117" s="227"/>
      <c r="HD117" s="227"/>
      <c r="HE117" s="227"/>
      <c r="HF117" s="227"/>
      <c r="HG117" s="227"/>
      <c r="HH117" s="227"/>
      <c r="HI117" s="227"/>
      <c r="HJ117" s="227"/>
      <c r="HK117" s="227"/>
      <c r="HL117" s="227"/>
      <c r="HM117" s="227"/>
      <c r="HN117" s="227"/>
      <c r="HO117" s="227"/>
      <c r="HP117" s="227"/>
      <c r="HQ117" s="227"/>
      <c r="HR117" s="227"/>
    </row>
    <row r="118" spans="1:226" s="23" customFormat="1" ht="15.75">
      <c r="A118" s="307"/>
      <c r="B118" s="307"/>
      <c r="C118" s="307"/>
      <c r="D118" s="307"/>
      <c r="E118" s="307"/>
      <c r="F118" s="307"/>
      <c r="G118" s="307"/>
      <c r="H118" s="307"/>
      <c r="I118" s="307"/>
      <c r="J118" s="307"/>
      <c r="K118" s="307"/>
      <c r="L118" s="308"/>
      <c r="M118" s="308"/>
      <c r="N118" s="214" t="e">
        <f>SUM(#REF!)</f>
        <v>#REF!</v>
      </c>
      <c r="O118" s="227"/>
      <c r="P118" s="227"/>
      <c r="Q118" s="227"/>
      <c r="R118" s="227"/>
      <c r="S118" s="227"/>
      <c r="T118" s="227"/>
      <c r="U118" s="227"/>
      <c r="V118" s="227"/>
      <c r="W118" s="227"/>
      <c r="X118" s="227"/>
      <c r="Y118" s="227"/>
      <c r="Z118" s="227"/>
      <c r="AA118" s="227"/>
      <c r="AB118" s="227"/>
      <c r="AC118" s="227"/>
      <c r="AD118" s="227"/>
      <c r="AE118" s="227"/>
      <c r="AF118" s="227"/>
      <c r="AG118" s="227"/>
      <c r="AH118" s="227"/>
      <c r="AI118" s="227"/>
      <c r="AJ118" s="227"/>
      <c r="AK118" s="227"/>
      <c r="AL118" s="227"/>
      <c r="AM118" s="227"/>
      <c r="AN118" s="227"/>
      <c r="AO118" s="227"/>
      <c r="AP118" s="227"/>
      <c r="AQ118" s="227"/>
      <c r="AR118" s="227"/>
      <c r="AS118" s="227"/>
      <c r="AT118" s="227"/>
      <c r="AU118" s="227"/>
      <c r="AV118" s="227"/>
      <c r="AW118" s="227"/>
      <c r="AX118" s="227"/>
      <c r="AY118" s="227"/>
      <c r="AZ118" s="227"/>
      <c r="BA118" s="227"/>
      <c r="BB118" s="227"/>
      <c r="BC118" s="227"/>
      <c r="BD118" s="227"/>
      <c r="BE118" s="227"/>
      <c r="BF118" s="227"/>
      <c r="BG118" s="227"/>
      <c r="BH118" s="227"/>
      <c r="BI118" s="227"/>
      <c r="BJ118" s="227"/>
      <c r="BK118" s="227"/>
      <c r="BL118" s="227"/>
      <c r="BM118" s="227"/>
      <c r="BN118" s="227"/>
      <c r="BO118" s="227"/>
      <c r="BP118" s="227"/>
      <c r="BQ118" s="227"/>
      <c r="BR118" s="227"/>
      <c r="BS118" s="227"/>
      <c r="BT118" s="227"/>
      <c r="BU118" s="227"/>
      <c r="BV118" s="227"/>
      <c r="BW118" s="227"/>
      <c r="BX118" s="227"/>
      <c r="BY118" s="227"/>
      <c r="BZ118" s="227"/>
      <c r="CA118" s="227"/>
      <c r="CB118" s="227"/>
      <c r="CC118" s="227"/>
      <c r="CD118" s="227"/>
      <c r="CE118" s="227"/>
      <c r="CF118" s="227"/>
      <c r="CG118" s="227"/>
      <c r="CH118" s="227"/>
      <c r="CI118" s="227"/>
      <c r="CJ118" s="227"/>
      <c r="CK118" s="227"/>
      <c r="CL118" s="227"/>
      <c r="CM118" s="227"/>
      <c r="CN118" s="227"/>
      <c r="CO118" s="227"/>
      <c r="CP118" s="227"/>
      <c r="CQ118" s="227"/>
      <c r="CR118" s="227"/>
      <c r="CS118" s="227"/>
      <c r="CT118" s="227"/>
      <c r="CU118" s="227"/>
      <c r="CV118" s="227"/>
      <c r="CW118" s="227"/>
      <c r="CX118" s="227"/>
      <c r="CY118" s="227"/>
      <c r="CZ118" s="227"/>
      <c r="DA118" s="227"/>
      <c r="DB118" s="227"/>
      <c r="DC118" s="227"/>
      <c r="DD118" s="227"/>
      <c r="DE118" s="227"/>
      <c r="DF118" s="227"/>
      <c r="DG118" s="227"/>
      <c r="DH118" s="227"/>
      <c r="DI118" s="227"/>
      <c r="DJ118" s="227"/>
      <c r="DK118" s="227"/>
      <c r="DL118" s="227"/>
      <c r="DM118" s="227"/>
      <c r="DN118" s="227"/>
      <c r="DO118" s="227"/>
      <c r="DP118" s="227"/>
      <c r="DQ118" s="227"/>
      <c r="DR118" s="227"/>
      <c r="DS118" s="227"/>
      <c r="DT118" s="227"/>
      <c r="DU118" s="227"/>
      <c r="DV118" s="227"/>
      <c r="DW118" s="227"/>
      <c r="DX118" s="227"/>
      <c r="DY118" s="227"/>
      <c r="DZ118" s="227"/>
      <c r="EA118" s="227"/>
      <c r="EB118" s="227"/>
      <c r="EC118" s="227"/>
      <c r="ED118" s="227"/>
      <c r="EE118" s="227"/>
      <c r="EF118" s="227"/>
      <c r="EG118" s="227"/>
      <c r="EH118" s="227"/>
      <c r="EI118" s="227"/>
      <c r="EJ118" s="227"/>
      <c r="EK118" s="227"/>
      <c r="EL118" s="227"/>
      <c r="EM118" s="227"/>
      <c r="EN118" s="227"/>
      <c r="EO118" s="227"/>
      <c r="EP118" s="227"/>
      <c r="EQ118" s="227"/>
      <c r="ER118" s="227"/>
      <c r="ES118" s="227"/>
      <c r="ET118" s="227"/>
      <c r="EU118" s="227"/>
      <c r="EV118" s="227"/>
      <c r="EW118" s="227"/>
      <c r="EX118" s="227"/>
      <c r="EY118" s="227"/>
      <c r="EZ118" s="227"/>
      <c r="FA118" s="227"/>
      <c r="FB118" s="227"/>
      <c r="FC118" s="227"/>
      <c r="FD118" s="227"/>
      <c r="FE118" s="227"/>
      <c r="FF118" s="227"/>
      <c r="FG118" s="227"/>
      <c r="FH118" s="227"/>
      <c r="FI118" s="227"/>
      <c r="FJ118" s="227"/>
      <c r="FK118" s="227"/>
      <c r="FL118" s="227"/>
      <c r="FM118" s="227"/>
      <c r="FN118" s="227"/>
      <c r="FO118" s="227"/>
      <c r="FP118" s="227"/>
      <c r="FQ118" s="227"/>
      <c r="FR118" s="227"/>
      <c r="FS118" s="227"/>
      <c r="FT118" s="227"/>
      <c r="FU118" s="227"/>
      <c r="FV118" s="227"/>
      <c r="FW118" s="227"/>
      <c r="FX118" s="227"/>
      <c r="FY118" s="227"/>
      <c r="FZ118" s="227"/>
      <c r="GA118" s="227"/>
      <c r="GB118" s="227"/>
      <c r="GC118" s="227"/>
      <c r="GD118" s="227"/>
      <c r="GE118" s="227"/>
      <c r="GF118" s="227"/>
      <c r="GG118" s="227"/>
      <c r="GH118" s="227"/>
      <c r="GI118" s="227"/>
      <c r="GJ118" s="227"/>
      <c r="GK118" s="227"/>
      <c r="GL118" s="227"/>
      <c r="GM118" s="227"/>
      <c r="GN118" s="227"/>
      <c r="GO118" s="227"/>
      <c r="GP118" s="227"/>
      <c r="GQ118" s="227"/>
      <c r="GR118" s="227"/>
      <c r="GS118" s="227"/>
      <c r="GT118" s="227"/>
      <c r="GU118" s="227"/>
      <c r="GV118" s="227"/>
      <c r="GW118" s="227"/>
      <c r="GX118" s="227"/>
      <c r="GY118" s="227"/>
      <c r="GZ118" s="227"/>
      <c r="HA118" s="227"/>
      <c r="HB118" s="227"/>
      <c r="HC118" s="227"/>
      <c r="HD118" s="227"/>
      <c r="HE118" s="227"/>
      <c r="HF118" s="227"/>
      <c r="HG118" s="227"/>
      <c r="HH118" s="227"/>
      <c r="HI118" s="227"/>
      <c r="HJ118" s="227"/>
      <c r="HK118" s="227"/>
      <c r="HL118" s="227"/>
      <c r="HM118" s="227"/>
      <c r="HN118" s="227"/>
      <c r="HO118" s="227"/>
      <c r="HP118" s="227"/>
      <c r="HQ118" s="227"/>
      <c r="HR118" s="227"/>
    </row>
    <row r="119" spans="1:226">
      <c r="A119" s="307"/>
      <c r="B119" s="307"/>
      <c r="C119" s="307"/>
      <c r="D119" s="307"/>
      <c r="E119" s="307"/>
      <c r="F119" s="307"/>
      <c r="G119" s="307"/>
      <c r="H119" s="307"/>
      <c r="I119" s="307"/>
      <c r="J119" s="307"/>
      <c r="K119" s="307"/>
      <c r="L119" s="308"/>
      <c r="M119" s="308"/>
      <c r="N119" s="226"/>
      <c r="O119" s="226"/>
      <c r="P119" s="226"/>
      <c r="Q119" s="226"/>
      <c r="R119" s="226"/>
      <c r="S119" s="226"/>
      <c r="T119" s="226"/>
      <c r="U119" s="226"/>
      <c r="V119" s="226"/>
      <c r="W119" s="226"/>
      <c r="X119" s="226"/>
      <c r="Y119" s="226"/>
      <c r="Z119" s="226"/>
      <c r="AA119" s="226"/>
      <c r="AB119" s="226"/>
      <c r="AC119" s="226"/>
      <c r="AD119" s="226"/>
      <c r="AE119" s="226"/>
      <c r="AF119" s="226"/>
      <c r="AG119" s="226"/>
      <c r="AH119" s="226"/>
      <c r="AI119" s="226"/>
      <c r="AJ119" s="226"/>
      <c r="AK119" s="226"/>
      <c r="AL119" s="226"/>
      <c r="AM119" s="226"/>
      <c r="AN119" s="226"/>
      <c r="AO119" s="226"/>
      <c r="AP119" s="226"/>
      <c r="AQ119" s="226"/>
      <c r="AR119" s="226"/>
      <c r="AS119" s="226"/>
      <c r="AT119" s="226"/>
      <c r="AU119" s="226"/>
      <c r="AV119" s="226"/>
      <c r="AW119" s="226"/>
      <c r="AX119" s="226"/>
      <c r="AY119" s="226"/>
      <c r="AZ119" s="226"/>
      <c r="BA119" s="226"/>
      <c r="BB119" s="226"/>
      <c r="BC119" s="226"/>
      <c r="BD119" s="226"/>
      <c r="BE119" s="226"/>
      <c r="BF119" s="226"/>
      <c r="BG119" s="226"/>
      <c r="BH119" s="226"/>
      <c r="BI119" s="226"/>
      <c r="BJ119" s="226"/>
      <c r="BK119" s="226"/>
      <c r="BL119" s="226"/>
      <c r="BM119" s="226"/>
      <c r="BN119" s="226"/>
      <c r="BO119" s="226"/>
      <c r="BP119" s="226"/>
      <c r="BQ119" s="226"/>
      <c r="BR119" s="226"/>
      <c r="BS119" s="226"/>
      <c r="BT119" s="226"/>
      <c r="BU119" s="226"/>
      <c r="BV119" s="226"/>
      <c r="BW119" s="226"/>
      <c r="BX119" s="226"/>
      <c r="BY119" s="226"/>
      <c r="BZ119" s="226"/>
      <c r="CA119" s="226"/>
      <c r="CB119" s="226"/>
      <c r="CC119" s="226"/>
      <c r="CD119" s="226"/>
      <c r="CE119" s="226"/>
      <c r="CF119" s="226"/>
      <c r="CG119" s="226"/>
      <c r="CH119" s="226"/>
      <c r="CI119" s="226"/>
      <c r="CJ119" s="226"/>
      <c r="CK119" s="226"/>
      <c r="CL119" s="226"/>
      <c r="CM119" s="226"/>
      <c r="CN119" s="226"/>
      <c r="CO119" s="226"/>
      <c r="CP119" s="226"/>
      <c r="CQ119" s="226"/>
      <c r="CR119" s="226"/>
      <c r="CS119" s="226"/>
      <c r="CT119" s="226"/>
      <c r="CU119" s="226"/>
      <c r="CV119" s="226"/>
      <c r="CW119" s="226"/>
      <c r="CX119" s="226"/>
      <c r="CY119" s="226"/>
      <c r="CZ119" s="226"/>
      <c r="DA119" s="226"/>
      <c r="DB119" s="226"/>
      <c r="DC119" s="226"/>
      <c r="DD119" s="226"/>
      <c r="DE119" s="226"/>
      <c r="DF119" s="226"/>
      <c r="DG119" s="226"/>
      <c r="DH119" s="226"/>
      <c r="DI119" s="226"/>
      <c r="DJ119" s="226"/>
      <c r="DK119" s="226"/>
      <c r="DL119" s="226"/>
      <c r="DM119" s="226"/>
      <c r="DN119" s="226"/>
      <c r="DO119" s="226"/>
      <c r="DP119" s="226"/>
      <c r="DQ119" s="226"/>
      <c r="DR119" s="226"/>
      <c r="DS119" s="226"/>
      <c r="DT119" s="226"/>
      <c r="DU119" s="226"/>
      <c r="DV119" s="226"/>
      <c r="DW119" s="226"/>
      <c r="DX119" s="226"/>
      <c r="DY119" s="226"/>
      <c r="DZ119" s="226"/>
      <c r="EA119" s="226"/>
      <c r="EB119" s="226"/>
      <c r="EC119" s="226"/>
      <c r="ED119" s="226"/>
      <c r="EE119" s="226"/>
      <c r="EF119" s="226"/>
      <c r="EG119" s="226"/>
      <c r="EH119" s="226"/>
      <c r="EI119" s="226"/>
      <c r="EJ119" s="226"/>
      <c r="EK119" s="226"/>
      <c r="EL119" s="226"/>
      <c r="EM119" s="226"/>
      <c r="EN119" s="226"/>
      <c r="EO119" s="226"/>
      <c r="EP119" s="226"/>
      <c r="EQ119" s="226"/>
      <c r="ER119" s="226"/>
      <c r="ES119" s="226"/>
      <c r="ET119" s="226"/>
      <c r="EU119" s="226"/>
      <c r="EV119" s="226"/>
      <c r="EW119" s="226"/>
      <c r="EX119" s="226"/>
      <c r="EY119" s="226"/>
      <c r="EZ119" s="226"/>
      <c r="FA119" s="226"/>
      <c r="FB119" s="226"/>
      <c r="FC119" s="226"/>
      <c r="FD119" s="226"/>
      <c r="FE119" s="226"/>
      <c r="FF119" s="226"/>
      <c r="FG119" s="226"/>
      <c r="FH119" s="226"/>
      <c r="FI119" s="226"/>
      <c r="FJ119" s="226"/>
      <c r="FK119" s="226"/>
      <c r="FL119" s="226"/>
      <c r="FM119" s="226"/>
      <c r="FN119" s="226"/>
      <c r="FO119" s="226"/>
      <c r="FP119" s="226"/>
      <c r="FQ119" s="226"/>
      <c r="FR119" s="226"/>
      <c r="FS119" s="226"/>
      <c r="FT119" s="226"/>
      <c r="FU119" s="226"/>
      <c r="FV119" s="226"/>
      <c r="FW119" s="226"/>
      <c r="FX119" s="226"/>
      <c r="FY119" s="226"/>
      <c r="FZ119" s="226"/>
      <c r="GA119" s="226"/>
      <c r="GB119" s="226"/>
      <c r="GC119" s="226"/>
      <c r="GD119" s="226"/>
      <c r="GE119" s="226"/>
      <c r="GF119" s="226"/>
      <c r="GG119" s="226"/>
      <c r="GH119" s="226"/>
      <c r="GI119" s="226"/>
      <c r="GJ119" s="226"/>
      <c r="GK119" s="226"/>
      <c r="GL119" s="226"/>
      <c r="GM119" s="226"/>
      <c r="GN119" s="226"/>
      <c r="GO119" s="226"/>
      <c r="GP119" s="226"/>
      <c r="GQ119" s="226"/>
      <c r="GR119" s="226"/>
      <c r="GS119" s="226"/>
      <c r="GT119" s="226"/>
      <c r="GU119" s="226"/>
      <c r="GV119" s="226"/>
      <c r="GW119" s="226"/>
      <c r="GX119" s="226"/>
      <c r="GY119" s="226"/>
      <c r="GZ119" s="226"/>
      <c r="HA119" s="226"/>
      <c r="HB119" s="226"/>
      <c r="HC119" s="226"/>
      <c r="HD119" s="226"/>
      <c r="HE119" s="226"/>
      <c r="HF119" s="226"/>
      <c r="HG119" s="226"/>
      <c r="HH119" s="226"/>
      <c r="HI119" s="226"/>
      <c r="HJ119" s="226"/>
      <c r="HK119" s="226"/>
      <c r="HL119" s="226"/>
      <c r="HM119" s="226"/>
      <c r="HN119" s="226"/>
      <c r="HO119" s="226"/>
      <c r="HP119" s="226"/>
      <c r="HQ119" s="226"/>
      <c r="HR119" s="226"/>
    </row>
    <row r="120" spans="1:226" ht="15" customHeight="1">
      <c r="A120" s="307"/>
      <c r="B120" s="307"/>
      <c r="C120" s="307"/>
      <c r="D120" s="307"/>
      <c r="E120" s="307"/>
      <c r="F120" s="307"/>
      <c r="G120" s="307"/>
      <c r="H120" s="307"/>
      <c r="I120" s="307"/>
      <c r="J120" s="307"/>
      <c r="K120" s="307"/>
      <c r="L120" s="308"/>
      <c r="M120" s="308"/>
      <c r="N120" s="226"/>
      <c r="O120" s="226"/>
      <c r="P120" s="226"/>
      <c r="Q120" s="226"/>
      <c r="R120" s="226"/>
      <c r="S120" s="226"/>
      <c r="T120" s="226"/>
      <c r="U120" s="226"/>
      <c r="V120" s="226"/>
      <c r="W120" s="226"/>
      <c r="X120" s="226"/>
      <c r="Y120" s="226"/>
      <c r="Z120" s="226"/>
      <c r="AA120" s="226"/>
      <c r="AB120" s="226"/>
      <c r="AC120" s="226"/>
      <c r="AD120" s="226"/>
      <c r="AE120" s="226"/>
      <c r="AF120" s="226"/>
      <c r="AG120" s="226"/>
      <c r="AH120" s="226"/>
      <c r="AI120" s="226"/>
      <c r="AJ120" s="226"/>
      <c r="AK120" s="226"/>
      <c r="AL120" s="226"/>
      <c r="AM120" s="226"/>
      <c r="AN120" s="226"/>
      <c r="AO120" s="226"/>
      <c r="AP120" s="226"/>
      <c r="AQ120" s="226"/>
      <c r="AR120" s="226"/>
      <c r="AS120" s="226"/>
      <c r="AT120" s="226"/>
      <c r="AU120" s="226"/>
      <c r="AV120" s="226"/>
      <c r="AW120" s="226"/>
      <c r="AX120" s="226"/>
      <c r="AY120" s="226"/>
      <c r="AZ120" s="226"/>
      <c r="BA120" s="226"/>
      <c r="BB120" s="226"/>
      <c r="BC120" s="226"/>
      <c r="BD120" s="226"/>
      <c r="BE120" s="226"/>
      <c r="BF120" s="226"/>
      <c r="BG120" s="226"/>
      <c r="BH120" s="226"/>
      <c r="BI120" s="226"/>
      <c r="BJ120" s="226"/>
      <c r="BK120" s="226"/>
      <c r="BL120" s="226"/>
      <c r="BM120" s="226"/>
      <c r="BN120" s="226"/>
      <c r="BO120" s="226"/>
      <c r="BP120" s="226"/>
      <c r="BQ120" s="226"/>
      <c r="BR120" s="226"/>
      <c r="BS120" s="226"/>
      <c r="BT120" s="226"/>
      <c r="BU120" s="226"/>
      <c r="BV120" s="226"/>
      <c r="BW120" s="226"/>
      <c r="BX120" s="226"/>
      <c r="BY120" s="226"/>
      <c r="BZ120" s="226"/>
      <c r="CA120" s="226"/>
      <c r="CB120" s="226"/>
      <c r="CC120" s="226"/>
      <c r="CD120" s="226"/>
      <c r="CE120" s="226"/>
      <c r="CF120" s="226"/>
      <c r="CG120" s="226"/>
      <c r="CH120" s="226"/>
      <c r="CI120" s="226"/>
      <c r="CJ120" s="226"/>
      <c r="CK120" s="226"/>
      <c r="CL120" s="226"/>
      <c r="CM120" s="226"/>
      <c r="CN120" s="226"/>
      <c r="CO120" s="226"/>
      <c r="CP120" s="226"/>
      <c r="CQ120" s="226"/>
      <c r="CR120" s="226"/>
      <c r="CS120" s="226"/>
      <c r="CT120" s="226"/>
      <c r="CU120" s="226"/>
      <c r="CV120" s="226"/>
      <c r="CW120" s="226"/>
      <c r="CX120" s="226"/>
      <c r="CY120" s="226"/>
      <c r="CZ120" s="226"/>
      <c r="DA120" s="226"/>
      <c r="DB120" s="226"/>
      <c r="DC120" s="226"/>
      <c r="DD120" s="226"/>
      <c r="DE120" s="226"/>
      <c r="DF120" s="226"/>
      <c r="DG120" s="226"/>
      <c r="DH120" s="226"/>
      <c r="DI120" s="226"/>
      <c r="DJ120" s="226"/>
      <c r="DK120" s="226"/>
      <c r="DL120" s="226"/>
      <c r="DM120" s="226"/>
      <c r="DN120" s="226"/>
      <c r="DO120" s="226"/>
      <c r="DP120" s="226"/>
      <c r="DQ120" s="226"/>
      <c r="DR120" s="226"/>
      <c r="DS120" s="226"/>
      <c r="DT120" s="226"/>
      <c r="DU120" s="226"/>
      <c r="DV120" s="226"/>
      <c r="DW120" s="226"/>
      <c r="DX120" s="226"/>
      <c r="DY120" s="226"/>
      <c r="DZ120" s="226"/>
      <c r="EA120" s="226"/>
      <c r="EB120" s="226"/>
      <c r="EC120" s="226"/>
      <c r="ED120" s="226"/>
      <c r="EE120" s="226"/>
      <c r="EF120" s="226"/>
      <c r="EG120" s="226"/>
      <c r="EH120" s="226"/>
      <c r="EI120" s="226"/>
      <c r="EJ120" s="226"/>
      <c r="EK120" s="226"/>
      <c r="EL120" s="226"/>
      <c r="EM120" s="226"/>
      <c r="EN120" s="226"/>
      <c r="EO120" s="226"/>
      <c r="EP120" s="226"/>
      <c r="EQ120" s="226"/>
      <c r="ER120" s="226"/>
      <c r="ES120" s="226"/>
      <c r="ET120" s="226"/>
      <c r="EU120" s="226"/>
      <c r="EV120" s="226"/>
      <c r="EW120" s="226"/>
      <c r="EX120" s="226"/>
      <c r="EY120" s="226"/>
      <c r="EZ120" s="226"/>
      <c r="FA120" s="226"/>
      <c r="FB120" s="226"/>
      <c r="FC120" s="226"/>
      <c r="FD120" s="226"/>
      <c r="FE120" s="226"/>
      <c r="FF120" s="226"/>
      <c r="FG120" s="226"/>
      <c r="FH120" s="226"/>
      <c r="FI120" s="226"/>
      <c r="FJ120" s="226"/>
      <c r="FK120" s="226"/>
      <c r="FL120" s="226"/>
      <c r="FM120" s="226"/>
      <c r="FN120" s="226"/>
      <c r="FO120" s="226"/>
      <c r="FP120" s="226"/>
      <c r="FQ120" s="226"/>
      <c r="FR120" s="226"/>
      <c r="FS120" s="226"/>
      <c r="FT120" s="226"/>
      <c r="FU120" s="226"/>
      <c r="FV120" s="226"/>
      <c r="FW120" s="226"/>
      <c r="FX120" s="226"/>
      <c r="FY120" s="226"/>
      <c r="FZ120" s="226"/>
      <c r="GA120" s="226"/>
      <c r="GB120" s="226"/>
      <c r="GC120" s="226"/>
      <c r="GD120" s="226"/>
      <c r="GE120" s="226"/>
      <c r="GF120" s="226"/>
      <c r="GG120" s="226"/>
      <c r="GH120" s="226"/>
      <c r="GI120" s="226"/>
      <c r="GJ120" s="226"/>
      <c r="GK120" s="226"/>
      <c r="GL120" s="226"/>
      <c r="GM120" s="226"/>
      <c r="GN120" s="226"/>
      <c r="GO120" s="226"/>
      <c r="GP120" s="226"/>
      <c r="GQ120" s="226"/>
      <c r="GR120" s="226"/>
      <c r="GS120" s="226"/>
      <c r="GT120" s="226"/>
      <c r="GU120" s="226"/>
      <c r="GV120" s="226"/>
      <c r="GW120" s="226"/>
      <c r="GX120" s="226"/>
      <c r="GY120" s="226"/>
      <c r="GZ120" s="226"/>
      <c r="HA120" s="226"/>
      <c r="HB120" s="226"/>
      <c r="HC120" s="226"/>
      <c r="HD120" s="226"/>
      <c r="HE120" s="226"/>
      <c r="HF120" s="226"/>
      <c r="HG120" s="226"/>
      <c r="HH120" s="226"/>
      <c r="HI120" s="226"/>
      <c r="HJ120" s="226"/>
      <c r="HK120" s="226"/>
      <c r="HL120" s="226"/>
      <c r="HM120" s="226"/>
      <c r="HN120" s="226"/>
      <c r="HO120" s="226"/>
      <c r="HP120" s="226"/>
      <c r="HQ120" s="226"/>
      <c r="HR120" s="226"/>
    </row>
    <row r="121" spans="1:226">
      <c r="A121" s="238"/>
      <c r="B121" s="238"/>
      <c r="C121" s="257"/>
      <c r="D121" s="258"/>
      <c r="E121" s="238"/>
      <c r="F121" s="259"/>
      <c r="G121" s="260"/>
      <c r="H121" s="261"/>
      <c r="I121" s="226"/>
      <c r="J121" s="226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6"/>
      <c r="X121" s="226"/>
      <c r="Y121" s="226"/>
      <c r="Z121" s="226"/>
      <c r="AA121" s="226"/>
      <c r="AB121" s="226"/>
      <c r="AC121" s="226"/>
      <c r="AD121" s="226"/>
      <c r="AE121" s="226"/>
      <c r="AF121" s="226"/>
      <c r="AG121" s="226"/>
      <c r="AH121" s="226"/>
      <c r="AI121" s="226"/>
      <c r="AJ121" s="226"/>
      <c r="AK121" s="226"/>
      <c r="AL121" s="226"/>
      <c r="AM121" s="226"/>
      <c r="AN121" s="226"/>
      <c r="AO121" s="226"/>
      <c r="AP121" s="226"/>
      <c r="AQ121" s="226"/>
      <c r="AR121" s="226"/>
      <c r="AS121" s="226"/>
      <c r="AT121" s="226"/>
      <c r="AU121" s="226"/>
      <c r="AV121" s="226"/>
      <c r="AW121" s="226"/>
      <c r="AX121" s="226"/>
      <c r="AY121" s="226"/>
      <c r="AZ121" s="226"/>
      <c r="BA121" s="226"/>
      <c r="BB121" s="226"/>
      <c r="BC121" s="226"/>
      <c r="BD121" s="226"/>
      <c r="BE121" s="226"/>
      <c r="BF121" s="226"/>
      <c r="BG121" s="226"/>
      <c r="BH121" s="226"/>
      <c r="BI121" s="226"/>
      <c r="BJ121" s="226"/>
      <c r="BK121" s="226"/>
      <c r="BL121" s="226"/>
      <c r="BM121" s="226"/>
      <c r="BN121" s="226"/>
      <c r="BO121" s="226"/>
      <c r="BP121" s="226"/>
      <c r="BQ121" s="226"/>
      <c r="BR121" s="226"/>
      <c r="BS121" s="226"/>
      <c r="BT121" s="226"/>
      <c r="BU121" s="226"/>
      <c r="BV121" s="226"/>
      <c r="BW121" s="226"/>
      <c r="BX121" s="226"/>
      <c r="BY121" s="226"/>
      <c r="BZ121" s="226"/>
      <c r="CA121" s="226"/>
      <c r="CB121" s="226"/>
      <c r="CC121" s="226"/>
      <c r="CD121" s="226"/>
      <c r="CE121" s="226"/>
      <c r="CF121" s="226"/>
      <c r="CG121" s="226"/>
      <c r="CH121" s="226"/>
      <c r="CI121" s="226"/>
      <c r="CJ121" s="226"/>
      <c r="CK121" s="226"/>
      <c r="CL121" s="226"/>
      <c r="CM121" s="226"/>
      <c r="CN121" s="226"/>
      <c r="CO121" s="226"/>
      <c r="CP121" s="226"/>
      <c r="CQ121" s="226"/>
      <c r="CR121" s="226"/>
      <c r="CS121" s="226"/>
      <c r="CT121" s="226"/>
      <c r="CU121" s="226"/>
      <c r="CV121" s="226"/>
      <c r="CW121" s="226"/>
      <c r="CX121" s="226"/>
      <c r="CY121" s="226"/>
      <c r="CZ121" s="226"/>
      <c r="DA121" s="226"/>
      <c r="DB121" s="226"/>
      <c r="DC121" s="226"/>
      <c r="DD121" s="226"/>
      <c r="DE121" s="226"/>
      <c r="DF121" s="226"/>
      <c r="DG121" s="226"/>
      <c r="DH121" s="226"/>
      <c r="DI121" s="226"/>
      <c r="DJ121" s="226"/>
      <c r="DK121" s="226"/>
      <c r="DL121" s="226"/>
      <c r="DM121" s="226"/>
      <c r="DN121" s="226"/>
      <c r="DO121" s="226"/>
      <c r="DP121" s="226"/>
      <c r="DQ121" s="226"/>
      <c r="DR121" s="226"/>
      <c r="DS121" s="226"/>
      <c r="DT121" s="226"/>
      <c r="DU121" s="226"/>
      <c r="DV121" s="226"/>
      <c r="DW121" s="226"/>
      <c r="DX121" s="226"/>
      <c r="DY121" s="226"/>
      <c r="DZ121" s="226"/>
      <c r="EA121" s="226"/>
      <c r="EB121" s="226"/>
      <c r="EC121" s="226"/>
      <c r="ED121" s="226"/>
      <c r="EE121" s="226"/>
      <c r="EF121" s="226"/>
      <c r="EG121" s="226"/>
      <c r="EH121" s="226"/>
      <c r="EI121" s="226"/>
      <c r="EJ121" s="226"/>
      <c r="EK121" s="226"/>
      <c r="EL121" s="226"/>
      <c r="EM121" s="226"/>
      <c r="EN121" s="226"/>
      <c r="EO121" s="226"/>
      <c r="EP121" s="226"/>
      <c r="EQ121" s="226"/>
      <c r="ER121" s="226"/>
      <c r="ES121" s="226"/>
      <c r="ET121" s="226"/>
      <c r="EU121" s="226"/>
      <c r="EV121" s="226"/>
      <c r="EW121" s="226"/>
      <c r="EX121" s="226"/>
      <c r="EY121" s="226"/>
      <c r="EZ121" s="226"/>
      <c r="FA121" s="226"/>
      <c r="FB121" s="226"/>
      <c r="FC121" s="226"/>
      <c r="FD121" s="226"/>
      <c r="FE121" s="226"/>
      <c r="FF121" s="226"/>
      <c r="FG121" s="226"/>
      <c r="FH121" s="226"/>
      <c r="FI121" s="226"/>
      <c r="FJ121" s="226"/>
      <c r="FK121" s="226"/>
      <c r="FL121" s="226"/>
      <c r="FM121" s="226"/>
      <c r="FN121" s="226"/>
      <c r="FO121" s="226"/>
      <c r="FP121" s="226"/>
      <c r="FQ121" s="226"/>
      <c r="FR121" s="226"/>
      <c r="FS121" s="226"/>
      <c r="FT121" s="226"/>
      <c r="FU121" s="226"/>
      <c r="FV121" s="226"/>
      <c r="FW121" s="226"/>
      <c r="FX121" s="226"/>
      <c r="FY121" s="226"/>
      <c r="FZ121" s="226"/>
      <c r="GA121" s="226"/>
      <c r="GB121" s="226"/>
      <c r="GC121" s="226"/>
      <c r="GD121" s="226"/>
      <c r="GE121" s="226"/>
      <c r="GF121" s="226"/>
      <c r="GG121" s="226"/>
      <c r="GH121" s="226"/>
      <c r="GI121" s="226"/>
      <c r="GJ121" s="226"/>
      <c r="GK121" s="226"/>
      <c r="GL121" s="226"/>
      <c r="GM121" s="226"/>
      <c r="GN121" s="226"/>
      <c r="GO121" s="226"/>
      <c r="GP121" s="226"/>
      <c r="GQ121" s="226"/>
      <c r="GR121" s="226"/>
      <c r="GS121" s="226"/>
      <c r="GT121" s="226"/>
      <c r="GU121" s="226"/>
      <c r="GV121" s="226"/>
      <c r="GW121" s="226"/>
      <c r="GX121" s="226"/>
      <c r="GY121" s="226"/>
      <c r="GZ121" s="226"/>
      <c r="HA121" s="226"/>
      <c r="HB121" s="226"/>
      <c r="HC121" s="226"/>
      <c r="HD121" s="226"/>
      <c r="HE121" s="226"/>
      <c r="HF121" s="226"/>
      <c r="HG121" s="226"/>
      <c r="HH121" s="226"/>
      <c r="HI121" s="226"/>
      <c r="HJ121" s="226"/>
      <c r="HK121" s="226"/>
      <c r="HL121" s="226"/>
      <c r="HM121" s="226"/>
      <c r="HN121" s="226"/>
      <c r="HO121" s="226"/>
      <c r="HP121" s="226"/>
      <c r="HQ121" s="226"/>
      <c r="HR121" s="226"/>
    </row>
    <row r="122" spans="1:226">
      <c r="A122" s="238"/>
      <c r="B122" s="238"/>
      <c r="C122" s="257"/>
      <c r="D122" s="258"/>
      <c r="E122" s="238"/>
      <c r="F122" s="259"/>
      <c r="G122" s="260"/>
      <c r="H122" s="261"/>
      <c r="I122" s="226"/>
      <c r="J122" s="226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6"/>
      <c r="X122" s="226"/>
      <c r="Y122" s="226"/>
      <c r="Z122" s="226"/>
      <c r="AA122" s="226"/>
      <c r="AB122" s="226"/>
      <c r="AC122" s="226"/>
      <c r="AD122" s="226"/>
      <c r="AE122" s="226"/>
      <c r="AF122" s="226"/>
      <c r="AG122" s="226"/>
      <c r="AH122" s="226"/>
      <c r="AI122" s="226"/>
      <c r="AJ122" s="226"/>
      <c r="AK122" s="226"/>
      <c r="AL122" s="226"/>
      <c r="AM122" s="226"/>
      <c r="AN122" s="226"/>
      <c r="AO122" s="226"/>
      <c r="AP122" s="226"/>
      <c r="AQ122" s="226"/>
      <c r="AR122" s="226"/>
      <c r="AS122" s="226"/>
      <c r="AT122" s="226"/>
      <c r="AU122" s="226"/>
      <c r="AV122" s="226"/>
      <c r="AW122" s="226"/>
      <c r="AX122" s="226"/>
      <c r="AY122" s="226"/>
      <c r="AZ122" s="226"/>
      <c r="BA122" s="226"/>
      <c r="BB122" s="226"/>
      <c r="BC122" s="226"/>
      <c r="BD122" s="226"/>
      <c r="BE122" s="226"/>
      <c r="BF122" s="226"/>
      <c r="BG122" s="226"/>
      <c r="BH122" s="226"/>
      <c r="BI122" s="226"/>
      <c r="BJ122" s="226"/>
      <c r="BK122" s="226"/>
      <c r="BL122" s="226"/>
      <c r="BM122" s="226"/>
      <c r="BN122" s="226"/>
      <c r="BO122" s="226"/>
      <c r="BP122" s="226"/>
      <c r="BQ122" s="226"/>
      <c r="BR122" s="226"/>
      <c r="BS122" s="226"/>
      <c r="BT122" s="226"/>
      <c r="BU122" s="226"/>
      <c r="BV122" s="226"/>
      <c r="BW122" s="226"/>
      <c r="BX122" s="226"/>
      <c r="BY122" s="226"/>
      <c r="BZ122" s="226"/>
      <c r="CA122" s="226"/>
      <c r="CB122" s="226"/>
      <c r="CC122" s="226"/>
      <c r="CD122" s="226"/>
      <c r="CE122" s="226"/>
      <c r="CF122" s="226"/>
      <c r="CG122" s="226"/>
      <c r="CH122" s="226"/>
      <c r="CI122" s="226"/>
      <c r="CJ122" s="226"/>
      <c r="CK122" s="226"/>
      <c r="CL122" s="226"/>
      <c r="CM122" s="226"/>
      <c r="CN122" s="226"/>
      <c r="CO122" s="226"/>
      <c r="CP122" s="226"/>
      <c r="CQ122" s="226"/>
      <c r="CR122" s="226"/>
      <c r="CS122" s="226"/>
      <c r="CT122" s="226"/>
      <c r="CU122" s="226"/>
      <c r="CV122" s="226"/>
      <c r="CW122" s="226"/>
      <c r="CX122" s="226"/>
      <c r="CY122" s="226"/>
      <c r="CZ122" s="226"/>
      <c r="DA122" s="226"/>
      <c r="DB122" s="226"/>
      <c r="DC122" s="226"/>
      <c r="DD122" s="226"/>
      <c r="DE122" s="226"/>
      <c r="DF122" s="226"/>
      <c r="DG122" s="226"/>
      <c r="DH122" s="226"/>
      <c r="DI122" s="226"/>
      <c r="DJ122" s="226"/>
      <c r="DK122" s="226"/>
      <c r="DL122" s="226"/>
      <c r="DM122" s="226"/>
      <c r="DN122" s="226"/>
      <c r="DO122" s="226"/>
      <c r="DP122" s="226"/>
      <c r="DQ122" s="226"/>
      <c r="DR122" s="226"/>
      <c r="DS122" s="226"/>
      <c r="DT122" s="226"/>
      <c r="DU122" s="226"/>
      <c r="DV122" s="226"/>
      <c r="DW122" s="226"/>
      <c r="DX122" s="226"/>
      <c r="DY122" s="226"/>
      <c r="DZ122" s="226"/>
      <c r="EA122" s="226"/>
      <c r="EB122" s="226"/>
      <c r="EC122" s="226"/>
      <c r="ED122" s="226"/>
      <c r="EE122" s="226"/>
      <c r="EF122" s="226"/>
      <c r="EG122" s="226"/>
      <c r="EH122" s="226"/>
      <c r="EI122" s="226"/>
      <c r="EJ122" s="226"/>
      <c r="EK122" s="226"/>
      <c r="EL122" s="226"/>
      <c r="EM122" s="226"/>
      <c r="EN122" s="226"/>
      <c r="EO122" s="226"/>
      <c r="EP122" s="226"/>
      <c r="EQ122" s="226"/>
      <c r="ER122" s="226"/>
      <c r="ES122" s="226"/>
      <c r="ET122" s="226"/>
      <c r="EU122" s="226"/>
      <c r="EV122" s="226"/>
      <c r="EW122" s="226"/>
      <c r="EX122" s="226"/>
      <c r="EY122" s="226"/>
      <c r="EZ122" s="226"/>
      <c r="FA122" s="226"/>
      <c r="FB122" s="226"/>
      <c r="FC122" s="226"/>
      <c r="FD122" s="226"/>
      <c r="FE122" s="226"/>
      <c r="FF122" s="226"/>
      <c r="FG122" s="226"/>
      <c r="FH122" s="226"/>
      <c r="FI122" s="226"/>
      <c r="FJ122" s="226"/>
      <c r="FK122" s="226"/>
      <c r="FL122" s="226"/>
      <c r="FM122" s="226"/>
      <c r="FN122" s="226"/>
      <c r="FO122" s="226"/>
      <c r="FP122" s="226"/>
      <c r="FQ122" s="226"/>
      <c r="FR122" s="226"/>
      <c r="FS122" s="226"/>
      <c r="FT122" s="226"/>
      <c r="FU122" s="226"/>
      <c r="FV122" s="226"/>
      <c r="FW122" s="226"/>
      <c r="FX122" s="226"/>
      <c r="FY122" s="226"/>
      <c r="FZ122" s="226"/>
      <c r="GA122" s="226"/>
      <c r="GB122" s="226"/>
      <c r="GC122" s="226"/>
      <c r="GD122" s="226"/>
      <c r="GE122" s="226"/>
      <c r="GF122" s="226"/>
      <c r="GG122" s="226"/>
      <c r="GH122" s="226"/>
      <c r="GI122" s="226"/>
      <c r="GJ122" s="226"/>
      <c r="GK122" s="226"/>
      <c r="GL122" s="226"/>
      <c r="GM122" s="226"/>
      <c r="GN122" s="226"/>
      <c r="GO122" s="226"/>
      <c r="GP122" s="226"/>
      <c r="GQ122" s="226"/>
      <c r="GR122" s="226"/>
      <c r="GS122" s="226"/>
      <c r="GT122" s="226"/>
      <c r="GU122" s="226"/>
      <c r="GV122" s="226"/>
      <c r="GW122" s="226"/>
      <c r="GX122" s="226"/>
      <c r="GY122" s="226"/>
      <c r="GZ122" s="226"/>
      <c r="HA122" s="226"/>
      <c r="HB122" s="226"/>
      <c r="HC122" s="226"/>
      <c r="HD122" s="226"/>
      <c r="HE122" s="226"/>
      <c r="HF122" s="226"/>
      <c r="HG122" s="226"/>
      <c r="HH122" s="226"/>
      <c r="HI122" s="226"/>
      <c r="HJ122" s="226"/>
      <c r="HK122" s="226"/>
      <c r="HL122" s="226"/>
      <c r="HM122" s="226"/>
      <c r="HN122" s="226"/>
      <c r="HO122" s="226"/>
      <c r="HP122" s="226"/>
      <c r="HQ122" s="226"/>
      <c r="HR122" s="226"/>
    </row>
    <row r="123" spans="1:226">
      <c r="A123" s="238"/>
      <c r="B123" s="238"/>
      <c r="C123" s="257"/>
      <c r="D123" s="258"/>
      <c r="E123" s="238"/>
      <c r="F123" s="259"/>
      <c r="G123" s="260"/>
      <c r="H123" s="261"/>
      <c r="I123" s="226"/>
      <c r="J123" s="226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6"/>
      <c r="X123" s="226"/>
      <c r="Y123" s="226"/>
      <c r="Z123" s="226"/>
      <c r="AA123" s="226"/>
      <c r="AB123" s="226"/>
      <c r="AC123" s="226"/>
      <c r="AD123" s="226"/>
      <c r="AE123" s="226"/>
      <c r="AF123" s="226"/>
      <c r="AG123" s="226"/>
      <c r="AH123" s="226"/>
      <c r="AI123" s="226"/>
      <c r="AJ123" s="226"/>
      <c r="AK123" s="226"/>
      <c r="AL123" s="226"/>
      <c r="AM123" s="226"/>
      <c r="AN123" s="226"/>
      <c r="AO123" s="226"/>
      <c r="AP123" s="226"/>
      <c r="AQ123" s="226"/>
      <c r="AR123" s="226"/>
      <c r="AS123" s="226"/>
      <c r="AT123" s="226"/>
      <c r="AU123" s="226"/>
      <c r="AV123" s="226"/>
      <c r="AW123" s="226"/>
      <c r="AX123" s="226"/>
      <c r="AY123" s="226"/>
      <c r="AZ123" s="226"/>
      <c r="BA123" s="226"/>
      <c r="BB123" s="226"/>
      <c r="BC123" s="226"/>
      <c r="BD123" s="226"/>
      <c r="BE123" s="226"/>
      <c r="BF123" s="226"/>
      <c r="BG123" s="226"/>
      <c r="BH123" s="226"/>
      <c r="BI123" s="226"/>
      <c r="BJ123" s="226"/>
      <c r="BK123" s="226"/>
      <c r="BL123" s="226"/>
      <c r="BM123" s="226"/>
      <c r="BN123" s="226"/>
      <c r="BO123" s="226"/>
      <c r="BP123" s="226"/>
      <c r="BQ123" s="226"/>
      <c r="BR123" s="226"/>
      <c r="BS123" s="226"/>
      <c r="BT123" s="226"/>
      <c r="BU123" s="226"/>
      <c r="BV123" s="226"/>
      <c r="BW123" s="226"/>
      <c r="BX123" s="226"/>
      <c r="BY123" s="226"/>
      <c r="BZ123" s="226"/>
      <c r="CA123" s="226"/>
      <c r="CB123" s="226"/>
      <c r="CC123" s="226"/>
      <c r="CD123" s="226"/>
      <c r="CE123" s="226"/>
      <c r="CF123" s="226"/>
      <c r="CG123" s="226"/>
      <c r="CH123" s="226"/>
      <c r="CI123" s="226"/>
      <c r="CJ123" s="226"/>
      <c r="CK123" s="226"/>
      <c r="CL123" s="226"/>
      <c r="CM123" s="226"/>
      <c r="CN123" s="226"/>
      <c r="CO123" s="226"/>
      <c r="CP123" s="226"/>
      <c r="CQ123" s="226"/>
      <c r="CR123" s="226"/>
      <c r="CS123" s="226"/>
      <c r="CT123" s="226"/>
      <c r="CU123" s="226"/>
      <c r="CV123" s="226"/>
      <c r="CW123" s="226"/>
      <c r="CX123" s="226"/>
      <c r="CY123" s="226"/>
      <c r="CZ123" s="226"/>
      <c r="DA123" s="226"/>
      <c r="DB123" s="226"/>
      <c r="DC123" s="226"/>
      <c r="DD123" s="226"/>
      <c r="DE123" s="226"/>
      <c r="DF123" s="226"/>
      <c r="DG123" s="226"/>
      <c r="DH123" s="226"/>
      <c r="DI123" s="226"/>
      <c r="DJ123" s="226"/>
      <c r="DK123" s="226"/>
      <c r="DL123" s="226"/>
      <c r="DM123" s="226"/>
      <c r="DN123" s="226"/>
      <c r="DO123" s="226"/>
      <c r="DP123" s="226"/>
      <c r="DQ123" s="226"/>
      <c r="DR123" s="226"/>
      <c r="DS123" s="226"/>
      <c r="DT123" s="226"/>
      <c r="DU123" s="226"/>
      <c r="DV123" s="226"/>
      <c r="DW123" s="226"/>
      <c r="DX123" s="226"/>
      <c r="DY123" s="226"/>
      <c r="DZ123" s="226"/>
      <c r="EA123" s="226"/>
      <c r="EB123" s="226"/>
      <c r="EC123" s="226"/>
      <c r="ED123" s="226"/>
      <c r="EE123" s="226"/>
      <c r="EF123" s="226"/>
      <c r="EG123" s="226"/>
      <c r="EH123" s="226"/>
      <c r="EI123" s="226"/>
      <c r="EJ123" s="226"/>
      <c r="EK123" s="226"/>
      <c r="EL123" s="226"/>
      <c r="EM123" s="226"/>
      <c r="EN123" s="226"/>
      <c r="EO123" s="226"/>
      <c r="EP123" s="226"/>
      <c r="EQ123" s="226"/>
      <c r="ER123" s="226"/>
      <c r="ES123" s="226"/>
      <c r="ET123" s="226"/>
      <c r="EU123" s="226"/>
      <c r="EV123" s="226"/>
      <c r="EW123" s="226"/>
      <c r="EX123" s="226"/>
      <c r="EY123" s="226"/>
      <c r="EZ123" s="226"/>
      <c r="FA123" s="226"/>
      <c r="FB123" s="226"/>
      <c r="FC123" s="226"/>
      <c r="FD123" s="226"/>
      <c r="FE123" s="226"/>
      <c r="FF123" s="226"/>
      <c r="FG123" s="226"/>
      <c r="FH123" s="226"/>
      <c r="FI123" s="226"/>
      <c r="FJ123" s="226"/>
      <c r="FK123" s="226"/>
      <c r="FL123" s="226"/>
      <c r="FM123" s="226"/>
      <c r="FN123" s="226"/>
      <c r="FO123" s="226"/>
      <c r="FP123" s="226"/>
      <c r="FQ123" s="226"/>
      <c r="FR123" s="226"/>
      <c r="FS123" s="226"/>
      <c r="FT123" s="226"/>
      <c r="FU123" s="226"/>
      <c r="FV123" s="226"/>
      <c r="FW123" s="226"/>
      <c r="FX123" s="226"/>
      <c r="FY123" s="226"/>
      <c r="FZ123" s="226"/>
      <c r="GA123" s="226"/>
      <c r="GB123" s="226"/>
      <c r="GC123" s="226"/>
      <c r="GD123" s="226"/>
      <c r="GE123" s="226"/>
      <c r="GF123" s="226"/>
      <c r="GG123" s="226"/>
      <c r="GH123" s="226"/>
      <c r="GI123" s="226"/>
      <c r="GJ123" s="226"/>
      <c r="GK123" s="226"/>
      <c r="GL123" s="226"/>
      <c r="GM123" s="226"/>
      <c r="GN123" s="226"/>
      <c r="GO123" s="226"/>
      <c r="GP123" s="226"/>
      <c r="GQ123" s="226"/>
      <c r="GR123" s="226"/>
      <c r="GS123" s="226"/>
      <c r="GT123" s="226"/>
      <c r="GU123" s="226"/>
      <c r="GV123" s="226"/>
      <c r="GW123" s="226"/>
      <c r="GX123" s="226"/>
      <c r="GY123" s="226"/>
      <c r="GZ123" s="226"/>
      <c r="HA123" s="226"/>
      <c r="HB123" s="226"/>
      <c r="HC123" s="226"/>
      <c r="HD123" s="226"/>
      <c r="HE123" s="226"/>
      <c r="HF123" s="226"/>
      <c r="HG123" s="226"/>
      <c r="HH123" s="226"/>
      <c r="HI123" s="226"/>
      <c r="HJ123" s="226"/>
      <c r="HK123" s="226"/>
      <c r="HL123" s="226"/>
      <c r="HM123" s="226"/>
      <c r="HN123" s="226"/>
      <c r="HO123" s="226"/>
      <c r="HP123" s="226"/>
      <c r="HQ123" s="226"/>
      <c r="HR123" s="226"/>
    </row>
    <row r="124" spans="1:226">
      <c r="A124" s="238"/>
      <c r="B124" s="238"/>
      <c r="C124" s="257"/>
      <c r="D124" s="258"/>
      <c r="E124" s="238"/>
      <c r="F124" s="259"/>
      <c r="G124" s="260"/>
      <c r="H124" s="261"/>
      <c r="I124" s="226"/>
      <c r="J124" s="226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6"/>
      <c r="X124" s="226"/>
      <c r="Y124" s="226"/>
      <c r="Z124" s="226"/>
      <c r="AA124" s="226"/>
      <c r="AB124" s="226"/>
      <c r="AC124" s="226"/>
      <c r="AD124" s="226"/>
      <c r="AE124" s="226"/>
      <c r="AF124" s="226"/>
      <c r="AG124" s="226"/>
      <c r="AH124" s="226"/>
      <c r="AI124" s="226"/>
      <c r="AJ124" s="226"/>
      <c r="AK124" s="226"/>
      <c r="AL124" s="226"/>
      <c r="AM124" s="226"/>
      <c r="AN124" s="226"/>
      <c r="AO124" s="226"/>
      <c r="AP124" s="226"/>
      <c r="AQ124" s="226"/>
      <c r="AR124" s="226"/>
      <c r="AS124" s="226"/>
      <c r="AT124" s="226"/>
      <c r="AU124" s="226"/>
      <c r="AV124" s="226"/>
      <c r="AW124" s="226"/>
      <c r="AX124" s="226"/>
      <c r="AY124" s="226"/>
      <c r="AZ124" s="226"/>
      <c r="BA124" s="226"/>
      <c r="BB124" s="226"/>
      <c r="BC124" s="226"/>
      <c r="BD124" s="226"/>
      <c r="BE124" s="226"/>
      <c r="BF124" s="226"/>
      <c r="BG124" s="226"/>
      <c r="BH124" s="226"/>
      <c r="BI124" s="226"/>
      <c r="BJ124" s="226"/>
      <c r="BK124" s="226"/>
      <c r="BL124" s="226"/>
      <c r="BM124" s="226"/>
      <c r="BN124" s="226"/>
      <c r="BO124" s="226"/>
      <c r="BP124" s="226"/>
      <c r="BQ124" s="226"/>
      <c r="BR124" s="226"/>
      <c r="BS124" s="226"/>
      <c r="BT124" s="226"/>
      <c r="BU124" s="226"/>
      <c r="BV124" s="226"/>
      <c r="BW124" s="226"/>
      <c r="BX124" s="226"/>
      <c r="BY124" s="226"/>
      <c r="BZ124" s="226"/>
      <c r="CA124" s="226"/>
      <c r="CB124" s="226"/>
      <c r="CC124" s="226"/>
      <c r="CD124" s="226"/>
      <c r="CE124" s="226"/>
      <c r="CF124" s="226"/>
      <c r="CG124" s="226"/>
      <c r="CH124" s="226"/>
      <c r="CI124" s="226"/>
      <c r="CJ124" s="226"/>
      <c r="CK124" s="226"/>
      <c r="CL124" s="226"/>
      <c r="CM124" s="226"/>
      <c r="CN124" s="226"/>
      <c r="CO124" s="226"/>
      <c r="CP124" s="226"/>
      <c r="CQ124" s="226"/>
      <c r="CR124" s="226"/>
      <c r="CS124" s="226"/>
      <c r="CT124" s="226"/>
      <c r="CU124" s="226"/>
      <c r="CV124" s="226"/>
      <c r="CW124" s="226"/>
      <c r="CX124" s="226"/>
      <c r="CY124" s="226"/>
      <c r="CZ124" s="226"/>
      <c r="DA124" s="226"/>
      <c r="DB124" s="226"/>
      <c r="DC124" s="226"/>
      <c r="DD124" s="226"/>
      <c r="DE124" s="226"/>
      <c r="DF124" s="226"/>
      <c r="DG124" s="226"/>
      <c r="DH124" s="226"/>
      <c r="DI124" s="226"/>
      <c r="DJ124" s="226"/>
      <c r="DK124" s="226"/>
      <c r="DL124" s="226"/>
      <c r="DM124" s="226"/>
      <c r="DN124" s="226"/>
      <c r="DO124" s="226"/>
      <c r="DP124" s="226"/>
      <c r="DQ124" s="226"/>
      <c r="DR124" s="226"/>
      <c r="DS124" s="226"/>
      <c r="DT124" s="226"/>
      <c r="DU124" s="226"/>
      <c r="DV124" s="226"/>
      <c r="DW124" s="226"/>
      <c r="DX124" s="226"/>
      <c r="DY124" s="226"/>
      <c r="DZ124" s="226"/>
      <c r="EA124" s="226"/>
      <c r="EB124" s="226"/>
      <c r="EC124" s="226"/>
      <c r="ED124" s="226"/>
      <c r="EE124" s="226"/>
      <c r="EF124" s="226"/>
      <c r="EG124" s="226"/>
      <c r="EH124" s="226"/>
      <c r="EI124" s="226"/>
      <c r="EJ124" s="226"/>
      <c r="EK124" s="226"/>
      <c r="EL124" s="226"/>
      <c r="EM124" s="226"/>
      <c r="EN124" s="226"/>
      <c r="EO124" s="226"/>
      <c r="EP124" s="226"/>
      <c r="EQ124" s="226"/>
      <c r="ER124" s="226"/>
      <c r="ES124" s="226"/>
      <c r="ET124" s="226"/>
      <c r="EU124" s="226"/>
      <c r="EV124" s="226"/>
      <c r="EW124" s="226"/>
      <c r="EX124" s="226"/>
      <c r="EY124" s="226"/>
      <c r="EZ124" s="226"/>
      <c r="FA124" s="226"/>
      <c r="FB124" s="226"/>
      <c r="FC124" s="226"/>
      <c r="FD124" s="226"/>
      <c r="FE124" s="226"/>
      <c r="FF124" s="226"/>
      <c r="FG124" s="226"/>
      <c r="FH124" s="226"/>
      <c r="FI124" s="226"/>
      <c r="FJ124" s="226"/>
      <c r="FK124" s="226"/>
      <c r="FL124" s="226"/>
      <c r="FM124" s="226"/>
      <c r="FN124" s="226"/>
      <c r="FO124" s="226"/>
      <c r="FP124" s="226"/>
      <c r="FQ124" s="226"/>
      <c r="FR124" s="226"/>
      <c r="FS124" s="226"/>
      <c r="FT124" s="226"/>
      <c r="FU124" s="226"/>
      <c r="FV124" s="226"/>
      <c r="FW124" s="226"/>
      <c r="FX124" s="226"/>
      <c r="FY124" s="226"/>
      <c r="FZ124" s="226"/>
      <c r="GA124" s="226"/>
      <c r="GB124" s="226"/>
      <c r="GC124" s="226"/>
      <c r="GD124" s="226"/>
      <c r="GE124" s="226"/>
      <c r="GF124" s="226"/>
      <c r="GG124" s="226"/>
      <c r="GH124" s="226"/>
      <c r="GI124" s="226"/>
      <c r="GJ124" s="226"/>
      <c r="GK124" s="226"/>
      <c r="GL124" s="226"/>
      <c r="GM124" s="226"/>
      <c r="GN124" s="226"/>
      <c r="GO124" s="226"/>
      <c r="GP124" s="226"/>
      <c r="GQ124" s="226"/>
      <c r="GR124" s="226"/>
      <c r="GS124" s="226"/>
      <c r="GT124" s="226"/>
      <c r="GU124" s="226"/>
      <c r="GV124" s="226"/>
      <c r="GW124" s="226"/>
      <c r="GX124" s="226"/>
      <c r="GY124" s="226"/>
      <c r="GZ124" s="226"/>
      <c r="HA124" s="226"/>
      <c r="HB124" s="226"/>
      <c r="HC124" s="226"/>
      <c r="HD124" s="226"/>
      <c r="HE124" s="226"/>
      <c r="HF124" s="226"/>
      <c r="HG124" s="226"/>
      <c r="HH124" s="226"/>
      <c r="HI124" s="226"/>
      <c r="HJ124" s="226"/>
      <c r="HK124" s="226"/>
      <c r="HL124" s="226"/>
      <c r="HM124" s="226"/>
      <c r="HN124" s="226"/>
      <c r="HO124" s="226"/>
      <c r="HP124" s="226"/>
      <c r="HQ124" s="226"/>
      <c r="HR124" s="226"/>
    </row>
    <row r="125" spans="1:226">
      <c r="A125" s="238"/>
      <c r="B125" s="238"/>
      <c r="C125" s="257"/>
      <c r="D125" s="258"/>
      <c r="E125" s="238"/>
      <c r="F125" s="259"/>
      <c r="G125" s="260"/>
      <c r="H125" s="261"/>
      <c r="I125" s="226"/>
      <c r="J125" s="226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6"/>
      <c r="X125" s="226"/>
      <c r="Y125" s="226"/>
      <c r="Z125" s="226"/>
      <c r="AA125" s="226"/>
      <c r="AB125" s="226"/>
      <c r="AC125" s="226"/>
      <c r="AD125" s="226"/>
      <c r="AE125" s="226"/>
      <c r="AF125" s="226"/>
      <c r="AG125" s="226"/>
      <c r="AH125" s="226"/>
      <c r="AI125" s="226"/>
      <c r="AJ125" s="226"/>
      <c r="AK125" s="226"/>
      <c r="AL125" s="226"/>
      <c r="AM125" s="226"/>
      <c r="AN125" s="226"/>
      <c r="AO125" s="226"/>
      <c r="AP125" s="226"/>
      <c r="AQ125" s="226"/>
      <c r="AR125" s="226"/>
      <c r="AS125" s="226"/>
      <c r="AT125" s="226"/>
      <c r="AU125" s="226"/>
      <c r="AV125" s="226"/>
      <c r="AW125" s="226"/>
      <c r="AX125" s="226"/>
      <c r="AY125" s="226"/>
      <c r="AZ125" s="226"/>
      <c r="BA125" s="226"/>
      <c r="BB125" s="226"/>
      <c r="BC125" s="226"/>
      <c r="BD125" s="226"/>
      <c r="BE125" s="226"/>
      <c r="BF125" s="226"/>
      <c r="BG125" s="226"/>
      <c r="BH125" s="226"/>
      <c r="BI125" s="226"/>
      <c r="BJ125" s="226"/>
      <c r="BK125" s="226"/>
      <c r="BL125" s="226"/>
      <c r="BM125" s="226"/>
      <c r="BN125" s="226"/>
      <c r="BO125" s="226"/>
      <c r="BP125" s="226"/>
      <c r="BQ125" s="226"/>
      <c r="BR125" s="226"/>
      <c r="BS125" s="226"/>
      <c r="BT125" s="226"/>
      <c r="BU125" s="226"/>
      <c r="BV125" s="226"/>
      <c r="BW125" s="226"/>
      <c r="BX125" s="226"/>
      <c r="BY125" s="226"/>
      <c r="BZ125" s="226"/>
      <c r="CA125" s="226"/>
      <c r="CB125" s="226"/>
      <c r="CC125" s="226"/>
      <c r="CD125" s="226"/>
      <c r="CE125" s="226"/>
      <c r="CF125" s="226"/>
      <c r="CG125" s="226"/>
      <c r="CH125" s="226"/>
      <c r="CI125" s="226"/>
      <c r="CJ125" s="226"/>
      <c r="CK125" s="226"/>
      <c r="CL125" s="226"/>
      <c r="CM125" s="226"/>
      <c r="CN125" s="226"/>
      <c r="CO125" s="226"/>
      <c r="CP125" s="226"/>
      <c r="CQ125" s="226"/>
      <c r="CR125" s="226"/>
      <c r="CS125" s="226"/>
      <c r="CT125" s="226"/>
      <c r="CU125" s="226"/>
      <c r="CV125" s="226"/>
      <c r="CW125" s="226"/>
      <c r="CX125" s="226"/>
      <c r="CY125" s="226"/>
      <c r="CZ125" s="226"/>
      <c r="DA125" s="226"/>
      <c r="DB125" s="226"/>
      <c r="DC125" s="226"/>
      <c r="DD125" s="226"/>
      <c r="DE125" s="226"/>
      <c r="DF125" s="226"/>
      <c r="DG125" s="226"/>
      <c r="DH125" s="226"/>
      <c r="DI125" s="226"/>
      <c r="DJ125" s="226"/>
      <c r="DK125" s="226"/>
      <c r="DL125" s="226"/>
      <c r="DM125" s="226"/>
      <c r="DN125" s="226"/>
      <c r="DO125" s="226"/>
      <c r="DP125" s="226"/>
      <c r="DQ125" s="226"/>
      <c r="DR125" s="226"/>
      <c r="DS125" s="226"/>
      <c r="DT125" s="226"/>
      <c r="DU125" s="226"/>
      <c r="DV125" s="226"/>
      <c r="DW125" s="226"/>
      <c r="DX125" s="226"/>
      <c r="DY125" s="226"/>
      <c r="DZ125" s="226"/>
      <c r="EA125" s="226"/>
      <c r="EB125" s="226"/>
      <c r="EC125" s="226"/>
      <c r="ED125" s="226"/>
      <c r="EE125" s="226"/>
      <c r="EF125" s="226"/>
      <c r="EG125" s="226"/>
      <c r="EH125" s="226"/>
      <c r="EI125" s="226"/>
      <c r="EJ125" s="226"/>
      <c r="EK125" s="226"/>
      <c r="EL125" s="226"/>
      <c r="EM125" s="226"/>
      <c r="EN125" s="226"/>
      <c r="EO125" s="226"/>
      <c r="EP125" s="226"/>
      <c r="EQ125" s="226"/>
      <c r="ER125" s="226"/>
      <c r="ES125" s="226"/>
      <c r="ET125" s="226"/>
      <c r="EU125" s="226"/>
      <c r="EV125" s="226"/>
      <c r="EW125" s="226"/>
      <c r="EX125" s="226"/>
      <c r="EY125" s="226"/>
      <c r="EZ125" s="226"/>
      <c r="FA125" s="226"/>
      <c r="FB125" s="226"/>
      <c r="FC125" s="226"/>
      <c r="FD125" s="226"/>
      <c r="FE125" s="226"/>
      <c r="FF125" s="226"/>
      <c r="FG125" s="226"/>
      <c r="FH125" s="226"/>
      <c r="FI125" s="226"/>
      <c r="FJ125" s="226"/>
      <c r="FK125" s="226"/>
      <c r="FL125" s="226"/>
      <c r="FM125" s="226"/>
      <c r="FN125" s="226"/>
      <c r="FO125" s="226"/>
      <c r="FP125" s="226"/>
      <c r="FQ125" s="226"/>
      <c r="FR125" s="226"/>
      <c r="FS125" s="226"/>
      <c r="FT125" s="226"/>
      <c r="FU125" s="226"/>
      <c r="FV125" s="226"/>
      <c r="FW125" s="226"/>
      <c r="FX125" s="226"/>
      <c r="FY125" s="226"/>
      <c r="FZ125" s="226"/>
      <c r="GA125" s="226"/>
      <c r="GB125" s="226"/>
      <c r="GC125" s="226"/>
      <c r="GD125" s="226"/>
      <c r="GE125" s="226"/>
      <c r="GF125" s="226"/>
      <c r="GG125" s="226"/>
      <c r="GH125" s="226"/>
      <c r="GI125" s="226"/>
      <c r="GJ125" s="226"/>
      <c r="GK125" s="226"/>
      <c r="GL125" s="226"/>
      <c r="GM125" s="226"/>
      <c r="GN125" s="226"/>
      <c r="GO125" s="226"/>
      <c r="GP125" s="226"/>
      <c r="GQ125" s="226"/>
      <c r="GR125" s="226"/>
      <c r="GS125" s="226"/>
      <c r="GT125" s="226"/>
      <c r="GU125" s="226"/>
      <c r="GV125" s="226"/>
      <c r="GW125" s="226"/>
      <c r="GX125" s="226"/>
      <c r="GY125" s="226"/>
      <c r="GZ125" s="226"/>
      <c r="HA125" s="226"/>
      <c r="HB125" s="226"/>
      <c r="HC125" s="226"/>
      <c r="HD125" s="226"/>
      <c r="HE125" s="226"/>
      <c r="HF125" s="226"/>
      <c r="HG125" s="226"/>
      <c r="HH125" s="226"/>
      <c r="HI125" s="226"/>
      <c r="HJ125" s="226"/>
      <c r="HK125" s="226"/>
      <c r="HL125" s="226"/>
      <c r="HM125" s="226"/>
      <c r="HN125" s="226"/>
      <c r="HO125" s="226"/>
      <c r="HP125" s="226"/>
      <c r="HQ125" s="226"/>
      <c r="HR125" s="226"/>
    </row>
    <row r="126" spans="1:226">
      <c r="A126" s="238"/>
      <c r="B126" s="238"/>
      <c r="C126" s="257"/>
      <c r="D126" s="258"/>
      <c r="E126" s="238"/>
      <c r="F126" s="259"/>
      <c r="G126" s="260"/>
      <c r="H126" s="261"/>
      <c r="I126" s="226"/>
      <c r="J126" s="226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6"/>
      <c r="X126" s="226"/>
      <c r="Y126" s="226"/>
      <c r="Z126" s="226"/>
      <c r="AA126" s="226"/>
      <c r="AB126" s="226"/>
      <c r="AC126" s="226"/>
      <c r="AD126" s="226"/>
      <c r="AE126" s="226"/>
      <c r="AF126" s="226"/>
      <c r="AG126" s="226"/>
      <c r="AH126" s="226"/>
      <c r="AI126" s="226"/>
      <c r="AJ126" s="226"/>
      <c r="AK126" s="226"/>
      <c r="AL126" s="226"/>
      <c r="AM126" s="226"/>
      <c r="AN126" s="226"/>
      <c r="AO126" s="226"/>
      <c r="AP126" s="226"/>
      <c r="AQ126" s="226"/>
      <c r="AR126" s="226"/>
      <c r="AS126" s="226"/>
      <c r="AT126" s="226"/>
      <c r="AU126" s="226"/>
      <c r="AV126" s="226"/>
      <c r="AW126" s="226"/>
      <c r="AX126" s="226"/>
      <c r="AY126" s="226"/>
      <c r="AZ126" s="226"/>
      <c r="BA126" s="226"/>
      <c r="BB126" s="226"/>
      <c r="BC126" s="226"/>
      <c r="BD126" s="226"/>
      <c r="BE126" s="226"/>
      <c r="BF126" s="226"/>
      <c r="BG126" s="226"/>
      <c r="BH126" s="226"/>
      <c r="BI126" s="226"/>
      <c r="BJ126" s="226"/>
      <c r="BK126" s="226"/>
      <c r="BL126" s="226"/>
      <c r="BM126" s="226"/>
      <c r="BN126" s="226"/>
      <c r="BO126" s="226"/>
      <c r="BP126" s="226"/>
      <c r="BQ126" s="226"/>
      <c r="BR126" s="226"/>
      <c r="BS126" s="226"/>
      <c r="BT126" s="226"/>
      <c r="BU126" s="226"/>
      <c r="BV126" s="226"/>
      <c r="BW126" s="226"/>
      <c r="BX126" s="226"/>
      <c r="BY126" s="226"/>
      <c r="BZ126" s="226"/>
      <c r="CA126" s="226"/>
      <c r="CB126" s="226"/>
      <c r="CC126" s="226"/>
      <c r="CD126" s="226"/>
      <c r="CE126" s="226"/>
      <c r="CF126" s="226"/>
      <c r="CG126" s="226"/>
      <c r="CH126" s="226"/>
      <c r="CI126" s="226"/>
      <c r="CJ126" s="226"/>
      <c r="CK126" s="226"/>
      <c r="CL126" s="226"/>
      <c r="CM126" s="226"/>
      <c r="CN126" s="226"/>
      <c r="CO126" s="226"/>
      <c r="CP126" s="226"/>
      <c r="CQ126" s="226"/>
      <c r="CR126" s="226"/>
      <c r="CS126" s="226"/>
      <c r="CT126" s="226"/>
      <c r="CU126" s="226"/>
      <c r="CV126" s="226"/>
      <c r="CW126" s="226"/>
      <c r="CX126" s="226"/>
      <c r="CY126" s="226"/>
      <c r="CZ126" s="226"/>
      <c r="DA126" s="226"/>
      <c r="DB126" s="226"/>
      <c r="DC126" s="226"/>
      <c r="DD126" s="226"/>
      <c r="DE126" s="226"/>
      <c r="DF126" s="226"/>
      <c r="DG126" s="226"/>
      <c r="DH126" s="226"/>
      <c r="DI126" s="226"/>
      <c r="DJ126" s="226"/>
      <c r="DK126" s="226"/>
      <c r="DL126" s="226"/>
      <c r="DM126" s="226"/>
      <c r="DN126" s="226"/>
      <c r="DO126" s="226"/>
      <c r="DP126" s="226"/>
      <c r="DQ126" s="226"/>
      <c r="DR126" s="226"/>
      <c r="DS126" s="226"/>
      <c r="DT126" s="226"/>
      <c r="DU126" s="226"/>
      <c r="DV126" s="226"/>
      <c r="DW126" s="226"/>
      <c r="DX126" s="226"/>
      <c r="DY126" s="226"/>
      <c r="DZ126" s="226"/>
      <c r="EA126" s="226"/>
      <c r="EB126" s="226"/>
      <c r="EC126" s="226"/>
      <c r="ED126" s="226"/>
      <c r="EE126" s="226"/>
      <c r="EF126" s="226"/>
      <c r="EG126" s="226"/>
      <c r="EH126" s="226"/>
      <c r="EI126" s="226"/>
      <c r="EJ126" s="226"/>
      <c r="EK126" s="226"/>
      <c r="EL126" s="226"/>
      <c r="EM126" s="226"/>
      <c r="EN126" s="226"/>
      <c r="EO126" s="226"/>
      <c r="EP126" s="226"/>
      <c r="EQ126" s="226"/>
      <c r="ER126" s="226"/>
      <c r="ES126" s="226"/>
      <c r="ET126" s="226"/>
      <c r="EU126" s="226"/>
      <c r="EV126" s="226"/>
      <c r="EW126" s="226"/>
      <c r="EX126" s="226"/>
      <c r="EY126" s="226"/>
      <c r="EZ126" s="226"/>
      <c r="FA126" s="226"/>
      <c r="FB126" s="226"/>
      <c r="FC126" s="226"/>
      <c r="FD126" s="226"/>
      <c r="FE126" s="226"/>
      <c r="FF126" s="226"/>
      <c r="FG126" s="226"/>
      <c r="FH126" s="226"/>
      <c r="FI126" s="226"/>
      <c r="FJ126" s="226"/>
      <c r="FK126" s="226"/>
      <c r="FL126" s="226"/>
      <c r="FM126" s="226"/>
      <c r="FN126" s="226"/>
      <c r="FO126" s="226"/>
      <c r="FP126" s="226"/>
      <c r="FQ126" s="226"/>
      <c r="FR126" s="226"/>
      <c r="FS126" s="226"/>
      <c r="FT126" s="226"/>
      <c r="FU126" s="226"/>
      <c r="FV126" s="226"/>
      <c r="FW126" s="226"/>
      <c r="FX126" s="226"/>
      <c r="FY126" s="226"/>
      <c r="FZ126" s="226"/>
      <c r="GA126" s="226"/>
      <c r="GB126" s="226"/>
      <c r="GC126" s="226"/>
      <c r="GD126" s="226"/>
      <c r="GE126" s="226"/>
      <c r="GF126" s="226"/>
      <c r="GG126" s="226"/>
      <c r="GH126" s="226"/>
      <c r="GI126" s="226"/>
      <c r="GJ126" s="226"/>
      <c r="GK126" s="226"/>
      <c r="GL126" s="226"/>
      <c r="GM126" s="226"/>
      <c r="GN126" s="226"/>
      <c r="GO126" s="226"/>
      <c r="GP126" s="226"/>
      <c r="GQ126" s="226"/>
      <c r="GR126" s="226"/>
      <c r="GS126" s="226"/>
      <c r="GT126" s="226"/>
      <c r="GU126" s="226"/>
      <c r="GV126" s="226"/>
      <c r="GW126" s="226"/>
      <c r="GX126" s="226"/>
      <c r="GY126" s="226"/>
      <c r="GZ126" s="226"/>
      <c r="HA126" s="226"/>
      <c r="HB126" s="226"/>
      <c r="HC126" s="226"/>
      <c r="HD126" s="226"/>
      <c r="HE126" s="226"/>
      <c r="HF126" s="226"/>
      <c r="HG126" s="226"/>
      <c r="HH126" s="226"/>
      <c r="HI126" s="226"/>
      <c r="HJ126" s="226"/>
      <c r="HK126" s="226"/>
      <c r="HL126" s="226"/>
      <c r="HM126" s="226"/>
      <c r="HN126" s="226"/>
      <c r="HO126" s="226"/>
      <c r="HP126" s="226"/>
      <c r="HQ126" s="226"/>
      <c r="HR126" s="226"/>
    </row>
    <row r="127" spans="1:226">
      <c r="A127" s="238"/>
      <c r="B127" s="238"/>
      <c r="C127" s="257"/>
      <c r="D127" s="258"/>
      <c r="E127" s="238"/>
      <c r="F127" s="259"/>
      <c r="G127" s="260"/>
      <c r="H127" s="261"/>
      <c r="I127" s="226"/>
      <c r="J127" s="226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6"/>
      <c r="X127" s="226"/>
      <c r="Y127" s="226"/>
      <c r="Z127" s="226"/>
      <c r="AA127" s="226"/>
      <c r="AB127" s="226"/>
      <c r="AC127" s="226"/>
      <c r="AD127" s="226"/>
      <c r="AE127" s="226"/>
      <c r="AF127" s="226"/>
      <c r="AG127" s="226"/>
      <c r="AH127" s="226"/>
      <c r="AI127" s="226"/>
      <c r="AJ127" s="226"/>
      <c r="AK127" s="226"/>
      <c r="AL127" s="226"/>
      <c r="AM127" s="226"/>
      <c r="AN127" s="226"/>
      <c r="AO127" s="226"/>
      <c r="AP127" s="226"/>
      <c r="AQ127" s="226"/>
      <c r="AR127" s="226"/>
      <c r="AS127" s="226"/>
      <c r="AT127" s="226"/>
      <c r="AU127" s="226"/>
      <c r="AV127" s="226"/>
      <c r="AW127" s="226"/>
      <c r="AX127" s="226"/>
      <c r="AY127" s="226"/>
      <c r="AZ127" s="226"/>
      <c r="BA127" s="226"/>
      <c r="BB127" s="226"/>
      <c r="BC127" s="226"/>
      <c r="BD127" s="226"/>
      <c r="BE127" s="226"/>
      <c r="BF127" s="226"/>
      <c r="BG127" s="226"/>
      <c r="BH127" s="226"/>
      <c r="BI127" s="226"/>
      <c r="BJ127" s="226"/>
      <c r="BK127" s="226"/>
      <c r="BL127" s="226"/>
      <c r="BM127" s="226"/>
      <c r="BN127" s="226"/>
      <c r="BO127" s="226"/>
      <c r="BP127" s="226"/>
      <c r="BQ127" s="226"/>
      <c r="BR127" s="226"/>
      <c r="BS127" s="226"/>
      <c r="BT127" s="226"/>
      <c r="BU127" s="226"/>
      <c r="BV127" s="226"/>
      <c r="BW127" s="226"/>
      <c r="BX127" s="226"/>
      <c r="BY127" s="226"/>
      <c r="BZ127" s="226"/>
      <c r="CA127" s="226"/>
      <c r="CB127" s="226"/>
      <c r="CC127" s="226"/>
      <c r="CD127" s="226"/>
      <c r="CE127" s="226"/>
      <c r="CF127" s="226"/>
      <c r="CG127" s="226"/>
      <c r="CH127" s="226"/>
      <c r="CI127" s="226"/>
      <c r="CJ127" s="226"/>
      <c r="CK127" s="226"/>
      <c r="CL127" s="226"/>
      <c r="CM127" s="226"/>
      <c r="CN127" s="226"/>
      <c r="CO127" s="226"/>
      <c r="CP127" s="226"/>
      <c r="CQ127" s="226"/>
      <c r="CR127" s="226"/>
      <c r="CS127" s="226"/>
      <c r="CT127" s="226"/>
      <c r="CU127" s="226"/>
      <c r="CV127" s="226"/>
      <c r="CW127" s="226"/>
      <c r="CX127" s="226"/>
      <c r="CY127" s="226"/>
      <c r="CZ127" s="226"/>
      <c r="DA127" s="226"/>
      <c r="DB127" s="226"/>
      <c r="DC127" s="226"/>
      <c r="DD127" s="226"/>
      <c r="DE127" s="226"/>
      <c r="DF127" s="226"/>
      <c r="DG127" s="226"/>
      <c r="DH127" s="226"/>
      <c r="DI127" s="226"/>
      <c r="DJ127" s="226"/>
      <c r="DK127" s="226"/>
      <c r="DL127" s="226"/>
      <c r="DM127" s="226"/>
      <c r="DN127" s="226"/>
      <c r="DO127" s="226"/>
      <c r="DP127" s="226"/>
      <c r="DQ127" s="226"/>
      <c r="DR127" s="226"/>
      <c r="DS127" s="226"/>
      <c r="DT127" s="226"/>
      <c r="DU127" s="226"/>
      <c r="DV127" s="226"/>
      <c r="DW127" s="226"/>
      <c r="DX127" s="226"/>
      <c r="DY127" s="226"/>
      <c r="DZ127" s="226"/>
      <c r="EA127" s="226"/>
      <c r="EB127" s="226"/>
      <c r="EC127" s="226"/>
      <c r="ED127" s="226"/>
      <c r="EE127" s="226"/>
      <c r="EF127" s="226"/>
      <c r="EG127" s="226"/>
      <c r="EH127" s="226"/>
      <c r="EI127" s="226"/>
      <c r="EJ127" s="226"/>
      <c r="EK127" s="226"/>
      <c r="EL127" s="226"/>
      <c r="EM127" s="226"/>
      <c r="EN127" s="226"/>
      <c r="EO127" s="226"/>
      <c r="EP127" s="226"/>
      <c r="EQ127" s="226"/>
      <c r="ER127" s="226"/>
      <c r="ES127" s="226"/>
      <c r="ET127" s="226"/>
      <c r="EU127" s="226"/>
      <c r="EV127" s="226"/>
      <c r="EW127" s="226"/>
      <c r="EX127" s="226"/>
      <c r="EY127" s="226"/>
      <c r="EZ127" s="226"/>
      <c r="FA127" s="226"/>
      <c r="FB127" s="226"/>
      <c r="FC127" s="226"/>
      <c r="FD127" s="226"/>
      <c r="FE127" s="226"/>
      <c r="FF127" s="226"/>
      <c r="FG127" s="226"/>
      <c r="FH127" s="226"/>
      <c r="FI127" s="226"/>
      <c r="FJ127" s="226"/>
      <c r="FK127" s="226"/>
      <c r="FL127" s="226"/>
      <c r="FM127" s="226"/>
      <c r="FN127" s="226"/>
      <c r="FO127" s="226"/>
      <c r="FP127" s="226"/>
      <c r="FQ127" s="226"/>
      <c r="FR127" s="226"/>
      <c r="FS127" s="226"/>
      <c r="FT127" s="226"/>
      <c r="FU127" s="226"/>
      <c r="FV127" s="226"/>
      <c r="FW127" s="226"/>
      <c r="FX127" s="226"/>
      <c r="FY127" s="226"/>
      <c r="FZ127" s="226"/>
      <c r="GA127" s="226"/>
      <c r="GB127" s="226"/>
      <c r="GC127" s="226"/>
      <c r="GD127" s="226"/>
      <c r="GE127" s="226"/>
      <c r="GF127" s="226"/>
      <c r="GG127" s="226"/>
      <c r="GH127" s="226"/>
      <c r="GI127" s="226"/>
      <c r="GJ127" s="226"/>
      <c r="GK127" s="226"/>
      <c r="GL127" s="226"/>
      <c r="GM127" s="226"/>
      <c r="GN127" s="226"/>
      <c r="GO127" s="226"/>
      <c r="GP127" s="226"/>
      <c r="GQ127" s="226"/>
      <c r="GR127" s="226"/>
      <c r="GS127" s="226"/>
      <c r="GT127" s="226"/>
      <c r="GU127" s="226"/>
      <c r="GV127" s="226"/>
      <c r="GW127" s="226"/>
      <c r="GX127" s="226"/>
      <c r="GY127" s="226"/>
      <c r="GZ127" s="226"/>
      <c r="HA127" s="226"/>
      <c r="HB127" s="226"/>
      <c r="HC127" s="226"/>
      <c r="HD127" s="226"/>
      <c r="HE127" s="226"/>
      <c r="HF127" s="226"/>
      <c r="HG127" s="226"/>
      <c r="HH127" s="226"/>
      <c r="HI127" s="226"/>
      <c r="HJ127" s="226"/>
      <c r="HK127" s="226"/>
      <c r="HL127" s="226"/>
      <c r="HM127" s="226"/>
      <c r="HN127" s="226"/>
      <c r="HO127" s="226"/>
      <c r="HP127" s="226"/>
      <c r="HQ127" s="226"/>
      <c r="HR127" s="226"/>
    </row>
    <row r="128" spans="1:226">
      <c r="A128" s="238"/>
      <c r="B128" s="238"/>
      <c r="C128" s="257"/>
      <c r="D128" s="258"/>
      <c r="E128" s="238"/>
      <c r="F128" s="259"/>
      <c r="G128" s="260"/>
      <c r="H128" s="261"/>
      <c r="I128" s="226"/>
      <c r="J128" s="226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6"/>
      <c r="X128" s="226"/>
      <c r="Y128" s="226"/>
      <c r="Z128" s="226"/>
      <c r="AA128" s="226"/>
      <c r="AB128" s="226"/>
      <c r="AC128" s="226"/>
      <c r="AD128" s="226"/>
      <c r="AE128" s="226"/>
      <c r="AF128" s="226"/>
      <c r="AG128" s="226"/>
      <c r="AH128" s="226"/>
      <c r="AI128" s="226"/>
      <c r="AJ128" s="226"/>
      <c r="AK128" s="226"/>
      <c r="AL128" s="226"/>
      <c r="AM128" s="226"/>
      <c r="AN128" s="226"/>
      <c r="AO128" s="226"/>
      <c r="AP128" s="226"/>
      <c r="AQ128" s="226"/>
      <c r="AR128" s="226"/>
      <c r="AS128" s="226"/>
      <c r="AT128" s="226"/>
      <c r="AU128" s="226"/>
      <c r="AV128" s="226"/>
      <c r="AW128" s="226"/>
      <c r="AX128" s="226"/>
      <c r="AY128" s="226"/>
      <c r="AZ128" s="226"/>
      <c r="BA128" s="226"/>
      <c r="BB128" s="226"/>
      <c r="BC128" s="226"/>
      <c r="BD128" s="226"/>
      <c r="BE128" s="226"/>
      <c r="BF128" s="226"/>
      <c r="BG128" s="226"/>
      <c r="BH128" s="226"/>
      <c r="BI128" s="226"/>
      <c r="BJ128" s="226"/>
      <c r="BK128" s="226"/>
      <c r="BL128" s="226"/>
      <c r="BM128" s="226"/>
      <c r="BN128" s="226"/>
      <c r="BO128" s="226"/>
      <c r="BP128" s="226"/>
      <c r="BQ128" s="226"/>
      <c r="BR128" s="226"/>
      <c r="BS128" s="226"/>
      <c r="BT128" s="226"/>
      <c r="BU128" s="226"/>
      <c r="BV128" s="226"/>
      <c r="BW128" s="226"/>
      <c r="BX128" s="226"/>
      <c r="BY128" s="226"/>
      <c r="BZ128" s="226"/>
      <c r="CA128" s="226"/>
      <c r="CB128" s="226"/>
      <c r="CC128" s="226"/>
      <c r="CD128" s="226"/>
      <c r="CE128" s="226"/>
      <c r="CF128" s="226"/>
      <c r="CG128" s="226"/>
      <c r="CH128" s="226"/>
      <c r="CI128" s="226"/>
      <c r="CJ128" s="226"/>
      <c r="CK128" s="226"/>
      <c r="CL128" s="226"/>
      <c r="CM128" s="226"/>
      <c r="CN128" s="226"/>
      <c r="CO128" s="226"/>
      <c r="CP128" s="226"/>
      <c r="CQ128" s="226"/>
      <c r="CR128" s="226"/>
      <c r="CS128" s="226"/>
      <c r="CT128" s="226"/>
      <c r="CU128" s="226"/>
      <c r="CV128" s="226"/>
      <c r="CW128" s="226"/>
      <c r="CX128" s="226"/>
      <c r="CY128" s="226"/>
      <c r="CZ128" s="226"/>
      <c r="DA128" s="226"/>
      <c r="DB128" s="226"/>
      <c r="DC128" s="226"/>
      <c r="DD128" s="226"/>
      <c r="DE128" s="226"/>
      <c r="DF128" s="226"/>
      <c r="DG128" s="226"/>
      <c r="DH128" s="226"/>
      <c r="DI128" s="226"/>
      <c r="DJ128" s="226"/>
      <c r="DK128" s="226"/>
      <c r="DL128" s="226"/>
      <c r="DM128" s="226"/>
      <c r="DN128" s="226"/>
      <c r="DO128" s="226"/>
      <c r="DP128" s="226"/>
      <c r="DQ128" s="226"/>
      <c r="DR128" s="226"/>
      <c r="DS128" s="226"/>
      <c r="DT128" s="226"/>
      <c r="DU128" s="226"/>
      <c r="DV128" s="226"/>
      <c r="DW128" s="226"/>
      <c r="DX128" s="226"/>
      <c r="DY128" s="226"/>
      <c r="DZ128" s="226"/>
      <c r="EA128" s="226"/>
      <c r="EB128" s="226"/>
      <c r="EC128" s="226"/>
      <c r="ED128" s="226"/>
      <c r="EE128" s="226"/>
      <c r="EF128" s="226"/>
      <c r="EG128" s="226"/>
      <c r="EH128" s="226"/>
      <c r="EI128" s="226"/>
      <c r="EJ128" s="226"/>
      <c r="EK128" s="226"/>
      <c r="EL128" s="226"/>
      <c r="EM128" s="226"/>
      <c r="EN128" s="226"/>
      <c r="EO128" s="226"/>
      <c r="EP128" s="226"/>
      <c r="EQ128" s="226"/>
      <c r="ER128" s="226"/>
      <c r="ES128" s="226"/>
      <c r="ET128" s="226"/>
      <c r="EU128" s="226"/>
      <c r="EV128" s="226"/>
      <c r="EW128" s="226"/>
      <c r="EX128" s="226"/>
      <c r="EY128" s="226"/>
      <c r="EZ128" s="226"/>
      <c r="FA128" s="226"/>
      <c r="FB128" s="226"/>
      <c r="FC128" s="226"/>
      <c r="FD128" s="226"/>
      <c r="FE128" s="226"/>
      <c r="FF128" s="226"/>
      <c r="FG128" s="226"/>
      <c r="FH128" s="226"/>
      <c r="FI128" s="226"/>
      <c r="FJ128" s="226"/>
      <c r="FK128" s="226"/>
      <c r="FL128" s="226"/>
      <c r="FM128" s="226"/>
      <c r="FN128" s="226"/>
      <c r="FO128" s="226"/>
      <c r="FP128" s="226"/>
      <c r="FQ128" s="226"/>
      <c r="FR128" s="226"/>
      <c r="FS128" s="226"/>
      <c r="FT128" s="226"/>
      <c r="FU128" s="226"/>
      <c r="FV128" s="226"/>
      <c r="FW128" s="226"/>
      <c r="FX128" s="226"/>
      <c r="FY128" s="226"/>
      <c r="FZ128" s="226"/>
      <c r="GA128" s="226"/>
      <c r="GB128" s="226"/>
      <c r="GC128" s="226"/>
      <c r="GD128" s="226"/>
      <c r="GE128" s="226"/>
      <c r="GF128" s="226"/>
      <c r="GG128" s="226"/>
      <c r="GH128" s="226"/>
      <c r="GI128" s="226"/>
      <c r="GJ128" s="226"/>
      <c r="GK128" s="226"/>
      <c r="GL128" s="226"/>
      <c r="GM128" s="226"/>
      <c r="GN128" s="226"/>
      <c r="GO128" s="226"/>
      <c r="GP128" s="226"/>
      <c r="GQ128" s="226"/>
      <c r="GR128" s="226"/>
      <c r="GS128" s="226"/>
      <c r="GT128" s="226"/>
      <c r="GU128" s="226"/>
      <c r="GV128" s="226"/>
      <c r="GW128" s="226"/>
      <c r="GX128" s="226"/>
      <c r="GY128" s="226"/>
      <c r="GZ128" s="226"/>
      <c r="HA128" s="226"/>
      <c r="HB128" s="226"/>
      <c r="HC128" s="226"/>
      <c r="HD128" s="226"/>
      <c r="HE128" s="226"/>
      <c r="HF128" s="226"/>
      <c r="HG128" s="226"/>
      <c r="HH128" s="226"/>
      <c r="HI128" s="226"/>
      <c r="HJ128" s="226"/>
      <c r="HK128" s="226"/>
      <c r="HL128" s="226"/>
      <c r="HM128" s="226"/>
      <c r="HN128" s="226"/>
      <c r="HO128" s="226"/>
      <c r="HP128" s="226"/>
      <c r="HQ128" s="226"/>
      <c r="HR128" s="226"/>
    </row>
    <row r="129" spans="1:226">
      <c r="A129" s="238"/>
      <c r="B129" s="238"/>
      <c r="C129" s="257"/>
      <c r="D129" s="258"/>
      <c r="E129" s="238"/>
      <c r="F129" s="259"/>
      <c r="G129" s="260"/>
      <c r="H129" s="261"/>
      <c r="I129" s="226"/>
      <c r="J129" s="226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6"/>
      <c r="X129" s="226"/>
      <c r="Y129" s="226"/>
      <c r="Z129" s="226"/>
      <c r="AA129" s="226"/>
      <c r="AB129" s="226"/>
      <c r="AC129" s="226"/>
      <c r="AD129" s="226"/>
      <c r="AE129" s="226"/>
      <c r="AF129" s="226"/>
      <c r="AG129" s="226"/>
      <c r="AH129" s="226"/>
      <c r="AI129" s="226"/>
      <c r="AJ129" s="226"/>
      <c r="AK129" s="226"/>
      <c r="AL129" s="226"/>
      <c r="AM129" s="226"/>
      <c r="AN129" s="226"/>
      <c r="AO129" s="226"/>
      <c r="AP129" s="226"/>
      <c r="AQ129" s="226"/>
      <c r="AR129" s="226"/>
      <c r="AS129" s="226"/>
      <c r="AT129" s="226"/>
      <c r="AU129" s="226"/>
      <c r="AV129" s="226"/>
      <c r="AW129" s="226"/>
      <c r="AX129" s="226"/>
      <c r="AY129" s="226"/>
      <c r="AZ129" s="226"/>
      <c r="BA129" s="226"/>
      <c r="BB129" s="226"/>
      <c r="BC129" s="226"/>
      <c r="BD129" s="226"/>
      <c r="BE129" s="226"/>
      <c r="BF129" s="226"/>
      <c r="BG129" s="226"/>
      <c r="BH129" s="226"/>
      <c r="BI129" s="226"/>
      <c r="BJ129" s="226"/>
      <c r="BK129" s="226"/>
      <c r="BL129" s="226"/>
      <c r="BM129" s="226"/>
      <c r="BN129" s="226"/>
      <c r="BO129" s="226"/>
      <c r="BP129" s="226"/>
      <c r="BQ129" s="226"/>
      <c r="BR129" s="226"/>
      <c r="BS129" s="226"/>
      <c r="BT129" s="226"/>
      <c r="BU129" s="226"/>
      <c r="BV129" s="226"/>
      <c r="BW129" s="226"/>
      <c r="BX129" s="226"/>
      <c r="BY129" s="226"/>
      <c r="BZ129" s="226"/>
      <c r="CA129" s="226"/>
      <c r="CB129" s="226"/>
      <c r="CC129" s="226"/>
      <c r="CD129" s="226"/>
      <c r="CE129" s="226"/>
      <c r="CF129" s="226"/>
      <c r="CG129" s="226"/>
      <c r="CH129" s="226"/>
      <c r="CI129" s="226"/>
      <c r="CJ129" s="226"/>
      <c r="CK129" s="226"/>
      <c r="CL129" s="226"/>
      <c r="CM129" s="226"/>
      <c r="CN129" s="226"/>
      <c r="CO129" s="226"/>
      <c r="CP129" s="226"/>
      <c r="CQ129" s="226"/>
      <c r="CR129" s="226"/>
      <c r="CS129" s="226"/>
      <c r="CT129" s="226"/>
      <c r="CU129" s="226"/>
      <c r="CV129" s="226"/>
      <c r="CW129" s="226"/>
      <c r="CX129" s="226"/>
      <c r="CY129" s="226"/>
      <c r="CZ129" s="226"/>
      <c r="DA129" s="226"/>
      <c r="DB129" s="226"/>
      <c r="DC129" s="226"/>
      <c r="DD129" s="226"/>
      <c r="DE129" s="226"/>
      <c r="DF129" s="226"/>
      <c r="DG129" s="226"/>
      <c r="DH129" s="226"/>
      <c r="DI129" s="226"/>
      <c r="DJ129" s="226"/>
      <c r="DK129" s="226"/>
      <c r="DL129" s="226"/>
      <c r="DM129" s="226"/>
      <c r="DN129" s="226"/>
      <c r="DO129" s="226"/>
      <c r="DP129" s="226"/>
      <c r="DQ129" s="226"/>
      <c r="DR129" s="226"/>
      <c r="DS129" s="226"/>
      <c r="DT129" s="226"/>
      <c r="DU129" s="226"/>
      <c r="DV129" s="226"/>
      <c r="DW129" s="226"/>
      <c r="DX129" s="226"/>
      <c r="DY129" s="226"/>
      <c r="DZ129" s="226"/>
      <c r="EA129" s="226"/>
      <c r="EB129" s="226"/>
      <c r="EC129" s="226"/>
      <c r="ED129" s="226"/>
      <c r="EE129" s="226"/>
      <c r="EF129" s="226"/>
      <c r="EG129" s="226"/>
      <c r="EH129" s="226"/>
      <c r="EI129" s="226"/>
      <c r="EJ129" s="226"/>
      <c r="EK129" s="226"/>
      <c r="EL129" s="226"/>
      <c r="EM129" s="226"/>
      <c r="EN129" s="226"/>
      <c r="EO129" s="226"/>
      <c r="EP129" s="226"/>
      <c r="EQ129" s="226"/>
      <c r="ER129" s="226"/>
      <c r="ES129" s="226"/>
      <c r="ET129" s="226"/>
      <c r="EU129" s="226"/>
      <c r="EV129" s="226"/>
      <c r="EW129" s="226"/>
      <c r="EX129" s="226"/>
      <c r="EY129" s="226"/>
      <c r="EZ129" s="226"/>
      <c r="FA129" s="226"/>
      <c r="FB129" s="226"/>
      <c r="FC129" s="226"/>
      <c r="FD129" s="226"/>
      <c r="FE129" s="226"/>
      <c r="FF129" s="226"/>
      <c r="FG129" s="226"/>
      <c r="FH129" s="226"/>
      <c r="FI129" s="226"/>
      <c r="FJ129" s="226"/>
      <c r="FK129" s="226"/>
      <c r="FL129" s="226"/>
      <c r="FM129" s="226"/>
      <c r="FN129" s="226"/>
      <c r="FO129" s="226"/>
      <c r="FP129" s="226"/>
      <c r="FQ129" s="226"/>
      <c r="FR129" s="226"/>
      <c r="FS129" s="226"/>
      <c r="FT129" s="226"/>
      <c r="FU129" s="226"/>
      <c r="FV129" s="226"/>
      <c r="FW129" s="226"/>
      <c r="FX129" s="226"/>
      <c r="FY129" s="226"/>
      <c r="FZ129" s="226"/>
      <c r="GA129" s="226"/>
      <c r="GB129" s="226"/>
      <c r="GC129" s="226"/>
      <c r="GD129" s="226"/>
      <c r="GE129" s="226"/>
      <c r="GF129" s="226"/>
      <c r="GG129" s="226"/>
      <c r="GH129" s="226"/>
      <c r="GI129" s="226"/>
      <c r="GJ129" s="226"/>
      <c r="GK129" s="226"/>
      <c r="GL129" s="226"/>
      <c r="GM129" s="226"/>
      <c r="GN129" s="226"/>
      <c r="GO129" s="226"/>
      <c r="GP129" s="226"/>
      <c r="GQ129" s="226"/>
      <c r="GR129" s="226"/>
      <c r="GS129" s="226"/>
      <c r="GT129" s="226"/>
      <c r="GU129" s="226"/>
      <c r="GV129" s="226"/>
      <c r="GW129" s="226"/>
      <c r="GX129" s="226"/>
      <c r="GY129" s="226"/>
      <c r="GZ129" s="226"/>
      <c r="HA129" s="226"/>
      <c r="HB129" s="226"/>
      <c r="HC129" s="226"/>
      <c r="HD129" s="226"/>
      <c r="HE129" s="226"/>
      <c r="HF129" s="226"/>
      <c r="HG129" s="226"/>
      <c r="HH129" s="226"/>
      <c r="HI129" s="226"/>
      <c r="HJ129" s="226"/>
      <c r="HK129" s="226"/>
      <c r="HL129" s="226"/>
      <c r="HM129" s="226"/>
      <c r="HN129" s="226"/>
      <c r="HO129" s="226"/>
      <c r="HP129" s="226"/>
      <c r="HQ129" s="226"/>
      <c r="HR129" s="226"/>
    </row>
    <row r="130" spans="1:226">
      <c r="A130" s="238"/>
      <c r="B130" s="238"/>
      <c r="C130" s="257"/>
      <c r="D130" s="258"/>
      <c r="E130" s="238"/>
      <c r="F130" s="259"/>
      <c r="G130" s="260"/>
      <c r="H130" s="261"/>
      <c r="I130" s="226"/>
      <c r="J130" s="226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6"/>
      <c r="X130" s="226"/>
      <c r="Y130" s="226"/>
      <c r="Z130" s="226"/>
      <c r="AA130" s="226"/>
      <c r="AB130" s="226"/>
      <c r="AC130" s="226"/>
      <c r="AD130" s="226"/>
      <c r="AE130" s="226"/>
      <c r="AF130" s="226"/>
      <c r="AG130" s="226"/>
      <c r="AH130" s="226"/>
      <c r="AI130" s="226"/>
      <c r="AJ130" s="226"/>
      <c r="AK130" s="226"/>
      <c r="AL130" s="226"/>
      <c r="AM130" s="226"/>
      <c r="AN130" s="226"/>
      <c r="AO130" s="226"/>
      <c r="AP130" s="226"/>
      <c r="AQ130" s="226"/>
      <c r="AR130" s="226"/>
      <c r="AS130" s="226"/>
      <c r="AT130" s="226"/>
      <c r="AU130" s="226"/>
      <c r="AV130" s="226"/>
      <c r="AW130" s="226"/>
      <c r="AX130" s="226"/>
      <c r="AY130" s="226"/>
      <c r="AZ130" s="226"/>
      <c r="BA130" s="226"/>
      <c r="BB130" s="226"/>
      <c r="BC130" s="226"/>
      <c r="BD130" s="226"/>
      <c r="BE130" s="226"/>
      <c r="BF130" s="226"/>
      <c r="BG130" s="226"/>
      <c r="BH130" s="226"/>
      <c r="BI130" s="226"/>
      <c r="BJ130" s="226"/>
      <c r="BK130" s="226"/>
      <c r="BL130" s="226"/>
      <c r="BM130" s="226"/>
      <c r="BN130" s="226"/>
      <c r="BO130" s="226"/>
      <c r="BP130" s="226"/>
      <c r="BQ130" s="226"/>
      <c r="BR130" s="226"/>
      <c r="BS130" s="226"/>
      <c r="BT130" s="226"/>
      <c r="BU130" s="226"/>
      <c r="BV130" s="226"/>
      <c r="BW130" s="226"/>
      <c r="BX130" s="226"/>
      <c r="BY130" s="226"/>
      <c r="BZ130" s="226"/>
      <c r="CA130" s="226"/>
      <c r="CB130" s="226"/>
      <c r="CC130" s="226"/>
      <c r="CD130" s="226"/>
      <c r="CE130" s="226"/>
      <c r="CF130" s="226"/>
      <c r="CG130" s="226"/>
      <c r="CH130" s="226"/>
      <c r="CI130" s="226"/>
      <c r="CJ130" s="226"/>
      <c r="CK130" s="226"/>
      <c r="CL130" s="226"/>
      <c r="CM130" s="226"/>
      <c r="CN130" s="226"/>
      <c r="CO130" s="226"/>
      <c r="CP130" s="226"/>
      <c r="CQ130" s="226"/>
      <c r="CR130" s="226"/>
      <c r="CS130" s="226"/>
      <c r="CT130" s="226"/>
      <c r="CU130" s="226"/>
      <c r="CV130" s="226"/>
      <c r="CW130" s="226"/>
      <c r="CX130" s="226"/>
      <c r="CY130" s="226"/>
      <c r="CZ130" s="226"/>
      <c r="DA130" s="226"/>
      <c r="DB130" s="226"/>
      <c r="DC130" s="226"/>
      <c r="DD130" s="226"/>
      <c r="DE130" s="226"/>
      <c r="DF130" s="226"/>
      <c r="DG130" s="226"/>
      <c r="DH130" s="226"/>
      <c r="DI130" s="226"/>
      <c r="DJ130" s="226"/>
      <c r="DK130" s="226"/>
      <c r="DL130" s="226"/>
      <c r="DM130" s="226"/>
      <c r="DN130" s="226"/>
      <c r="DO130" s="226"/>
      <c r="DP130" s="226"/>
      <c r="DQ130" s="226"/>
      <c r="DR130" s="226"/>
      <c r="DS130" s="226"/>
      <c r="DT130" s="226"/>
      <c r="DU130" s="226"/>
      <c r="DV130" s="226"/>
      <c r="DW130" s="226"/>
      <c r="DX130" s="226"/>
      <c r="DY130" s="226"/>
      <c r="DZ130" s="226"/>
      <c r="EA130" s="226"/>
      <c r="EB130" s="226"/>
      <c r="EC130" s="226"/>
      <c r="ED130" s="226"/>
      <c r="EE130" s="226"/>
      <c r="EF130" s="226"/>
      <c r="EG130" s="226"/>
      <c r="EH130" s="226"/>
      <c r="EI130" s="226"/>
      <c r="EJ130" s="226"/>
      <c r="EK130" s="226"/>
      <c r="EL130" s="226"/>
      <c r="EM130" s="226"/>
      <c r="EN130" s="226"/>
      <c r="EO130" s="226"/>
      <c r="EP130" s="226"/>
      <c r="EQ130" s="226"/>
      <c r="ER130" s="226"/>
      <c r="ES130" s="226"/>
      <c r="ET130" s="226"/>
      <c r="EU130" s="226"/>
      <c r="EV130" s="226"/>
      <c r="EW130" s="226"/>
      <c r="EX130" s="226"/>
      <c r="EY130" s="226"/>
      <c r="EZ130" s="226"/>
      <c r="FA130" s="226"/>
      <c r="FB130" s="226"/>
      <c r="FC130" s="226"/>
      <c r="FD130" s="226"/>
      <c r="FE130" s="226"/>
      <c r="FF130" s="226"/>
      <c r="FG130" s="226"/>
      <c r="FH130" s="226"/>
      <c r="FI130" s="226"/>
      <c r="FJ130" s="226"/>
      <c r="FK130" s="226"/>
      <c r="FL130" s="226"/>
      <c r="FM130" s="226"/>
      <c r="FN130" s="226"/>
      <c r="FO130" s="226"/>
      <c r="FP130" s="226"/>
      <c r="FQ130" s="226"/>
      <c r="FR130" s="226"/>
      <c r="FS130" s="226"/>
      <c r="FT130" s="226"/>
      <c r="FU130" s="226"/>
      <c r="FV130" s="226"/>
      <c r="FW130" s="226"/>
      <c r="FX130" s="226"/>
      <c r="FY130" s="226"/>
      <c r="FZ130" s="226"/>
      <c r="GA130" s="226"/>
      <c r="GB130" s="226"/>
      <c r="GC130" s="226"/>
      <c r="GD130" s="226"/>
      <c r="GE130" s="226"/>
      <c r="GF130" s="226"/>
      <c r="GG130" s="226"/>
      <c r="GH130" s="226"/>
      <c r="GI130" s="226"/>
      <c r="GJ130" s="226"/>
      <c r="GK130" s="226"/>
      <c r="GL130" s="226"/>
      <c r="GM130" s="226"/>
      <c r="GN130" s="226"/>
      <c r="GO130" s="226"/>
      <c r="GP130" s="226"/>
      <c r="GQ130" s="226"/>
      <c r="GR130" s="226"/>
      <c r="GS130" s="226"/>
      <c r="GT130" s="226"/>
      <c r="GU130" s="226"/>
      <c r="GV130" s="226"/>
      <c r="GW130" s="226"/>
      <c r="GX130" s="226"/>
      <c r="GY130" s="226"/>
      <c r="GZ130" s="226"/>
      <c r="HA130" s="226"/>
      <c r="HB130" s="226"/>
      <c r="HC130" s="226"/>
      <c r="HD130" s="226"/>
      <c r="HE130" s="226"/>
      <c r="HF130" s="226"/>
      <c r="HG130" s="226"/>
      <c r="HH130" s="226"/>
      <c r="HI130" s="226"/>
      <c r="HJ130" s="226"/>
      <c r="HK130" s="226"/>
      <c r="HL130" s="226"/>
      <c r="HM130" s="226"/>
      <c r="HN130" s="226"/>
      <c r="HO130" s="226"/>
      <c r="HP130" s="226"/>
      <c r="HQ130" s="226"/>
      <c r="HR130" s="226"/>
    </row>
    <row r="131" spans="1:226">
      <c r="A131" s="238"/>
      <c r="B131" s="238"/>
      <c r="C131" s="257"/>
      <c r="D131" s="258"/>
      <c r="E131" s="238"/>
      <c r="F131" s="259"/>
      <c r="G131" s="260"/>
      <c r="H131" s="261"/>
      <c r="I131" s="226"/>
      <c r="J131" s="226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6"/>
      <c r="X131" s="226"/>
      <c r="Y131" s="226"/>
      <c r="Z131" s="226"/>
      <c r="AA131" s="226"/>
      <c r="AB131" s="226"/>
      <c r="AC131" s="226"/>
      <c r="AD131" s="226"/>
      <c r="AE131" s="226"/>
      <c r="AF131" s="226"/>
      <c r="AG131" s="226"/>
      <c r="AH131" s="226"/>
      <c r="AI131" s="226"/>
      <c r="AJ131" s="226"/>
      <c r="AK131" s="226"/>
      <c r="AL131" s="226"/>
      <c r="AM131" s="226"/>
      <c r="AN131" s="226"/>
      <c r="AO131" s="226"/>
      <c r="AP131" s="226"/>
      <c r="AQ131" s="226"/>
      <c r="AR131" s="226"/>
      <c r="AS131" s="226"/>
      <c r="AT131" s="226"/>
      <c r="AU131" s="226"/>
      <c r="AV131" s="226"/>
      <c r="AW131" s="226"/>
      <c r="AX131" s="226"/>
      <c r="AY131" s="226"/>
      <c r="AZ131" s="226"/>
      <c r="BA131" s="226"/>
      <c r="BB131" s="226"/>
      <c r="BC131" s="226"/>
      <c r="BD131" s="226"/>
      <c r="BE131" s="226"/>
      <c r="BF131" s="226"/>
      <c r="BG131" s="226"/>
      <c r="BH131" s="226"/>
      <c r="BI131" s="226"/>
      <c r="BJ131" s="226"/>
      <c r="BK131" s="226"/>
      <c r="BL131" s="226"/>
      <c r="BM131" s="226"/>
      <c r="BN131" s="226"/>
      <c r="BO131" s="226"/>
      <c r="BP131" s="226"/>
      <c r="BQ131" s="226"/>
      <c r="BR131" s="226"/>
      <c r="BS131" s="226"/>
      <c r="BT131" s="226"/>
      <c r="BU131" s="226"/>
      <c r="BV131" s="226"/>
      <c r="BW131" s="226"/>
      <c r="BX131" s="226"/>
      <c r="BY131" s="226"/>
      <c r="BZ131" s="226"/>
      <c r="CA131" s="226"/>
      <c r="CB131" s="226"/>
      <c r="CC131" s="226"/>
      <c r="CD131" s="226"/>
      <c r="CE131" s="226"/>
      <c r="CF131" s="226"/>
      <c r="CG131" s="226"/>
      <c r="CH131" s="226"/>
      <c r="CI131" s="226"/>
      <c r="CJ131" s="226"/>
      <c r="CK131" s="226"/>
      <c r="CL131" s="226"/>
      <c r="CM131" s="226"/>
      <c r="CN131" s="226"/>
      <c r="CO131" s="226"/>
      <c r="CP131" s="226"/>
      <c r="CQ131" s="226"/>
      <c r="CR131" s="226"/>
      <c r="CS131" s="226"/>
      <c r="CT131" s="226"/>
      <c r="CU131" s="226"/>
      <c r="CV131" s="226"/>
      <c r="CW131" s="226"/>
      <c r="CX131" s="226"/>
      <c r="CY131" s="226"/>
      <c r="CZ131" s="226"/>
      <c r="DA131" s="226"/>
      <c r="DB131" s="226"/>
      <c r="DC131" s="226"/>
      <c r="DD131" s="226"/>
      <c r="DE131" s="226"/>
      <c r="DF131" s="226"/>
      <c r="DG131" s="226"/>
      <c r="DH131" s="226"/>
      <c r="DI131" s="226"/>
      <c r="DJ131" s="226"/>
      <c r="DK131" s="226"/>
      <c r="DL131" s="226"/>
      <c r="DM131" s="226"/>
      <c r="DN131" s="226"/>
      <c r="DO131" s="226"/>
      <c r="DP131" s="226"/>
      <c r="DQ131" s="226"/>
      <c r="DR131" s="226"/>
      <c r="DS131" s="226"/>
      <c r="DT131" s="226"/>
      <c r="DU131" s="226"/>
      <c r="DV131" s="226"/>
      <c r="DW131" s="226"/>
      <c r="DX131" s="226"/>
      <c r="DY131" s="226"/>
      <c r="DZ131" s="226"/>
      <c r="EA131" s="226"/>
      <c r="EB131" s="226"/>
      <c r="EC131" s="226"/>
      <c r="ED131" s="226"/>
      <c r="EE131" s="226"/>
      <c r="EF131" s="226"/>
      <c r="EG131" s="226"/>
      <c r="EH131" s="226"/>
      <c r="EI131" s="226"/>
      <c r="EJ131" s="226"/>
      <c r="EK131" s="226"/>
      <c r="EL131" s="226"/>
      <c r="EM131" s="226"/>
      <c r="EN131" s="226"/>
      <c r="EO131" s="226"/>
      <c r="EP131" s="226"/>
      <c r="EQ131" s="226"/>
      <c r="ER131" s="226"/>
      <c r="ES131" s="226"/>
      <c r="ET131" s="226"/>
      <c r="EU131" s="226"/>
      <c r="EV131" s="226"/>
      <c r="EW131" s="226"/>
      <c r="EX131" s="226"/>
      <c r="EY131" s="226"/>
      <c r="EZ131" s="226"/>
      <c r="FA131" s="226"/>
      <c r="FB131" s="226"/>
      <c r="FC131" s="226"/>
      <c r="FD131" s="226"/>
      <c r="FE131" s="226"/>
      <c r="FF131" s="226"/>
      <c r="FG131" s="226"/>
      <c r="FH131" s="226"/>
      <c r="FI131" s="226"/>
      <c r="FJ131" s="226"/>
      <c r="FK131" s="226"/>
      <c r="FL131" s="226"/>
      <c r="FM131" s="226"/>
      <c r="FN131" s="226"/>
      <c r="FO131" s="226"/>
      <c r="FP131" s="226"/>
      <c r="FQ131" s="226"/>
      <c r="FR131" s="226"/>
      <c r="FS131" s="226"/>
      <c r="FT131" s="226"/>
      <c r="FU131" s="226"/>
      <c r="FV131" s="226"/>
      <c r="FW131" s="226"/>
      <c r="FX131" s="226"/>
      <c r="FY131" s="226"/>
      <c r="FZ131" s="226"/>
      <c r="GA131" s="226"/>
      <c r="GB131" s="226"/>
      <c r="GC131" s="226"/>
      <c r="GD131" s="226"/>
      <c r="GE131" s="226"/>
      <c r="GF131" s="226"/>
      <c r="GG131" s="226"/>
      <c r="GH131" s="226"/>
      <c r="GI131" s="226"/>
      <c r="GJ131" s="226"/>
      <c r="GK131" s="226"/>
      <c r="GL131" s="226"/>
      <c r="GM131" s="226"/>
      <c r="GN131" s="226"/>
      <c r="GO131" s="226"/>
      <c r="GP131" s="226"/>
      <c r="GQ131" s="226"/>
      <c r="GR131" s="226"/>
      <c r="GS131" s="226"/>
      <c r="GT131" s="226"/>
      <c r="GU131" s="226"/>
      <c r="GV131" s="226"/>
      <c r="GW131" s="226"/>
      <c r="GX131" s="226"/>
      <c r="GY131" s="226"/>
      <c r="GZ131" s="226"/>
      <c r="HA131" s="226"/>
      <c r="HB131" s="226"/>
      <c r="HC131" s="226"/>
      <c r="HD131" s="226"/>
      <c r="HE131" s="226"/>
      <c r="HF131" s="226"/>
      <c r="HG131" s="226"/>
      <c r="HH131" s="226"/>
      <c r="HI131" s="226"/>
      <c r="HJ131" s="226"/>
      <c r="HK131" s="226"/>
      <c r="HL131" s="226"/>
      <c r="HM131" s="226"/>
      <c r="HN131" s="226"/>
      <c r="HO131" s="226"/>
      <c r="HP131" s="226"/>
      <c r="HQ131" s="226"/>
      <c r="HR131" s="226"/>
    </row>
    <row r="132" spans="1:226">
      <c r="A132" s="238"/>
      <c r="B132" s="238"/>
      <c r="C132" s="257"/>
      <c r="D132" s="258"/>
      <c r="E132" s="238"/>
      <c r="F132" s="259"/>
      <c r="G132" s="260"/>
      <c r="H132" s="261"/>
      <c r="I132" s="226"/>
      <c r="J132" s="226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6"/>
      <c r="X132" s="226"/>
      <c r="Y132" s="226"/>
      <c r="Z132" s="226"/>
      <c r="AA132" s="226"/>
      <c r="AB132" s="226"/>
      <c r="AC132" s="226"/>
      <c r="AD132" s="226"/>
      <c r="AE132" s="226"/>
      <c r="AF132" s="226"/>
      <c r="AG132" s="226"/>
      <c r="AH132" s="226"/>
      <c r="AI132" s="226"/>
      <c r="AJ132" s="226"/>
      <c r="AK132" s="226"/>
      <c r="AL132" s="226"/>
      <c r="AM132" s="226"/>
      <c r="AN132" s="226"/>
      <c r="AO132" s="226"/>
      <c r="AP132" s="226"/>
      <c r="AQ132" s="226"/>
      <c r="AR132" s="226"/>
      <c r="AS132" s="226"/>
      <c r="AT132" s="226"/>
      <c r="AU132" s="226"/>
      <c r="AV132" s="226"/>
      <c r="AW132" s="226"/>
      <c r="AX132" s="226"/>
      <c r="AY132" s="226"/>
      <c r="AZ132" s="226"/>
      <c r="BA132" s="226"/>
      <c r="BB132" s="226"/>
      <c r="BC132" s="226"/>
      <c r="BD132" s="226"/>
      <c r="BE132" s="226"/>
      <c r="BF132" s="226"/>
      <c r="BG132" s="226"/>
      <c r="BH132" s="226"/>
      <c r="BI132" s="226"/>
      <c r="BJ132" s="226"/>
      <c r="BK132" s="226"/>
      <c r="BL132" s="226"/>
      <c r="BM132" s="226"/>
      <c r="BN132" s="226"/>
      <c r="BO132" s="226"/>
      <c r="BP132" s="226"/>
      <c r="BQ132" s="226"/>
      <c r="BR132" s="226"/>
      <c r="BS132" s="226"/>
      <c r="BT132" s="226"/>
      <c r="BU132" s="226"/>
      <c r="BV132" s="226"/>
      <c r="BW132" s="226"/>
      <c r="BX132" s="226"/>
      <c r="BY132" s="226"/>
      <c r="BZ132" s="226"/>
      <c r="CA132" s="226"/>
      <c r="CB132" s="226"/>
      <c r="CC132" s="226"/>
      <c r="CD132" s="226"/>
      <c r="CE132" s="226"/>
      <c r="CF132" s="226"/>
      <c r="CG132" s="226"/>
      <c r="CH132" s="226"/>
      <c r="CI132" s="226"/>
      <c r="CJ132" s="226"/>
      <c r="CK132" s="226"/>
      <c r="CL132" s="226"/>
      <c r="CM132" s="226"/>
      <c r="CN132" s="226"/>
      <c r="CO132" s="226"/>
      <c r="CP132" s="226"/>
      <c r="CQ132" s="226"/>
      <c r="CR132" s="226"/>
      <c r="CS132" s="226"/>
      <c r="CT132" s="226"/>
      <c r="CU132" s="226"/>
      <c r="CV132" s="226"/>
      <c r="CW132" s="226"/>
      <c r="CX132" s="226"/>
      <c r="CY132" s="226"/>
      <c r="CZ132" s="226"/>
      <c r="DA132" s="226"/>
      <c r="DB132" s="226"/>
      <c r="DC132" s="226"/>
      <c r="DD132" s="226"/>
      <c r="DE132" s="226"/>
      <c r="DF132" s="226"/>
      <c r="DG132" s="226"/>
      <c r="DH132" s="226"/>
      <c r="DI132" s="226"/>
      <c r="DJ132" s="226"/>
      <c r="DK132" s="226"/>
      <c r="DL132" s="226"/>
      <c r="DM132" s="226"/>
      <c r="DN132" s="226"/>
      <c r="DO132" s="226"/>
      <c r="DP132" s="226"/>
      <c r="DQ132" s="226"/>
      <c r="DR132" s="226"/>
      <c r="DS132" s="226"/>
      <c r="DT132" s="226"/>
      <c r="DU132" s="226"/>
      <c r="DV132" s="226"/>
      <c r="DW132" s="226"/>
      <c r="DX132" s="226"/>
      <c r="DY132" s="226"/>
      <c r="DZ132" s="226"/>
      <c r="EA132" s="226"/>
      <c r="EB132" s="226"/>
      <c r="EC132" s="226"/>
      <c r="ED132" s="226"/>
      <c r="EE132" s="226"/>
      <c r="EF132" s="226"/>
      <c r="EG132" s="226"/>
      <c r="EH132" s="226"/>
      <c r="EI132" s="226"/>
      <c r="EJ132" s="226"/>
      <c r="EK132" s="226"/>
      <c r="EL132" s="226"/>
      <c r="EM132" s="226"/>
      <c r="EN132" s="226"/>
      <c r="EO132" s="226"/>
      <c r="EP132" s="226"/>
      <c r="EQ132" s="226"/>
      <c r="ER132" s="226"/>
      <c r="ES132" s="226"/>
      <c r="ET132" s="226"/>
      <c r="EU132" s="226"/>
      <c r="EV132" s="226"/>
      <c r="EW132" s="226"/>
      <c r="EX132" s="226"/>
      <c r="EY132" s="226"/>
      <c r="EZ132" s="226"/>
      <c r="FA132" s="226"/>
      <c r="FB132" s="226"/>
      <c r="FC132" s="226"/>
      <c r="FD132" s="226"/>
      <c r="FE132" s="226"/>
      <c r="FF132" s="226"/>
      <c r="FG132" s="226"/>
      <c r="FH132" s="226"/>
      <c r="FI132" s="226"/>
      <c r="FJ132" s="226"/>
      <c r="FK132" s="226"/>
      <c r="FL132" s="226"/>
      <c r="FM132" s="226"/>
      <c r="FN132" s="226"/>
      <c r="FO132" s="226"/>
      <c r="FP132" s="226"/>
      <c r="FQ132" s="226"/>
      <c r="FR132" s="226"/>
      <c r="FS132" s="226"/>
      <c r="FT132" s="226"/>
      <c r="FU132" s="226"/>
      <c r="FV132" s="226"/>
      <c r="FW132" s="226"/>
      <c r="FX132" s="226"/>
      <c r="FY132" s="226"/>
      <c r="FZ132" s="226"/>
      <c r="GA132" s="226"/>
      <c r="GB132" s="226"/>
      <c r="GC132" s="226"/>
      <c r="GD132" s="226"/>
      <c r="GE132" s="226"/>
      <c r="GF132" s="226"/>
      <c r="GG132" s="226"/>
      <c r="GH132" s="226"/>
      <c r="GI132" s="226"/>
      <c r="GJ132" s="226"/>
      <c r="GK132" s="226"/>
      <c r="GL132" s="226"/>
      <c r="GM132" s="226"/>
      <c r="GN132" s="226"/>
      <c r="GO132" s="226"/>
      <c r="GP132" s="226"/>
      <c r="GQ132" s="226"/>
      <c r="GR132" s="226"/>
      <c r="GS132" s="226"/>
      <c r="GT132" s="226"/>
      <c r="GU132" s="226"/>
      <c r="GV132" s="226"/>
      <c r="GW132" s="226"/>
      <c r="GX132" s="226"/>
      <c r="GY132" s="226"/>
      <c r="GZ132" s="226"/>
      <c r="HA132" s="226"/>
      <c r="HB132" s="226"/>
      <c r="HC132" s="226"/>
      <c r="HD132" s="226"/>
      <c r="HE132" s="226"/>
      <c r="HF132" s="226"/>
      <c r="HG132" s="226"/>
      <c r="HH132" s="226"/>
      <c r="HI132" s="226"/>
      <c r="HJ132" s="226"/>
      <c r="HK132" s="226"/>
      <c r="HL132" s="226"/>
      <c r="HM132" s="226"/>
      <c r="HN132" s="226"/>
      <c r="HO132" s="226"/>
      <c r="HP132" s="226"/>
      <c r="HQ132" s="226"/>
      <c r="HR132" s="226"/>
    </row>
    <row r="133" spans="1:226">
      <c r="A133" s="238"/>
      <c r="B133" s="238"/>
      <c r="C133" s="257"/>
      <c r="D133" s="258"/>
      <c r="E133" s="238"/>
      <c r="F133" s="259"/>
      <c r="G133" s="260"/>
      <c r="H133" s="261"/>
      <c r="I133" s="226"/>
      <c r="J133" s="226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6"/>
      <c r="X133" s="226"/>
      <c r="Y133" s="226"/>
      <c r="Z133" s="226"/>
      <c r="AA133" s="226"/>
      <c r="AB133" s="226"/>
      <c r="AC133" s="226"/>
      <c r="AD133" s="226"/>
      <c r="AE133" s="226"/>
      <c r="AF133" s="226"/>
      <c r="AG133" s="226"/>
      <c r="AH133" s="226"/>
      <c r="AI133" s="226"/>
      <c r="AJ133" s="226"/>
      <c r="AK133" s="226"/>
      <c r="AL133" s="226"/>
      <c r="AM133" s="226"/>
      <c r="AN133" s="226"/>
      <c r="AO133" s="226"/>
      <c r="AP133" s="226"/>
      <c r="AQ133" s="226"/>
      <c r="AR133" s="226"/>
      <c r="AS133" s="226"/>
      <c r="AT133" s="226"/>
      <c r="AU133" s="226"/>
      <c r="AV133" s="226"/>
      <c r="AW133" s="226"/>
      <c r="AX133" s="226"/>
      <c r="AY133" s="226"/>
      <c r="AZ133" s="226"/>
      <c r="BA133" s="226"/>
      <c r="BB133" s="226"/>
      <c r="BC133" s="226"/>
      <c r="BD133" s="226"/>
      <c r="BE133" s="226"/>
      <c r="BF133" s="226"/>
      <c r="BG133" s="226"/>
      <c r="BH133" s="226"/>
      <c r="BI133" s="226"/>
      <c r="BJ133" s="226"/>
      <c r="BK133" s="226"/>
      <c r="BL133" s="226"/>
      <c r="BM133" s="226"/>
      <c r="BN133" s="226"/>
      <c r="BO133" s="226"/>
      <c r="BP133" s="226"/>
      <c r="BQ133" s="226"/>
      <c r="BR133" s="226"/>
      <c r="BS133" s="226"/>
      <c r="BT133" s="226"/>
      <c r="BU133" s="226"/>
      <c r="BV133" s="226"/>
      <c r="BW133" s="226"/>
      <c r="BX133" s="226"/>
      <c r="BY133" s="226"/>
      <c r="BZ133" s="226"/>
      <c r="CA133" s="226"/>
      <c r="CB133" s="226"/>
      <c r="CC133" s="226"/>
      <c r="CD133" s="226"/>
      <c r="CE133" s="226"/>
      <c r="CF133" s="226"/>
      <c r="CG133" s="226"/>
      <c r="CH133" s="226"/>
      <c r="CI133" s="226"/>
      <c r="CJ133" s="226"/>
      <c r="CK133" s="226"/>
      <c r="CL133" s="226"/>
      <c r="CM133" s="226"/>
      <c r="CN133" s="226"/>
      <c r="CO133" s="226"/>
      <c r="CP133" s="226"/>
      <c r="CQ133" s="226"/>
      <c r="CR133" s="226"/>
      <c r="CS133" s="226"/>
      <c r="CT133" s="226"/>
      <c r="CU133" s="226"/>
      <c r="CV133" s="226"/>
      <c r="CW133" s="226"/>
      <c r="CX133" s="226"/>
      <c r="CY133" s="226"/>
      <c r="CZ133" s="226"/>
      <c r="DA133" s="226"/>
      <c r="DB133" s="226"/>
      <c r="DC133" s="226"/>
      <c r="DD133" s="226"/>
      <c r="DE133" s="226"/>
      <c r="DF133" s="226"/>
      <c r="DG133" s="226"/>
      <c r="DH133" s="226"/>
      <c r="DI133" s="226"/>
      <c r="DJ133" s="226"/>
      <c r="DK133" s="226"/>
      <c r="DL133" s="226"/>
      <c r="DM133" s="226"/>
      <c r="DN133" s="226"/>
      <c r="DO133" s="226"/>
      <c r="DP133" s="226"/>
      <c r="DQ133" s="226"/>
      <c r="DR133" s="226"/>
      <c r="DS133" s="226"/>
      <c r="DT133" s="226"/>
      <c r="DU133" s="226"/>
      <c r="DV133" s="226"/>
      <c r="DW133" s="226"/>
      <c r="DX133" s="226"/>
      <c r="DY133" s="226"/>
      <c r="DZ133" s="226"/>
      <c r="EA133" s="226"/>
      <c r="EB133" s="226"/>
      <c r="EC133" s="226"/>
      <c r="ED133" s="226"/>
      <c r="EE133" s="226"/>
      <c r="EF133" s="226"/>
      <c r="EG133" s="226"/>
      <c r="EH133" s="226"/>
      <c r="EI133" s="226"/>
      <c r="EJ133" s="226"/>
      <c r="EK133" s="226"/>
      <c r="EL133" s="226"/>
      <c r="EM133" s="226"/>
      <c r="EN133" s="226"/>
      <c r="EO133" s="226"/>
      <c r="EP133" s="226"/>
      <c r="EQ133" s="226"/>
      <c r="ER133" s="226"/>
      <c r="ES133" s="226"/>
      <c r="ET133" s="226"/>
      <c r="EU133" s="226"/>
      <c r="EV133" s="226"/>
      <c r="EW133" s="226"/>
      <c r="EX133" s="226"/>
      <c r="EY133" s="226"/>
      <c r="EZ133" s="226"/>
      <c r="FA133" s="226"/>
      <c r="FB133" s="226"/>
      <c r="FC133" s="226"/>
      <c r="FD133" s="226"/>
      <c r="FE133" s="226"/>
      <c r="FF133" s="226"/>
      <c r="FG133" s="226"/>
      <c r="FH133" s="226"/>
      <c r="FI133" s="226"/>
      <c r="FJ133" s="226"/>
      <c r="FK133" s="226"/>
      <c r="FL133" s="226"/>
      <c r="FM133" s="226"/>
      <c r="FN133" s="226"/>
      <c r="FO133" s="226"/>
      <c r="FP133" s="226"/>
      <c r="FQ133" s="226"/>
      <c r="FR133" s="226"/>
      <c r="FS133" s="226"/>
      <c r="FT133" s="226"/>
      <c r="FU133" s="226"/>
      <c r="FV133" s="226"/>
      <c r="FW133" s="226"/>
      <c r="FX133" s="226"/>
      <c r="FY133" s="226"/>
      <c r="FZ133" s="226"/>
      <c r="GA133" s="226"/>
      <c r="GB133" s="226"/>
      <c r="GC133" s="226"/>
      <c r="GD133" s="226"/>
      <c r="GE133" s="226"/>
      <c r="GF133" s="226"/>
      <c r="GG133" s="226"/>
      <c r="GH133" s="226"/>
      <c r="GI133" s="226"/>
      <c r="GJ133" s="226"/>
      <c r="GK133" s="226"/>
      <c r="GL133" s="226"/>
      <c r="GM133" s="226"/>
      <c r="GN133" s="226"/>
      <c r="GO133" s="226"/>
      <c r="GP133" s="226"/>
      <c r="GQ133" s="226"/>
      <c r="GR133" s="226"/>
      <c r="GS133" s="226"/>
      <c r="GT133" s="226"/>
      <c r="GU133" s="226"/>
      <c r="GV133" s="226"/>
      <c r="GW133" s="226"/>
      <c r="GX133" s="226"/>
      <c r="GY133" s="226"/>
      <c r="GZ133" s="226"/>
      <c r="HA133" s="226"/>
      <c r="HB133" s="226"/>
      <c r="HC133" s="226"/>
      <c r="HD133" s="226"/>
      <c r="HE133" s="226"/>
      <c r="HF133" s="226"/>
      <c r="HG133" s="226"/>
      <c r="HH133" s="226"/>
      <c r="HI133" s="226"/>
      <c r="HJ133" s="226"/>
      <c r="HK133" s="226"/>
      <c r="HL133" s="226"/>
      <c r="HM133" s="226"/>
      <c r="HN133" s="226"/>
      <c r="HO133" s="226"/>
      <c r="HP133" s="226"/>
      <c r="HQ133" s="226"/>
      <c r="HR133" s="226"/>
    </row>
    <row r="134" spans="1:226">
      <c r="A134" s="238"/>
      <c r="B134" s="238"/>
      <c r="C134" s="257"/>
      <c r="D134" s="258"/>
      <c r="E134" s="238"/>
      <c r="F134" s="259"/>
      <c r="G134" s="260"/>
      <c r="H134" s="261"/>
      <c r="I134" s="226"/>
      <c r="J134" s="226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6"/>
      <c r="X134" s="226"/>
      <c r="Y134" s="226"/>
      <c r="Z134" s="226"/>
      <c r="AA134" s="226"/>
      <c r="AB134" s="226"/>
      <c r="AC134" s="226"/>
      <c r="AD134" s="226"/>
      <c r="AE134" s="226"/>
      <c r="AF134" s="226"/>
      <c r="AG134" s="226"/>
      <c r="AH134" s="226"/>
      <c r="AI134" s="226"/>
      <c r="AJ134" s="226"/>
      <c r="AK134" s="226"/>
      <c r="AL134" s="226"/>
      <c r="AM134" s="226"/>
      <c r="AN134" s="226"/>
      <c r="AO134" s="226"/>
      <c r="AP134" s="226"/>
      <c r="AQ134" s="226"/>
      <c r="AR134" s="226"/>
      <c r="AS134" s="226"/>
      <c r="AT134" s="226"/>
      <c r="AU134" s="226"/>
      <c r="AV134" s="226"/>
      <c r="AW134" s="226"/>
      <c r="AX134" s="226"/>
      <c r="AY134" s="226"/>
      <c r="AZ134" s="226"/>
      <c r="BA134" s="226"/>
      <c r="BB134" s="226"/>
      <c r="BC134" s="226"/>
      <c r="BD134" s="226"/>
      <c r="BE134" s="226"/>
      <c r="BF134" s="226"/>
      <c r="BG134" s="226"/>
      <c r="BH134" s="226"/>
      <c r="BI134" s="226"/>
      <c r="BJ134" s="226"/>
      <c r="BK134" s="226"/>
      <c r="BL134" s="226"/>
      <c r="BM134" s="226"/>
      <c r="BN134" s="226"/>
      <c r="BO134" s="226"/>
      <c r="BP134" s="226"/>
      <c r="BQ134" s="226"/>
      <c r="BR134" s="226"/>
      <c r="BS134" s="226"/>
      <c r="BT134" s="226"/>
      <c r="BU134" s="226"/>
      <c r="BV134" s="226"/>
      <c r="BW134" s="226"/>
      <c r="BX134" s="226"/>
      <c r="BY134" s="226"/>
      <c r="BZ134" s="226"/>
      <c r="CA134" s="226"/>
      <c r="CB134" s="226"/>
      <c r="CC134" s="226"/>
      <c r="CD134" s="226"/>
      <c r="CE134" s="226"/>
      <c r="CF134" s="226"/>
      <c r="CG134" s="226"/>
      <c r="CH134" s="226"/>
      <c r="CI134" s="226"/>
      <c r="CJ134" s="226"/>
      <c r="CK134" s="226"/>
      <c r="CL134" s="226"/>
      <c r="CM134" s="226"/>
      <c r="CN134" s="226"/>
      <c r="CO134" s="226"/>
      <c r="CP134" s="226"/>
      <c r="CQ134" s="226"/>
      <c r="CR134" s="226"/>
      <c r="CS134" s="226"/>
      <c r="CT134" s="226"/>
      <c r="CU134" s="226"/>
      <c r="CV134" s="226"/>
      <c r="CW134" s="226"/>
      <c r="CX134" s="226"/>
      <c r="CY134" s="226"/>
      <c r="CZ134" s="226"/>
      <c r="DA134" s="226"/>
      <c r="DB134" s="226"/>
      <c r="DC134" s="226"/>
      <c r="DD134" s="226"/>
      <c r="DE134" s="226"/>
      <c r="DF134" s="226"/>
      <c r="DG134" s="226"/>
      <c r="DH134" s="226"/>
      <c r="DI134" s="226"/>
      <c r="DJ134" s="226"/>
      <c r="DK134" s="226"/>
      <c r="DL134" s="226"/>
      <c r="DM134" s="226"/>
      <c r="DN134" s="226"/>
      <c r="DO134" s="226"/>
      <c r="DP134" s="226"/>
      <c r="DQ134" s="226"/>
      <c r="DR134" s="226"/>
      <c r="DS134" s="226"/>
      <c r="DT134" s="226"/>
      <c r="DU134" s="226"/>
      <c r="DV134" s="226"/>
      <c r="DW134" s="226"/>
      <c r="DX134" s="226"/>
      <c r="DY134" s="226"/>
      <c r="DZ134" s="226"/>
      <c r="EA134" s="226"/>
      <c r="EB134" s="226"/>
      <c r="EC134" s="226"/>
      <c r="ED134" s="226"/>
      <c r="EE134" s="226"/>
      <c r="EF134" s="226"/>
      <c r="EG134" s="226"/>
      <c r="EH134" s="226"/>
      <c r="EI134" s="226"/>
      <c r="EJ134" s="226"/>
      <c r="EK134" s="226"/>
      <c r="EL134" s="226"/>
      <c r="EM134" s="226"/>
      <c r="EN134" s="226"/>
      <c r="EO134" s="226"/>
      <c r="EP134" s="226"/>
      <c r="EQ134" s="226"/>
      <c r="ER134" s="226"/>
      <c r="ES134" s="226"/>
      <c r="ET134" s="226"/>
      <c r="EU134" s="226"/>
      <c r="EV134" s="226"/>
      <c r="EW134" s="226"/>
      <c r="EX134" s="226"/>
      <c r="EY134" s="226"/>
      <c r="EZ134" s="226"/>
      <c r="FA134" s="226"/>
      <c r="FB134" s="226"/>
      <c r="FC134" s="226"/>
      <c r="FD134" s="226"/>
      <c r="FE134" s="226"/>
      <c r="FF134" s="226"/>
      <c r="FG134" s="226"/>
      <c r="FH134" s="226"/>
      <c r="FI134" s="226"/>
      <c r="FJ134" s="226"/>
      <c r="FK134" s="226"/>
      <c r="FL134" s="226"/>
      <c r="FM134" s="226"/>
      <c r="FN134" s="226"/>
      <c r="FO134" s="226"/>
      <c r="FP134" s="226"/>
      <c r="FQ134" s="226"/>
      <c r="FR134" s="226"/>
      <c r="FS134" s="226"/>
      <c r="FT134" s="226"/>
      <c r="FU134" s="226"/>
      <c r="FV134" s="226"/>
      <c r="FW134" s="226"/>
      <c r="FX134" s="226"/>
      <c r="FY134" s="226"/>
      <c r="FZ134" s="226"/>
      <c r="GA134" s="226"/>
      <c r="GB134" s="226"/>
      <c r="GC134" s="226"/>
      <c r="GD134" s="226"/>
      <c r="GE134" s="226"/>
      <c r="GF134" s="226"/>
      <c r="GG134" s="226"/>
      <c r="GH134" s="226"/>
      <c r="GI134" s="226"/>
      <c r="GJ134" s="226"/>
      <c r="GK134" s="226"/>
      <c r="GL134" s="226"/>
      <c r="GM134" s="226"/>
      <c r="GN134" s="226"/>
      <c r="GO134" s="226"/>
      <c r="GP134" s="226"/>
      <c r="GQ134" s="226"/>
      <c r="GR134" s="226"/>
      <c r="GS134" s="226"/>
      <c r="GT134" s="226"/>
      <c r="GU134" s="226"/>
      <c r="GV134" s="226"/>
      <c r="GW134" s="226"/>
      <c r="GX134" s="226"/>
      <c r="GY134" s="226"/>
      <c r="GZ134" s="226"/>
      <c r="HA134" s="226"/>
      <c r="HB134" s="226"/>
      <c r="HC134" s="226"/>
      <c r="HD134" s="226"/>
      <c r="HE134" s="226"/>
      <c r="HF134" s="226"/>
      <c r="HG134" s="226"/>
      <c r="HH134" s="226"/>
      <c r="HI134" s="226"/>
      <c r="HJ134" s="226"/>
      <c r="HK134" s="226"/>
      <c r="HL134" s="226"/>
      <c r="HM134" s="226"/>
      <c r="HN134" s="226"/>
      <c r="HO134" s="226"/>
      <c r="HP134" s="226"/>
      <c r="HQ134" s="226"/>
      <c r="HR134" s="226"/>
    </row>
    <row r="135" spans="1:226">
      <c r="A135" s="238"/>
      <c r="B135" s="238"/>
      <c r="C135" s="257"/>
      <c r="D135" s="258"/>
      <c r="E135" s="238"/>
      <c r="F135" s="259"/>
      <c r="G135" s="260"/>
      <c r="H135" s="261"/>
      <c r="I135" s="226"/>
      <c r="J135" s="226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6"/>
      <c r="X135" s="226"/>
      <c r="Y135" s="226"/>
      <c r="Z135" s="226"/>
      <c r="AA135" s="226"/>
      <c r="AB135" s="226"/>
      <c r="AC135" s="226"/>
      <c r="AD135" s="226"/>
      <c r="AE135" s="226"/>
      <c r="AF135" s="226"/>
      <c r="AG135" s="226"/>
      <c r="AH135" s="226"/>
      <c r="AI135" s="226"/>
      <c r="AJ135" s="226"/>
      <c r="AK135" s="226"/>
      <c r="AL135" s="226"/>
      <c r="AM135" s="226"/>
      <c r="AN135" s="226"/>
      <c r="AO135" s="226"/>
      <c r="AP135" s="226"/>
      <c r="AQ135" s="226"/>
      <c r="AR135" s="226"/>
      <c r="AS135" s="226"/>
      <c r="AT135" s="226"/>
      <c r="AU135" s="226"/>
      <c r="AV135" s="226"/>
      <c r="AW135" s="226"/>
      <c r="AX135" s="226"/>
      <c r="AY135" s="226"/>
      <c r="AZ135" s="226"/>
      <c r="BA135" s="226"/>
      <c r="BB135" s="226"/>
      <c r="BC135" s="226"/>
      <c r="BD135" s="226"/>
      <c r="BE135" s="226"/>
      <c r="BF135" s="226"/>
      <c r="BG135" s="226"/>
      <c r="BH135" s="226"/>
      <c r="BI135" s="226"/>
      <c r="BJ135" s="226"/>
      <c r="BK135" s="226"/>
      <c r="BL135" s="226"/>
      <c r="BM135" s="226"/>
      <c r="BN135" s="226"/>
      <c r="BO135" s="226"/>
      <c r="BP135" s="226"/>
      <c r="BQ135" s="226"/>
      <c r="BR135" s="226"/>
      <c r="BS135" s="226"/>
      <c r="BT135" s="226"/>
      <c r="BU135" s="226"/>
      <c r="BV135" s="226"/>
      <c r="BW135" s="226"/>
      <c r="BX135" s="226"/>
      <c r="BY135" s="226"/>
      <c r="BZ135" s="226"/>
      <c r="CA135" s="226"/>
      <c r="CB135" s="226"/>
      <c r="CC135" s="226"/>
      <c r="CD135" s="226"/>
      <c r="CE135" s="226"/>
      <c r="CF135" s="226"/>
      <c r="CG135" s="226"/>
      <c r="CH135" s="226"/>
      <c r="CI135" s="226"/>
      <c r="CJ135" s="226"/>
      <c r="CK135" s="226"/>
      <c r="CL135" s="226"/>
      <c r="CM135" s="226"/>
      <c r="CN135" s="226"/>
      <c r="CO135" s="226"/>
      <c r="CP135" s="226"/>
      <c r="CQ135" s="226"/>
      <c r="CR135" s="226"/>
      <c r="CS135" s="226"/>
      <c r="CT135" s="226"/>
      <c r="CU135" s="226"/>
      <c r="CV135" s="226"/>
      <c r="CW135" s="226"/>
      <c r="CX135" s="226"/>
      <c r="CY135" s="226"/>
      <c r="CZ135" s="226"/>
      <c r="DA135" s="226"/>
      <c r="DB135" s="226"/>
      <c r="DC135" s="226"/>
      <c r="DD135" s="226"/>
      <c r="DE135" s="226"/>
      <c r="DF135" s="226"/>
      <c r="DG135" s="226"/>
      <c r="DH135" s="226"/>
      <c r="DI135" s="226"/>
      <c r="DJ135" s="226"/>
      <c r="DK135" s="226"/>
      <c r="DL135" s="226"/>
      <c r="DM135" s="226"/>
      <c r="DN135" s="226"/>
      <c r="DO135" s="226"/>
      <c r="DP135" s="226"/>
      <c r="DQ135" s="226"/>
      <c r="DR135" s="226"/>
      <c r="DS135" s="226"/>
      <c r="DT135" s="226"/>
      <c r="DU135" s="226"/>
      <c r="DV135" s="226"/>
      <c r="DW135" s="226"/>
      <c r="DX135" s="226"/>
      <c r="DY135" s="226"/>
      <c r="DZ135" s="226"/>
      <c r="EA135" s="226"/>
      <c r="EB135" s="226"/>
      <c r="EC135" s="226"/>
      <c r="ED135" s="226"/>
      <c r="EE135" s="226"/>
      <c r="EF135" s="226"/>
      <c r="EG135" s="226"/>
      <c r="EH135" s="226"/>
      <c r="EI135" s="226"/>
      <c r="EJ135" s="226"/>
      <c r="EK135" s="226"/>
      <c r="EL135" s="226"/>
      <c r="EM135" s="226"/>
      <c r="EN135" s="226"/>
      <c r="EO135" s="226"/>
      <c r="EP135" s="226"/>
      <c r="EQ135" s="226"/>
      <c r="ER135" s="226"/>
      <c r="ES135" s="226"/>
      <c r="ET135" s="226"/>
      <c r="EU135" s="226"/>
      <c r="EV135" s="226"/>
      <c r="EW135" s="226"/>
      <c r="EX135" s="226"/>
      <c r="EY135" s="226"/>
      <c r="EZ135" s="226"/>
      <c r="FA135" s="226"/>
      <c r="FB135" s="226"/>
      <c r="FC135" s="226"/>
      <c r="FD135" s="226"/>
      <c r="FE135" s="226"/>
      <c r="FF135" s="226"/>
      <c r="FG135" s="226"/>
      <c r="FH135" s="226"/>
      <c r="FI135" s="226"/>
      <c r="FJ135" s="226"/>
      <c r="FK135" s="226"/>
      <c r="FL135" s="226"/>
      <c r="FM135" s="226"/>
      <c r="FN135" s="226"/>
      <c r="FO135" s="226"/>
      <c r="FP135" s="226"/>
      <c r="FQ135" s="226"/>
      <c r="FR135" s="226"/>
      <c r="FS135" s="226"/>
      <c r="FT135" s="226"/>
      <c r="FU135" s="226"/>
      <c r="FV135" s="226"/>
      <c r="FW135" s="226"/>
      <c r="FX135" s="226"/>
      <c r="FY135" s="226"/>
      <c r="FZ135" s="226"/>
      <c r="GA135" s="226"/>
      <c r="GB135" s="226"/>
      <c r="GC135" s="226"/>
      <c r="GD135" s="226"/>
      <c r="GE135" s="226"/>
      <c r="GF135" s="226"/>
      <c r="GG135" s="226"/>
      <c r="GH135" s="226"/>
      <c r="GI135" s="226"/>
      <c r="GJ135" s="226"/>
      <c r="GK135" s="226"/>
      <c r="GL135" s="226"/>
      <c r="GM135" s="226"/>
      <c r="GN135" s="226"/>
      <c r="GO135" s="226"/>
      <c r="GP135" s="226"/>
      <c r="GQ135" s="226"/>
      <c r="GR135" s="226"/>
      <c r="GS135" s="226"/>
      <c r="GT135" s="226"/>
      <c r="GU135" s="226"/>
      <c r="GV135" s="226"/>
      <c r="GW135" s="226"/>
      <c r="GX135" s="226"/>
      <c r="GY135" s="226"/>
      <c r="GZ135" s="226"/>
      <c r="HA135" s="226"/>
      <c r="HB135" s="226"/>
      <c r="HC135" s="226"/>
      <c r="HD135" s="226"/>
      <c r="HE135" s="226"/>
      <c r="HF135" s="226"/>
      <c r="HG135" s="226"/>
      <c r="HH135" s="226"/>
      <c r="HI135" s="226"/>
      <c r="HJ135" s="226"/>
      <c r="HK135" s="226"/>
      <c r="HL135" s="226"/>
      <c r="HM135" s="226"/>
      <c r="HN135" s="226"/>
      <c r="HO135" s="226"/>
      <c r="HP135" s="226"/>
      <c r="HQ135" s="226"/>
      <c r="HR135" s="226"/>
    </row>
    <row r="136" spans="1:226">
      <c r="A136" s="238"/>
      <c r="B136" s="238"/>
      <c r="C136" s="257"/>
      <c r="D136" s="258"/>
      <c r="E136" s="238"/>
      <c r="F136" s="259"/>
      <c r="G136" s="260"/>
      <c r="H136" s="261"/>
      <c r="I136" s="226"/>
      <c r="J136" s="226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6"/>
      <c r="X136" s="226"/>
      <c r="Y136" s="226"/>
      <c r="Z136" s="226"/>
      <c r="AA136" s="226"/>
      <c r="AB136" s="226"/>
      <c r="AC136" s="226"/>
      <c r="AD136" s="226"/>
      <c r="AE136" s="226"/>
      <c r="AF136" s="226"/>
      <c r="AG136" s="226"/>
      <c r="AH136" s="226"/>
      <c r="AI136" s="226"/>
      <c r="AJ136" s="226"/>
      <c r="AK136" s="226"/>
      <c r="AL136" s="226"/>
      <c r="AM136" s="226"/>
      <c r="AN136" s="226"/>
      <c r="AO136" s="226"/>
      <c r="AP136" s="226"/>
      <c r="AQ136" s="226"/>
      <c r="AR136" s="226"/>
      <c r="AS136" s="226"/>
      <c r="AT136" s="226"/>
      <c r="AU136" s="226"/>
      <c r="AV136" s="226"/>
      <c r="AW136" s="226"/>
      <c r="AX136" s="226"/>
      <c r="AY136" s="226"/>
      <c r="AZ136" s="226"/>
      <c r="BA136" s="226"/>
      <c r="BB136" s="226"/>
      <c r="BC136" s="226"/>
      <c r="BD136" s="226"/>
      <c r="BE136" s="226"/>
      <c r="BF136" s="226"/>
      <c r="BG136" s="226"/>
      <c r="BH136" s="226"/>
      <c r="BI136" s="226"/>
      <c r="BJ136" s="226"/>
      <c r="BK136" s="226"/>
      <c r="BL136" s="226"/>
      <c r="BM136" s="226"/>
      <c r="BN136" s="226"/>
      <c r="BO136" s="226"/>
      <c r="BP136" s="226"/>
      <c r="BQ136" s="226"/>
      <c r="BR136" s="226"/>
      <c r="BS136" s="226"/>
      <c r="BT136" s="226"/>
      <c r="BU136" s="226"/>
      <c r="BV136" s="226"/>
      <c r="BW136" s="226"/>
      <c r="BX136" s="226"/>
      <c r="BY136" s="226"/>
      <c r="BZ136" s="226"/>
      <c r="CA136" s="226"/>
      <c r="CB136" s="226"/>
      <c r="CC136" s="226"/>
      <c r="CD136" s="226"/>
      <c r="CE136" s="226"/>
      <c r="CF136" s="226"/>
      <c r="CG136" s="226"/>
      <c r="CH136" s="226"/>
      <c r="CI136" s="226"/>
      <c r="CJ136" s="226"/>
      <c r="CK136" s="226"/>
      <c r="CL136" s="226"/>
      <c r="CM136" s="226"/>
      <c r="CN136" s="226"/>
      <c r="CO136" s="226"/>
      <c r="CP136" s="226"/>
      <c r="CQ136" s="226"/>
      <c r="CR136" s="226"/>
      <c r="CS136" s="226"/>
      <c r="CT136" s="226"/>
      <c r="CU136" s="226"/>
      <c r="CV136" s="226"/>
      <c r="CW136" s="226"/>
      <c r="CX136" s="226"/>
      <c r="CY136" s="226"/>
      <c r="CZ136" s="226"/>
      <c r="DA136" s="226"/>
      <c r="DB136" s="226"/>
      <c r="DC136" s="226"/>
      <c r="DD136" s="226"/>
      <c r="DE136" s="226"/>
      <c r="DF136" s="226"/>
      <c r="DG136" s="226"/>
      <c r="DH136" s="226"/>
      <c r="DI136" s="226"/>
      <c r="DJ136" s="226"/>
      <c r="DK136" s="226"/>
      <c r="DL136" s="226"/>
      <c r="DM136" s="226"/>
      <c r="DN136" s="226"/>
      <c r="DO136" s="226"/>
      <c r="DP136" s="226"/>
      <c r="DQ136" s="226"/>
      <c r="DR136" s="226"/>
      <c r="DS136" s="226"/>
      <c r="DT136" s="226"/>
      <c r="DU136" s="226"/>
      <c r="DV136" s="226"/>
      <c r="DW136" s="226"/>
      <c r="DX136" s="226"/>
      <c r="DY136" s="226"/>
      <c r="DZ136" s="226"/>
      <c r="EA136" s="226"/>
      <c r="EB136" s="226"/>
      <c r="EC136" s="226"/>
      <c r="ED136" s="226"/>
      <c r="EE136" s="226"/>
      <c r="EF136" s="226"/>
      <c r="EG136" s="226"/>
      <c r="EH136" s="226"/>
      <c r="EI136" s="226"/>
      <c r="EJ136" s="226"/>
      <c r="EK136" s="226"/>
      <c r="EL136" s="226"/>
      <c r="EM136" s="226"/>
      <c r="EN136" s="226"/>
      <c r="EO136" s="226"/>
      <c r="EP136" s="226"/>
      <c r="EQ136" s="226"/>
      <c r="ER136" s="226"/>
      <c r="ES136" s="226"/>
      <c r="ET136" s="226"/>
      <c r="EU136" s="226"/>
      <c r="EV136" s="226"/>
      <c r="EW136" s="226"/>
      <c r="EX136" s="226"/>
      <c r="EY136" s="226"/>
      <c r="EZ136" s="226"/>
      <c r="FA136" s="226"/>
      <c r="FB136" s="226"/>
      <c r="FC136" s="226"/>
      <c r="FD136" s="226"/>
      <c r="FE136" s="226"/>
      <c r="FF136" s="226"/>
      <c r="FG136" s="226"/>
      <c r="FH136" s="226"/>
      <c r="FI136" s="226"/>
      <c r="FJ136" s="226"/>
      <c r="FK136" s="226"/>
      <c r="FL136" s="226"/>
      <c r="FM136" s="226"/>
      <c r="FN136" s="226"/>
      <c r="FO136" s="226"/>
      <c r="FP136" s="226"/>
      <c r="FQ136" s="226"/>
      <c r="FR136" s="226"/>
      <c r="FS136" s="226"/>
      <c r="FT136" s="226"/>
      <c r="FU136" s="226"/>
      <c r="FV136" s="226"/>
      <c r="FW136" s="226"/>
      <c r="FX136" s="226"/>
      <c r="FY136" s="226"/>
      <c r="FZ136" s="226"/>
      <c r="GA136" s="226"/>
      <c r="GB136" s="226"/>
      <c r="GC136" s="226"/>
      <c r="GD136" s="226"/>
      <c r="GE136" s="226"/>
      <c r="GF136" s="226"/>
      <c r="GG136" s="226"/>
      <c r="GH136" s="226"/>
      <c r="GI136" s="226"/>
      <c r="GJ136" s="226"/>
      <c r="GK136" s="226"/>
      <c r="GL136" s="226"/>
      <c r="GM136" s="226"/>
      <c r="GN136" s="226"/>
      <c r="GO136" s="226"/>
      <c r="GP136" s="226"/>
      <c r="GQ136" s="226"/>
      <c r="GR136" s="226"/>
      <c r="GS136" s="226"/>
      <c r="GT136" s="226"/>
      <c r="GU136" s="226"/>
      <c r="GV136" s="226"/>
      <c r="GW136" s="226"/>
      <c r="GX136" s="226"/>
      <c r="GY136" s="226"/>
      <c r="GZ136" s="226"/>
      <c r="HA136" s="226"/>
      <c r="HB136" s="226"/>
      <c r="HC136" s="226"/>
      <c r="HD136" s="226"/>
      <c r="HE136" s="226"/>
      <c r="HF136" s="226"/>
      <c r="HG136" s="226"/>
      <c r="HH136" s="226"/>
      <c r="HI136" s="226"/>
      <c r="HJ136" s="226"/>
      <c r="HK136" s="226"/>
      <c r="HL136" s="226"/>
      <c r="HM136" s="226"/>
      <c r="HN136" s="226"/>
      <c r="HO136" s="226"/>
      <c r="HP136" s="226"/>
      <c r="HQ136" s="226"/>
      <c r="HR136" s="226"/>
    </row>
    <row r="137" spans="1:226">
      <c r="A137" s="238"/>
      <c r="B137" s="238"/>
      <c r="C137" s="257"/>
      <c r="D137" s="258"/>
      <c r="E137" s="238"/>
      <c r="F137" s="259"/>
      <c r="G137" s="260"/>
      <c r="H137" s="261"/>
      <c r="I137" s="226"/>
      <c r="J137" s="226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6"/>
      <c r="X137" s="226"/>
      <c r="Y137" s="226"/>
      <c r="Z137" s="226"/>
      <c r="AA137" s="226"/>
      <c r="AB137" s="226"/>
      <c r="AC137" s="226"/>
      <c r="AD137" s="226"/>
      <c r="AE137" s="226"/>
      <c r="AF137" s="226"/>
      <c r="AG137" s="226"/>
      <c r="AH137" s="226"/>
      <c r="AI137" s="226"/>
      <c r="AJ137" s="226"/>
      <c r="AK137" s="226"/>
      <c r="AL137" s="226"/>
      <c r="AM137" s="226"/>
      <c r="AN137" s="226"/>
      <c r="AO137" s="226"/>
      <c r="AP137" s="226"/>
      <c r="AQ137" s="226"/>
      <c r="AR137" s="226"/>
      <c r="AS137" s="226"/>
      <c r="AT137" s="226"/>
      <c r="AU137" s="226"/>
      <c r="AV137" s="226"/>
      <c r="AW137" s="226"/>
      <c r="AX137" s="226"/>
      <c r="AY137" s="226"/>
      <c r="AZ137" s="226"/>
      <c r="BA137" s="226"/>
      <c r="BB137" s="226"/>
      <c r="BC137" s="226"/>
      <c r="BD137" s="226"/>
      <c r="BE137" s="226"/>
      <c r="BF137" s="226"/>
      <c r="BG137" s="226"/>
      <c r="BH137" s="226"/>
      <c r="BI137" s="226"/>
      <c r="BJ137" s="226"/>
      <c r="BK137" s="226"/>
      <c r="BL137" s="226"/>
      <c r="BM137" s="226"/>
      <c r="BN137" s="226"/>
      <c r="BO137" s="226"/>
      <c r="BP137" s="226"/>
      <c r="BQ137" s="226"/>
      <c r="BR137" s="226"/>
      <c r="BS137" s="226"/>
      <c r="BT137" s="226"/>
      <c r="BU137" s="226"/>
      <c r="BV137" s="226"/>
      <c r="BW137" s="226"/>
      <c r="BX137" s="226"/>
      <c r="BY137" s="226"/>
      <c r="BZ137" s="226"/>
      <c r="CA137" s="226"/>
      <c r="CB137" s="226"/>
      <c r="CC137" s="226"/>
      <c r="CD137" s="226"/>
      <c r="CE137" s="226"/>
      <c r="CF137" s="226"/>
      <c r="CG137" s="226"/>
      <c r="CH137" s="226"/>
      <c r="CI137" s="226"/>
      <c r="CJ137" s="226"/>
      <c r="CK137" s="226"/>
      <c r="CL137" s="226"/>
      <c r="CM137" s="226"/>
      <c r="CN137" s="226"/>
      <c r="CO137" s="226"/>
      <c r="CP137" s="226"/>
      <c r="CQ137" s="226"/>
      <c r="CR137" s="226"/>
      <c r="CS137" s="226"/>
      <c r="CT137" s="226"/>
      <c r="CU137" s="226"/>
      <c r="CV137" s="226"/>
      <c r="CW137" s="226"/>
      <c r="CX137" s="226"/>
      <c r="CY137" s="226"/>
      <c r="CZ137" s="226"/>
      <c r="DA137" s="226"/>
      <c r="DB137" s="226"/>
      <c r="DC137" s="226"/>
      <c r="DD137" s="226"/>
      <c r="DE137" s="226"/>
      <c r="DF137" s="226"/>
      <c r="DG137" s="226"/>
      <c r="DH137" s="226"/>
      <c r="DI137" s="226"/>
      <c r="DJ137" s="226"/>
      <c r="DK137" s="226"/>
      <c r="DL137" s="226"/>
      <c r="DM137" s="226"/>
      <c r="DN137" s="226"/>
      <c r="DO137" s="226"/>
      <c r="DP137" s="226"/>
      <c r="DQ137" s="226"/>
      <c r="DR137" s="226"/>
      <c r="DS137" s="226"/>
      <c r="DT137" s="226"/>
      <c r="DU137" s="226"/>
      <c r="DV137" s="226"/>
      <c r="DW137" s="226"/>
      <c r="DX137" s="226"/>
      <c r="DY137" s="226"/>
      <c r="DZ137" s="226"/>
      <c r="EA137" s="226"/>
      <c r="EB137" s="226"/>
      <c r="EC137" s="226"/>
      <c r="ED137" s="226"/>
      <c r="EE137" s="226"/>
      <c r="EF137" s="226"/>
      <c r="EG137" s="226"/>
      <c r="EH137" s="226"/>
      <c r="EI137" s="226"/>
      <c r="EJ137" s="226"/>
      <c r="EK137" s="226"/>
      <c r="EL137" s="226"/>
      <c r="EM137" s="226"/>
      <c r="EN137" s="226"/>
      <c r="EO137" s="226"/>
      <c r="EP137" s="226"/>
      <c r="EQ137" s="226"/>
      <c r="ER137" s="226"/>
      <c r="ES137" s="226"/>
      <c r="ET137" s="226"/>
      <c r="EU137" s="226"/>
      <c r="EV137" s="226"/>
      <c r="EW137" s="226"/>
      <c r="EX137" s="226"/>
      <c r="EY137" s="226"/>
      <c r="EZ137" s="226"/>
      <c r="FA137" s="226"/>
      <c r="FB137" s="226"/>
      <c r="FC137" s="226"/>
      <c r="FD137" s="226"/>
      <c r="FE137" s="226"/>
      <c r="FF137" s="226"/>
      <c r="FG137" s="226"/>
      <c r="FH137" s="226"/>
      <c r="FI137" s="226"/>
      <c r="FJ137" s="226"/>
      <c r="FK137" s="226"/>
      <c r="FL137" s="226"/>
      <c r="FM137" s="226"/>
      <c r="FN137" s="226"/>
      <c r="FO137" s="226"/>
      <c r="FP137" s="226"/>
      <c r="FQ137" s="226"/>
      <c r="FR137" s="226"/>
      <c r="FS137" s="226"/>
      <c r="FT137" s="226"/>
      <c r="FU137" s="226"/>
      <c r="FV137" s="226"/>
      <c r="FW137" s="226"/>
      <c r="FX137" s="226"/>
      <c r="FY137" s="226"/>
      <c r="FZ137" s="226"/>
      <c r="GA137" s="226"/>
      <c r="GB137" s="226"/>
      <c r="GC137" s="226"/>
      <c r="GD137" s="226"/>
      <c r="GE137" s="226"/>
      <c r="GF137" s="226"/>
      <c r="GG137" s="226"/>
      <c r="GH137" s="226"/>
      <c r="GI137" s="226"/>
      <c r="GJ137" s="226"/>
      <c r="GK137" s="226"/>
      <c r="GL137" s="226"/>
      <c r="GM137" s="226"/>
      <c r="GN137" s="226"/>
      <c r="GO137" s="226"/>
      <c r="GP137" s="226"/>
      <c r="GQ137" s="226"/>
      <c r="GR137" s="226"/>
      <c r="GS137" s="226"/>
      <c r="GT137" s="226"/>
      <c r="GU137" s="226"/>
      <c r="GV137" s="226"/>
      <c r="GW137" s="226"/>
      <c r="GX137" s="226"/>
      <c r="GY137" s="226"/>
      <c r="GZ137" s="226"/>
      <c r="HA137" s="226"/>
      <c r="HB137" s="226"/>
      <c r="HC137" s="226"/>
      <c r="HD137" s="226"/>
      <c r="HE137" s="226"/>
      <c r="HF137" s="226"/>
      <c r="HG137" s="226"/>
      <c r="HH137" s="226"/>
      <c r="HI137" s="226"/>
      <c r="HJ137" s="226"/>
      <c r="HK137" s="226"/>
      <c r="HL137" s="226"/>
      <c r="HM137" s="226"/>
      <c r="HN137" s="226"/>
      <c r="HO137" s="226"/>
      <c r="HP137" s="226"/>
      <c r="HQ137" s="226"/>
      <c r="HR137" s="226"/>
    </row>
    <row r="138" spans="1:226">
      <c r="A138" s="238"/>
      <c r="B138" s="238"/>
      <c r="C138" s="257"/>
      <c r="D138" s="258"/>
      <c r="E138" s="238"/>
      <c r="F138" s="259"/>
      <c r="G138" s="260"/>
      <c r="H138" s="261"/>
      <c r="I138" s="226"/>
      <c r="J138" s="226"/>
      <c r="K138" s="226"/>
      <c r="L138" s="226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6"/>
      <c r="X138" s="226"/>
      <c r="Y138" s="226"/>
      <c r="Z138" s="226"/>
      <c r="AA138" s="226"/>
      <c r="AB138" s="226"/>
      <c r="AC138" s="226"/>
      <c r="AD138" s="226"/>
      <c r="AE138" s="226"/>
      <c r="AF138" s="226"/>
      <c r="AG138" s="226"/>
      <c r="AH138" s="226"/>
      <c r="AI138" s="226"/>
      <c r="AJ138" s="226"/>
      <c r="AK138" s="226"/>
      <c r="AL138" s="226"/>
      <c r="AM138" s="226"/>
      <c r="AN138" s="226"/>
      <c r="AO138" s="226"/>
      <c r="AP138" s="226"/>
      <c r="AQ138" s="226"/>
      <c r="AR138" s="226"/>
      <c r="AS138" s="226"/>
      <c r="AT138" s="226"/>
      <c r="AU138" s="226"/>
      <c r="AV138" s="226"/>
      <c r="AW138" s="226"/>
      <c r="AX138" s="226"/>
      <c r="AY138" s="226"/>
      <c r="AZ138" s="226"/>
      <c r="BA138" s="226"/>
      <c r="BB138" s="226"/>
      <c r="BC138" s="226"/>
      <c r="BD138" s="226"/>
      <c r="BE138" s="226"/>
      <c r="BF138" s="226"/>
      <c r="BG138" s="226"/>
      <c r="BH138" s="226"/>
      <c r="BI138" s="226"/>
      <c r="BJ138" s="226"/>
      <c r="BK138" s="226"/>
      <c r="BL138" s="226"/>
      <c r="BM138" s="226"/>
      <c r="BN138" s="226"/>
      <c r="BO138" s="226"/>
      <c r="BP138" s="226"/>
      <c r="BQ138" s="226"/>
      <c r="BR138" s="226"/>
      <c r="BS138" s="226"/>
      <c r="BT138" s="226"/>
      <c r="BU138" s="226"/>
      <c r="BV138" s="226"/>
      <c r="BW138" s="226"/>
      <c r="BX138" s="226"/>
      <c r="BY138" s="226"/>
      <c r="BZ138" s="226"/>
      <c r="CA138" s="226"/>
      <c r="CB138" s="226"/>
      <c r="CC138" s="226"/>
      <c r="CD138" s="226"/>
      <c r="CE138" s="226"/>
      <c r="CF138" s="226"/>
      <c r="CG138" s="226"/>
      <c r="CH138" s="226"/>
      <c r="CI138" s="226"/>
      <c r="CJ138" s="226"/>
      <c r="CK138" s="226"/>
      <c r="CL138" s="226"/>
      <c r="CM138" s="226"/>
      <c r="CN138" s="226"/>
      <c r="CO138" s="226"/>
      <c r="CP138" s="226"/>
      <c r="CQ138" s="226"/>
      <c r="CR138" s="226"/>
      <c r="CS138" s="226"/>
      <c r="CT138" s="226"/>
      <c r="CU138" s="226"/>
      <c r="CV138" s="226"/>
      <c r="CW138" s="226"/>
      <c r="CX138" s="226"/>
      <c r="CY138" s="226"/>
      <c r="CZ138" s="226"/>
      <c r="DA138" s="226"/>
      <c r="DB138" s="226"/>
      <c r="DC138" s="226"/>
      <c r="DD138" s="226"/>
      <c r="DE138" s="226"/>
      <c r="DF138" s="226"/>
      <c r="DG138" s="226"/>
      <c r="DH138" s="226"/>
      <c r="DI138" s="226"/>
      <c r="DJ138" s="226"/>
      <c r="DK138" s="226"/>
      <c r="DL138" s="226"/>
      <c r="DM138" s="226"/>
      <c r="DN138" s="226"/>
      <c r="DO138" s="226"/>
      <c r="DP138" s="226"/>
      <c r="DQ138" s="226"/>
      <c r="DR138" s="226"/>
      <c r="DS138" s="226"/>
      <c r="DT138" s="226"/>
      <c r="DU138" s="226"/>
      <c r="DV138" s="226"/>
      <c r="DW138" s="226"/>
      <c r="DX138" s="226"/>
      <c r="DY138" s="226"/>
      <c r="DZ138" s="226"/>
      <c r="EA138" s="226"/>
      <c r="EB138" s="226"/>
      <c r="EC138" s="226"/>
      <c r="ED138" s="226"/>
      <c r="EE138" s="226"/>
      <c r="EF138" s="226"/>
      <c r="EG138" s="226"/>
      <c r="EH138" s="226"/>
      <c r="EI138" s="226"/>
      <c r="EJ138" s="226"/>
      <c r="EK138" s="226"/>
      <c r="EL138" s="226"/>
      <c r="EM138" s="226"/>
      <c r="EN138" s="226"/>
      <c r="EO138" s="226"/>
      <c r="EP138" s="226"/>
      <c r="EQ138" s="226"/>
      <c r="ER138" s="226"/>
      <c r="ES138" s="226"/>
      <c r="ET138" s="226"/>
      <c r="EU138" s="226"/>
      <c r="EV138" s="226"/>
      <c r="EW138" s="226"/>
      <c r="EX138" s="226"/>
      <c r="EY138" s="226"/>
      <c r="EZ138" s="226"/>
      <c r="FA138" s="226"/>
      <c r="FB138" s="226"/>
      <c r="FC138" s="226"/>
      <c r="FD138" s="226"/>
      <c r="FE138" s="226"/>
      <c r="FF138" s="226"/>
      <c r="FG138" s="226"/>
      <c r="FH138" s="226"/>
      <c r="FI138" s="226"/>
      <c r="FJ138" s="226"/>
      <c r="FK138" s="226"/>
      <c r="FL138" s="226"/>
      <c r="FM138" s="226"/>
      <c r="FN138" s="226"/>
      <c r="FO138" s="226"/>
      <c r="FP138" s="226"/>
      <c r="FQ138" s="226"/>
      <c r="FR138" s="226"/>
      <c r="FS138" s="226"/>
      <c r="FT138" s="226"/>
      <c r="FU138" s="226"/>
      <c r="FV138" s="226"/>
      <c r="FW138" s="226"/>
      <c r="FX138" s="226"/>
      <c r="FY138" s="226"/>
      <c r="FZ138" s="226"/>
      <c r="GA138" s="226"/>
      <c r="GB138" s="226"/>
      <c r="GC138" s="226"/>
      <c r="GD138" s="226"/>
      <c r="GE138" s="226"/>
      <c r="GF138" s="226"/>
      <c r="GG138" s="226"/>
      <c r="GH138" s="226"/>
      <c r="GI138" s="226"/>
      <c r="GJ138" s="226"/>
      <c r="GK138" s="226"/>
      <c r="GL138" s="226"/>
      <c r="GM138" s="226"/>
      <c r="GN138" s="226"/>
      <c r="GO138" s="226"/>
      <c r="GP138" s="226"/>
      <c r="GQ138" s="226"/>
      <c r="GR138" s="226"/>
      <c r="GS138" s="226"/>
      <c r="GT138" s="226"/>
      <c r="GU138" s="226"/>
      <c r="GV138" s="226"/>
      <c r="GW138" s="226"/>
      <c r="GX138" s="226"/>
      <c r="GY138" s="226"/>
      <c r="GZ138" s="226"/>
      <c r="HA138" s="226"/>
      <c r="HB138" s="226"/>
      <c r="HC138" s="226"/>
      <c r="HD138" s="226"/>
      <c r="HE138" s="226"/>
      <c r="HF138" s="226"/>
      <c r="HG138" s="226"/>
      <c r="HH138" s="226"/>
      <c r="HI138" s="226"/>
      <c r="HJ138" s="226"/>
      <c r="HK138" s="226"/>
      <c r="HL138" s="226"/>
      <c r="HM138" s="226"/>
      <c r="HN138" s="226"/>
      <c r="HO138" s="226"/>
      <c r="HP138" s="226"/>
      <c r="HQ138" s="226"/>
      <c r="HR138" s="226"/>
    </row>
    <row r="139" spans="1:226">
      <c r="A139" s="238"/>
      <c r="B139" s="238"/>
      <c r="C139" s="257"/>
      <c r="D139" s="258"/>
      <c r="E139" s="238"/>
      <c r="F139" s="259"/>
      <c r="G139" s="260"/>
      <c r="H139" s="261"/>
      <c r="I139" s="226"/>
      <c r="J139" s="226"/>
      <c r="K139" s="226"/>
      <c r="L139" s="226"/>
      <c r="M139" s="226"/>
      <c r="N139" s="226"/>
      <c r="O139" s="226"/>
      <c r="P139" s="226"/>
      <c r="Q139" s="226"/>
      <c r="R139" s="226"/>
      <c r="S139" s="226"/>
      <c r="T139" s="226"/>
      <c r="U139" s="226"/>
      <c r="V139" s="226"/>
      <c r="W139" s="226"/>
      <c r="X139" s="226"/>
      <c r="Y139" s="226"/>
      <c r="Z139" s="226"/>
      <c r="AA139" s="226"/>
      <c r="AB139" s="226"/>
      <c r="AC139" s="226"/>
      <c r="AD139" s="226"/>
      <c r="AE139" s="226"/>
      <c r="AF139" s="226"/>
      <c r="AG139" s="226"/>
      <c r="AH139" s="226"/>
      <c r="AI139" s="226"/>
      <c r="AJ139" s="226"/>
      <c r="AK139" s="226"/>
      <c r="AL139" s="226"/>
      <c r="AM139" s="226"/>
      <c r="AN139" s="226"/>
      <c r="AO139" s="226"/>
      <c r="AP139" s="226"/>
      <c r="AQ139" s="226"/>
      <c r="AR139" s="226"/>
      <c r="AS139" s="226"/>
      <c r="AT139" s="226"/>
      <c r="AU139" s="226"/>
      <c r="AV139" s="226"/>
      <c r="AW139" s="226"/>
      <c r="AX139" s="226"/>
      <c r="AY139" s="226"/>
      <c r="AZ139" s="226"/>
      <c r="BA139" s="226"/>
      <c r="BB139" s="226"/>
      <c r="BC139" s="226"/>
      <c r="BD139" s="226"/>
      <c r="BE139" s="226"/>
      <c r="BF139" s="226"/>
      <c r="BG139" s="226"/>
      <c r="BH139" s="226"/>
      <c r="BI139" s="226"/>
      <c r="BJ139" s="226"/>
      <c r="BK139" s="226"/>
      <c r="BL139" s="226"/>
      <c r="BM139" s="226"/>
      <c r="BN139" s="226"/>
      <c r="BO139" s="226"/>
      <c r="BP139" s="226"/>
      <c r="BQ139" s="226"/>
      <c r="BR139" s="226"/>
      <c r="BS139" s="226"/>
      <c r="BT139" s="226"/>
      <c r="BU139" s="226"/>
      <c r="BV139" s="226"/>
      <c r="BW139" s="226"/>
      <c r="BX139" s="226"/>
      <c r="BY139" s="226"/>
      <c r="BZ139" s="226"/>
      <c r="CA139" s="226"/>
      <c r="CB139" s="226"/>
      <c r="CC139" s="226"/>
      <c r="CD139" s="226"/>
      <c r="CE139" s="226"/>
      <c r="CF139" s="226"/>
      <c r="CG139" s="226"/>
      <c r="CH139" s="226"/>
      <c r="CI139" s="226"/>
      <c r="CJ139" s="226"/>
      <c r="CK139" s="226"/>
      <c r="CL139" s="226"/>
      <c r="CM139" s="226"/>
      <c r="CN139" s="226"/>
      <c r="CO139" s="226"/>
      <c r="CP139" s="226"/>
      <c r="CQ139" s="226"/>
      <c r="CR139" s="226"/>
      <c r="CS139" s="226"/>
      <c r="CT139" s="226"/>
      <c r="CU139" s="226"/>
      <c r="CV139" s="226"/>
      <c r="CW139" s="226"/>
      <c r="CX139" s="226"/>
      <c r="CY139" s="226"/>
      <c r="CZ139" s="226"/>
      <c r="DA139" s="226"/>
      <c r="DB139" s="226"/>
      <c r="DC139" s="226"/>
      <c r="DD139" s="226"/>
      <c r="DE139" s="226"/>
      <c r="DF139" s="226"/>
      <c r="DG139" s="226"/>
      <c r="DH139" s="226"/>
      <c r="DI139" s="226"/>
      <c r="DJ139" s="226"/>
      <c r="DK139" s="226"/>
      <c r="DL139" s="226"/>
      <c r="DM139" s="226"/>
      <c r="DN139" s="226"/>
      <c r="DO139" s="226"/>
      <c r="DP139" s="226"/>
      <c r="DQ139" s="226"/>
      <c r="DR139" s="226"/>
      <c r="DS139" s="226"/>
      <c r="DT139" s="226"/>
      <c r="DU139" s="226"/>
      <c r="DV139" s="226"/>
      <c r="DW139" s="226"/>
      <c r="DX139" s="226"/>
      <c r="DY139" s="226"/>
      <c r="DZ139" s="226"/>
      <c r="EA139" s="226"/>
      <c r="EB139" s="226"/>
      <c r="EC139" s="226"/>
      <c r="ED139" s="226"/>
      <c r="EE139" s="226"/>
      <c r="EF139" s="226"/>
      <c r="EG139" s="226"/>
      <c r="EH139" s="226"/>
      <c r="EI139" s="226"/>
      <c r="EJ139" s="226"/>
      <c r="EK139" s="226"/>
      <c r="EL139" s="226"/>
      <c r="EM139" s="226"/>
      <c r="EN139" s="226"/>
      <c r="EO139" s="226"/>
      <c r="EP139" s="226"/>
      <c r="EQ139" s="226"/>
      <c r="ER139" s="226"/>
      <c r="ES139" s="226"/>
      <c r="ET139" s="226"/>
      <c r="EU139" s="226"/>
      <c r="EV139" s="226"/>
      <c r="EW139" s="226"/>
      <c r="EX139" s="226"/>
      <c r="EY139" s="226"/>
      <c r="EZ139" s="226"/>
      <c r="FA139" s="226"/>
      <c r="FB139" s="226"/>
      <c r="FC139" s="226"/>
      <c r="FD139" s="226"/>
      <c r="FE139" s="226"/>
      <c r="FF139" s="226"/>
      <c r="FG139" s="226"/>
      <c r="FH139" s="226"/>
      <c r="FI139" s="226"/>
      <c r="FJ139" s="226"/>
      <c r="FK139" s="226"/>
      <c r="FL139" s="226"/>
      <c r="FM139" s="226"/>
      <c r="FN139" s="226"/>
      <c r="FO139" s="226"/>
      <c r="FP139" s="226"/>
      <c r="FQ139" s="226"/>
      <c r="FR139" s="226"/>
      <c r="FS139" s="226"/>
      <c r="FT139" s="226"/>
      <c r="FU139" s="226"/>
      <c r="FV139" s="226"/>
      <c r="FW139" s="226"/>
      <c r="FX139" s="226"/>
      <c r="FY139" s="226"/>
      <c r="FZ139" s="226"/>
      <c r="GA139" s="226"/>
      <c r="GB139" s="226"/>
      <c r="GC139" s="226"/>
      <c r="GD139" s="226"/>
      <c r="GE139" s="226"/>
      <c r="GF139" s="226"/>
      <c r="GG139" s="226"/>
      <c r="GH139" s="226"/>
      <c r="GI139" s="226"/>
      <c r="GJ139" s="226"/>
      <c r="GK139" s="226"/>
      <c r="GL139" s="226"/>
      <c r="GM139" s="226"/>
      <c r="GN139" s="226"/>
      <c r="GO139" s="226"/>
      <c r="GP139" s="226"/>
      <c r="GQ139" s="226"/>
      <c r="GR139" s="226"/>
      <c r="GS139" s="226"/>
      <c r="GT139" s="226"/>
      <c r="GU139" s="226"/>
      <c r="GV139" s="226"/>
      <c r="GW139" s="226"/>
      <c r="GX139" s="226"/>
      <c r="GY139" s="226"/>
      <c r="GZ139" s="226"/>
      <c r="HA139" s="226"/>
      <c r="HB139" s="226"/>
      <c r="HC139" s="226"/>
      <c r="HD139" s="226"/>
      <c r="HE139" s="226"/>
      <c r="HF139" s="226"/>
      <c r="HG139" s="226"/>
      <c r="HH139" s="226"/>
      <c r="HI139" s="226"/>
      <c r="HJ139" s="226"/>
      <c r="HK139" s="226"/>
      <c r="HL139" s="226"/>
      <c r="HM139" s="226"/>
      <c r="HN139" s="226"/>
      <c r="HO139" s="226"/>
      <c r="HP139" s="226"/>
      <c r="HQ139" s="226"/>
      <c r="HR139" s="226"/>
    </row>
    <row r="140" spans="1:226">
      <c r="A140" s="238"/>
      <c r="B140" s="238"/>
      <c r="C140" s="257"/>
      <c r="D140" s="258"/>
      <c r="E140" s="238"/>
      <c r="F140" s="259"/>
      <c r="G140" s="260"/>
      <c r="H140" s="261"/>
      <c r="I140" s="226"/>
      <c r="J140" s="226"/>
      <c r="K140" s="226"/>
      <c r="L140" s="226"/>
      <c r="M140" s="226"/>
      <c r="N140" s="226"/>
      <c r="O140" s="226"/>
      <c r="P140" s="226"/>
      <c r="Q140" s="226"/>
      <c r="R140" s="226"/>
      <c r="S140" s="226"/>
      <c r="T140" s="226"/>
      <c r="U140" s="226"/>
      <c r="V140" s="226"/>
      <c r="W140" s="226"/>
      <c r="X140" s="226"/>
      <c r="Y140" s="226"/>
      <c r="Z140" s="226"/>
      <c r="AA140" s="226"/>
      <c r="AB140" s="226"/>
      <c r="AC140" s="226"/>
      <c r="AD140" s="226"/>
      <c r="AE140" s="226"/>
      <c r="AF140" s="226"/>
      <c r="AG140" s="226"/>
      <c r="AH140" s="226"/>
      <c r="AI140" s="226"/>
      <c r="AJ140" s="226"/>
      <c r="AK140" s="226"/>
      <c r="AL140" s="226"/>
      <c r="AM140" s="226"/>
      <c r="AN140" s="226"/>
      <c r="AO140" s="226"/>
      <c r="AP140" s="226"/>
      <c r="AQ140" s="226"/>
      <c r="AR140" s="226"/>
      <c r="AS140" s="226"/>
      <c r="AT140" s="226"/>
      <c r="AU140" s="226"/>
      <c r="AV140" s="226"/>
      <c r="AW140" s="226"/>
      <c r="AX140" s="226"/>
      <c r="AY140" s="226"/>
      <c r="AZ140" s="226"/>
      <c r="BA140" s="226"/>
      <c r="BB140" s="226"/>
      <c r="BC140" s="226"/>
      <c r="BD140" s="226"/>
      <c r="BE140" s="226"/>
      <c r="BF140" s="226"/>
      <c r="BG140" s="226"/>
      <c r="BH140" s="226"/>
      <c r="BI140" s="226"/>
      <c r="BJ140" s="226"/>
      <c r="BK140" s="226"/>
      <c r="BL140" s="226"/>
      <c r="BM140" s="226"/>
      <c r="BN140" s="226"/>
      <c r="BO140" s="226"/>
      <c r="BP140" s="226"/>
      <c r="BQ140" s="226"/>
      <c r="BR140" s="226"/>
      <c r="BS140" s="226"/>
      <c r="BT140" s="226"/>
      <c r="BU140" s="226"/>
      <c r="BV140" s="226"/>
      <c r="BW140" s="226"/>
      <c r="BX140" s="226"/>
      <c r="BY140" s="226"/>
      <c r="BZ140" s="226"/>
      <c r="CA140" s="226"/>
      <c r="CB140" s="226"/>
      <c r="CC140" s="226"/>
      <c r="CD140" s="226"/>
      <c r="CE140" s="226"/>
      <c r="CF140" s="226"/>
      <c r="CG140" s="226"/>
      <c r="CH140" s="226"/>
      <c r="CI140" s="226"/>
      <c r="CJ140" s="226"/>
      <c r="CK140" s="226"/>
      <c r="CL140" s="226"/>
      <c r="CM140" s="226"/>
      <c r="CN140" s="226"/>
      <c r="CO140" s="226"/>
      <c r="CP140" s="226"/>
      <c r="CQ140" s="226"/>
      <c r="CR140" s="226"/>
      <c r="CS140" s="226"/>
      <c r="CT140" s="226"/>
      <c r="CU140" s="226"/>
      <c r="CV140" s="226"/>
      <c r="CW140" s="226"/>
      <c r="CX140" s="226"/>
      <c r="CY140" s="226"/>
      <c r="CZ140" s="226"/>
      <c r="DA140" s="226"/>
      <c r="DB140" s="226"/>
      <c r="DC140" s="226"/>
      <c r="DD140" s="226"/>
      <c r="DE140" s="226"/>
      <c r="DF140" s="226"/>
      <c r="DG140" s="226"/>
      <c r="DH140" s="226"/>
      <c r="DI140" s="226"/>
      <c r="DJ140" s="226"/>
      <c r="DK140" s="226"/>
      <c r="DL140" s="226"/>
      <c r="DM140" s="226"/>
      <c r="DN140" s="226"/>
      <c r="DO140" s="226"/>
      <c r="DP140" s="226"/>
      <c r="DQ140" s="226"/>
      <c r="DR140" s="226"/>
      <c r="DS140" s="226"/>
      <c r="DT140" s="226"/>
      <c r="DU140" s="226"/>
      <c r="DV140" s="226"/>
      <c r="DW140" s="226"/>
      <c r="DX140" s="226"/>
      <c r="DY140" s="226"/>
      <c r="DZ140" s="226"/>
      <c r="EA140" s="226"/>
      <c r="EB140" s="226"/>
      <c r="EC140" s="226"/>
      <c r="ED140" s="226"/>
      <c r="EE140" s="226"/>
      <c r="EF140" s="226"/>
      <c r="EG140" s="226"/>
      <c r="EH140" s="226"/>
      <c r="EI140" s="226"/>
      <c r="EJ140" s="226"/>
      <c r="EK140" s="226"/>
      <c r="EL140" s="226"/>
      <c r="EM140" s="226"/>
      <c r="EN140" s="226"/>
      <c r="EO140" s="226"/>
      <c r="EP140" s="226"/>
      <c r="EQ140" s="226"/>
      <c r="ER140" s="226"/>
      <c r="ES140" s="226"/>
      <c r="ET140" s="226"/>
      <c r="EU140" s="226"/>
      <c r="EV140" s="226"/>
      <c r="EW140" s="226"/>
      <c r="EX140" s="226"/>
      <c r="EY140" s="226"/>
      <c r="EZ140" s="226"/>
      <c r="FA140" s="226"/>
      <c r="FB140" s="226"/>
      <c r="FC140" s="226"/>
      <c r="FD140" s="226"/>
      <c r="FE140" s="226"/>
      <c r="FF140" s="226"/>
      <c r="FG140" s="226"/>
      <c r="FH140" s="226"/>
      <c r="FI140" s="226"/>
      <c r="FJ140" s="226"/>
      <c r="FK140" s="226"/>
      <c r="FL140" s="226"/>
      <c r="FM140" s="226"/>
      <c r="FN140" s="226"/>
      <c r="FO140" s="226"/>
      <c r="FP140" s="226"/>
      <c r="FQ140" s="226"/>
      <c r="FR140" s="226"/>
      <c r="FS140" s="226"/>
      <c r="FT140" s="226"/>
      <c r="FU140" s="226"/>
      <c r="FV140" s="226"/>
      <c r="FW140" s="226"/>
      <c r="FX140" s="226"/>
      <c r="FY140" s="226"/>
      <c r="FZ140" s="226"/>
      <c r="GA140" s="226"/>
      <c r="GB140" s="226"/>
      <c r="GC140" s="226"/>
      <c r="GD140" s="226"/>
      <c r="GE140" s="226"/>
      <c r="GF140" s="226"/>
      <c r="GG140" s="226"/>
      <c r="GH140" s="226"/>
      <c r="GI140" s="226"/>
      <c r="GJ140" s="226"/>
      <c r="GK140" s="226"/>
      <c r="GL140" s="226"/>
      <c r="GM140" s="226"/>
      <c r="GN140" s="226"/>
      <c r="GO140" s="226"/>
      <c r="GP140" s="226"/>
      <c r="GQ140" s="226"/>
      <c r="GR140" s="226"/>
      <c r="GS140" s="226"/>
      <c r="GT140" s="226"/>
      <c r="GU140" s="226"/>
      <c r="GV140" s="226"/>
      <c r="GW140" s="226"/>
      <c r="GX140" s="226"/>
      <c r="GY140" s="226"/>
      <c r="GZ140" s="226"/>
      <c r="HA140" s="226"/>
      <c r="HB140" s="226"/>
      <c r="HC140" s="226"/>
      <c r="HD140" s="226"/>
      <c r="HE140" s="226"/>
      <c r="HF140" s="226"/>
      <c r="HG140" s="226"/>
      <c r="HH140" s="226"/>
      <c r="HI140" s="226"/>
      <c r="HJ140" s="226"/>
      <c r="HK140" s="226"/>
      <c r="HL140" s="226"/>
      <c r="HM140" s="226"/>
      <c r="HN140" s="226"/>
      <c r="HO140" s="226"/>
      <c r="HP140" s="226"/>
      <c r="HQ140" s="226"/>
      <c r="HR140" s="226"/>
    </row>
    <row r="141" spans="1:226">
      <c r="A141" s="238"/>
      <c r="B141" s="238"/>
      <c r="C141" s="257"/>
      <c r="D141" s="258"/>
      <c r="E141" s="238"/>
      <c r="F141" s="259"/>
      <c r="G141" s="260"/>
      <c r="H141" s="261"/>
      <c r="I141" s="226"/>
      <c r="J141" s="226"/>
      <c r="K141" s="226"/>
      <c r="L141" s="226"/>
      <c r="M141" s="226"/>
      <c r="N141" s="226"/>
      <c r="O141" s="226"/>
      <c r="P141" s="226"/>
      <c r="Q141" s="226"/>
      <c r="R141" s="226"/>
      <c r="S141" s="226"/>
      <c r="T141" s="226"/>
      <c r="U141" s="226"/>
      <c r="V141" s="226"/>
      <c r="W141" s="226"/>
      <c r="X141" s="226"/>
      <c r="Y141" s="226"/>
      <c r="Z141" s="226"/>
      <c r="AA141" s="226"/>
      <c r="AB141" s="226"/>
      <c r="AC141" s="226"/>
      <c r="AD141" s="226"/>
      <c r="AE141" s="226"/>
      <c r="AF141" s="226"/>
      <c r="AG141" s="226"/>
      <c r="AH141" s="226"/>
      <c r="AI141" s="226"/>
      <c r="AJ141" s="226"/>
      <c r="AK141" s="226"/>
      <c r="AL141" s="226"/>
      <c r="AM141" s="226"/>
      <c r="AN141" s="226"/>
      <c r="AO141" s="226"/>
      <c r="AP141" s="226"/>
      <c r="AQ141" s="226"/>
      <c r="AR141" s="226"/>
      <c r="AS141" s="226"/>
      <c r="AT141" s="226"/>
      <c r="AU141" s="226"/>
      <c r="AV141" s="226"/>
      <c r="AW141" s="226"/>
      <c r="AX141" s="226"/>
      <c r="AY141" s="226"/>
      <c r="AZ141" s="226"/>
      <c r="BA141" s="226"/>
      <c r="BB141" s="226"/>
      <c r="BC141" s="226"/>
      <c r="BD141" s="226"/>
      <c r="BE141" s="226"/>
      <c r="BF141" s="226"/>
      <c r="BG141" s="226"/>
      <c r="BH141" s="226"/>
      <c r="BI141" s="226"/>
      <c r="BJ141" s="226"/>
      <c r="BK141" s="226"/>
      <c r="BL141" s="226"/>
      <c r="BM141" s="226"/>
      <c r="BN141" s="226"/>
      <c r="BO141" s="226"/>
      <c r="BP141" s="226"/>
      <c r="BQ141" s="226"/>
      <c r="BR141" s="226"/>
      <c r="BS141" s="226"/>
      <c r="BT141" s="226"/>
      <c r="BU141" s="226"/>
      <c r="BV141" s="226"/>
      <c r="BW141" s="226"/>
      <c r="BX141" s="226"/>
      <c r="BY141" s="226"/>
      <c r="BZ141" s="226"/>
      <c r="CA141" s="226"/>
      <c r="CB141" s="226"/>
      <c r="CC141" s="226"/>
      <c r="CD141" s="226"/>
      <c r="CE141" s="226"/>
      <c r="CF141" s="226"/>
      <c r="CG141" s="226"/>
      <c r="CH141" s="226"/>
      <c r="CI141" s="226"/>
      <c r="CJ141" s="226"/>
      <c r="CK141" s="226"/>
      <c r="CL141" s="226"/>
      <c r="CM141" s="226"/>
      <c r="CN141" s="226"/>
      <c r="CO141" s="226"/>
      <c r="CP141" s="226"/>
      <c r="CQ141" s="226"/>
      <c r="CR141" s="226"/>
      <c r="CS141" s="226"/>
      <c r="CT141" s="226"/>
      <c r="CU141" s="226"/>
      <c r="CV141" s="226"/>
      <c r="CW141" s="226"/>
      <c r="CX141" s="226"/>
      <c r="CY141" s="226"/>
      <c r="CZ141" s="226"/>
      <c r="DA141" s="226"/>
      <c r="DB141" s="226"/>
      <c r="DC141" s="226"/>
      <c r="DD141" s="226"/>
      <c r="DE141" s="226"/>
      <c r="DF141" s="226"/>
      <c r="DG141" s="226"/>
      <c r="DH141" s="226"/>
      <c r="DI141" s="226"/>
      <c r="DJ141" s="226"/>
      <c r="DK141" s="226"/>
      <c r="DL141" s="226"/>
      <c r="DM141" s="226"/>
      <c r="DN141" s="226"/>
      <c r="DO141" s="226"/>
      <c r="DP141" s="226"/>
      <c r="DQ141" s="226"/>
      <c r="DR141" s="226"/>
      <c r="DS141" s="226"/>
      <c r="DT141" s="226"/>
      <c r="DU141" s="226"/>
      <c r="DV141" s="226"/>
      <c r="DW141" s="226"/>
      <c r="DX141" s="226"/>
      <c r="DY141" s="226"/>
      <c r="DZ141" s="226"/>
      <c r="EA141" s="226"/>
      <c r="EB141" s="226"/>
      <c r="EC141" s="226"/>
      <c r="ED141" s="226"/>
      <c r="EE141" s="226"/>
      <c r="EF141" s="226"/>
      <c r="EG141" s="226"/>
      <c r="EH141" s="226"/>
      <c r="EI141" s="226"/>
      <c r="EJ141" s="226"/>
      <c r="EK141" s="226"/>
      <c r="EL141" s="226"/>
      <c r="EM141" s="226"/>
      <c r="EN141" s="226"/>
      <c r="EO141" s="226"/>
      <c r="EP141" s="226"/>
      <c r="EQ141" s="226"/>
      <c r="ER141" s="226"/>
      <c r="ES141" s="226"/>
      <c r="ET141" s="226"/>
      <c r="EU141" s="226"/>
      <c r="EV141" s="226"/>
      <c r="EW141" s="226"/>
      <c r="EX141" s="226"/>
      <c r="EY141" s="226"/>
      <c r="EZ141" s="226"/>
      <c r="FA141" s="226"/>
      <c r="FB141" s="226"/>
      <c r="FC141" s="226"/>
      <c r="FD141" s="226"/>
      <c r="FE141" s="226"/>
      <c r="FF141" s="226"/>
      <c r="FG141" s="226"/>
      <c r="FH141" s="226"/>
      <c r="FI141" s="226"/>
      <c r="FJ141" s="226"/>
      <c r="FK141" s="226"/>
      <c r="FL141" s="226"/>
      <c r="FM141" s="226"/>
      <c r="FN141" s="226"/>
      <c r="FO141" s="226"/>
      <c r="FP141" s="226"/>
      <c r="FQ141" s="226"/>
      <c r="FR141" s="226"/>
      <c r="FS141" s="226"/>
      <c r="FT141" s="226"/>
      <c r="FU141" s="226"/>
      <c r="FV141" s="226"/>
      <c r="FW141" s="226"/>
      <c r="FX141" s="226"/>
      <c r="FY141" s="226"/>
      <c r="FZ141" s="226"/>
      <c r="GA141" s="226"/>
      <c r="GB141" s="226"/>
      <c r="GC141" s="226"/>
      <c r="GD141" s="226"/>
      <c r="GE141" s="226"/>
      <c r="GF141" s="226"/>
      <c r="GG141" s="226"/>
      <c r="GH141" s="226"/>
      <c r="GI141" s="226"/>
      <c r="GJ141" s="226"/>
      <c r="GK141" s="226"/>
      <c r="GL141" s="226"/>
      <c r="GM141" s="226"/>
      <c r="GN141" s="226"/>
      <c r="GO141" s="226"/>
      <c r="GP141" s="226"/>
      <c r="GQ141" s="226"/>
      <c r="GR141" s="226"/>
      <c r="GS141" s="226"/>
      <c r="GT141" s="226"/>
      <c r="GU141" s="226"/>
      <c r="GV141" s="226"/>
      <c r="GW141" s="226"/>
      <c r="GX141" s="226"/>
      <c r="GY141" s="226"/>
      <c r="GZ141" s="226"/>
      <c r="HA141" s="226"/>
      <c r="HB141" s="226"/>
      <c r="HC141" s="226"/>
      <c r="HD141" s="226"/>
      <c r="HE141" s="226"/>
      <c r="HF141" s="226"/>
      <c r="HG141" s="226"/>
      <c r="HH141" s="226"/>
      <c r="HI141" s="226"/>
      <c r="HJ141" s="226"/>
      <c r="HK141" s="226"/>
      <c r="HL141" s="226"/>
      <c r="HM141" s="226"/>
      <c r="HN141" s="226"/>
      <c r="HO141" s="226"/>
      <c r="HP141" s="226"/>
      <c r="HQ141" s="226"/>
      <c r="HR141" s="226"/>
    </row>
    <row r="142" spans="1:226">
      <c r="A142" s="238"/>
      <c r="B142" s="238"/>
      <c r="C142" s="257"/>
      <c r="D142" s="258"/>
      <c r="E142" s="238"/>
      <c r="F142" s="259"/>
      <c r="G142" s="260"/>
      <c r="H142" s="261"/>
      <c r="I142" s="226"/>
      <c r="J142" s="226"/>
      <c r="K142" s="226"/>
      <c r="L142" s="226"/>
      <c r="M142" s="226"/>
      <c r="N142" s="226"/>
      <c r="O142" s="226"/>
      <c r="P142" s="226"/>
      <c r="Q142" s="226"/>
      <c r="R142" s="226"/>
      <c r="S142" s="226"/>
      <c r="T142" s="226"/>
      <c r="U142" s="226"/>
      <c r="V142" s="226"/>
      <c r="W142" s="226"/>
      <c r="X142" s="226"/>
      <c r="Y142" s="226"/>
      <c r="Z142" s="226"/>
      <c r="AA142" s="226"/>
      <c r="AB142" s="226"/>
      <c r="AC142" s="226"/>
      <c r="AD142" s="226"/>
      <c r="AE142" s="226"/>
      <c r="AF142" s="226"/>
      <c r="AG142" s="226"/>
      <c r="AH142" s="226"/>
      <c r="AI142" s="226"/>
      <c r="AJ142" s="226"/>
      <c r="AK142" s="226"/>
      <c r="AL142" s="226"/>
      <c r="AM142" s="226"/>
      <c r="AN142" s="226"/>
      <c r="AO142" s="226"/>
      <c r="AP142" s="226"/>
      <c r="AQ142" s="226"/>
      <c r="AR142" s="226"/>
      <c r="AS142" s="226"/>
      <c r="AT142" s="226"/>
      <c r="AU142" s="226"/>
      <c r="AV142" s="226"/>
      <c r="AW142" s="226"/>
      <c r="AX142" s="226"/>
      <c r="AY142" s="226"/>
      <c r="AZ142" s="226"/>
      <c r="BA142" s="226"/>
      <c r="BB142" s="226"/>
      <c r="BC142" s="226"/>
      <c r="BD142" s="226"/>
      <c r="BE142" s="226"/>
      <c r="BF142" s="226"/>
      <c r="BG142" s="226"/>
      <c r="BH142" s="226"/>
      <c r="BI142" s="226"/>
      <c r="BJ142" s="226"/>
      <c r="BK142" s="226"/>
      <c r="BL142" s="226"/>
      <c r="BM142" s="226"/>
      <c r="BN142" s="226"/>
      <c r="BO142" s="226"/>
      <c r="BP142" s="226"/>
      <c r="BQ142" s="226"/>
      <c r="BR142" s="226"/>
      <c r="BS142" s="226"/>
      <c r="BT142" s="226"/>
      <c r="BU142" s="226"/>
      <c r="BV142" s="226"/>
      <c r="BW142" s="226"/>
      <c r="BX142" s="226"/>
      <c r="BY142" s="226"/>
      <c r="BZ142" s="226"/>
      <c r="CA142" s="226"/>
      <c r="CB142" s="226"/>
      <c r="CC142" s="226"/>
      <c r="CD142" s="226"/>
      <c r="CE142" s="226"/>
      <c r="CF142" s="226"/>
      <c r="CG142" s="226"/>
      <c r="CH142" s="226"/>
      <c r="CI142" s="226"/>
      <c r="CJ142" s="226"/>
      <c r="CK142" s="226"/>
      <c r="CL142" s="226"/>
      <c r="CM142" s="226"/>
      <c r="CN142" s="226"/>
      <c r="CO142" s="226"/>
      <c r="CP142" s="226"/>
      <c r="CQ142" s="226"/>
      <c r="CR142" s="226"/>
      <c r="CS142" s="226"/>
      <c r="CT142" s="226"/>
      <c r="CU142" s="226"/>
      <c r="CV142" s="226"/>
      <c r="CW142" s="226"/>
      <c r="CX142" s="226"/>
      <c r="CY142" s="226"/>
      <c r="CZ142" s="226"/>
      <c r="DA142" s="226"/>
      <c r="DB142" s="226"/>
      <c r="DC142" s="226"/>
      <c r="DD142" s="226"/>
      <c r="DE142" s="226"/>
      <c r="DF142" s="226"/>
      <c r="DG142" s="226"/>
      <c r="DH142" s="226"/>
      <c r="DI142" s="226"/>
      <c r="DJ142" s="226"/>
      <c r="DK142" s="226"/>
      <c r="DL142" s="226"/>
      <c r="DM142" s="226"/>
      <c r="DN142" s="226"/>
      <c r="DO142" s="226"/>
      <c r="DP142" s="226"/>
      <c r="DQ142" s="226"/>
      <c r="DR142" s="226"/>
      <c r="DS142" s="226"/>
      <c r="DT142" s="226"/>
      <c r="DU142" s="226"/>
      <c r="DV142" s="226"/>
      <c r="DW142" s="226"/>
      <c r="DX142" s="226"/>
      <c r="DY142" s="226"/>
      <c r="DZ142" s="226"/>
      <c r="EA142" s="226"/>
      <c r="EB142" s="226"/>
      <c r="EC142" s="226"/>
      <c r="ED142" s="226"/>
      <c r="EE142" s="226"/>
      <c r="EF142" s="226"/>
      <c r="EG142" s="226"/>
      <c r="EH142" s="226"/>
      <c r="EI142" s="226"/>
      <c r="EJ142" s="226"/>
      <c r="EK142" s="226"/>
      <c r="EL142" s="226"/>
      <c r="EM142" s="226"/>
      <c r="EN142" s="226"/>
      <c r="EO142" s="226"/>
      <c r="EP142" s="226"/>
      <c r="EQ142" s="226"/>
      <c r="ER142" s="226"/>
      <c r="ES142" s="226"/>
      <c r="ET142" s="226"/>
      <c r="EU142" s="226"/>
      <c r="EV142" s="226"/>
      <c r="EW142" s="226"/>
      <c r="EX142" s="226"/>
      <c r="EY142" s="226"/>
      <c r="EZ142" s="226"/>
      <c r="FA142" s="226"/>
      <c r="FB142" s="226"/>
      <c r="FC142" s="226"/>
      <c r="FD142" s="226"/>
      <c r="FE142" s="226"/>
      <c r="FF142" s="226"/>
      <c r="FG142" s="226"/>
      <c r="FH142" s="226"/>
      <c r="FI142" s="226"/>
      <c r="FJ142" s="226"/>
      <c r="FK142" s="226"/>
      <c r="FL142" s="226"/>
      <c r="FM142" s="226"/>
      <c r="FN142" s="226"/>
      <c r="FO142" s="226"/>
      <c r="FP142" s="226"/>
      <c r="FQ142" s="226"/>
      <c r="FR142" s="226"/>
      <c r="FS142" s="226"/>
      <c r="FT142" s="226"/>
      <c r="FU142" s="226"/>
      <c r="FV142" s="226"/>
      <c r="FW142" s="226"/>
      <c r="FX142" s="226"/>
      <c r="FY142" s="226"/>
      <c r="FZ142" s="226"/>
      <c r="GA142" s="226"/>
      <c r="GB142" s="226"/>
      <c r="GC142" s="226"/>
      <c r="GD142" s="226"/>
      <c r="GE142" s="226"/>
      <c r="GF142" s="226"/>
      <c r="GG142" s="226"/>
      <c r="GH142" s="226"/>
      <c r="GI142" s="226"/>
      <c r="GJ142" s="226"/>
      <c r="GK142" s="226"/>
      <c r="GL142" s="226"/>
      <c r="GM142" s="226"/>
      <c r="GN142" s="226"/>
      <c r="GO142" s="226"/>
      <c r="GP142" s="226"/>
      <c r="GQ142" s="226"/>
      <c r="GR142" s="226"/>
      <c r="GS142" s="226"/>
      <c r="GT142" s="226"/>
      <c r="GU142" s="226"/>
      <c r="GV142" s="226"/>
      <c r="GW142" s="226"/>
      <c r="GX142" s="226"/>
      <c r="GY142" s="226"/>
      <c r="GZ142" s="226"/>
      <c r="HA142" s="226"/>
      <c r="HB142" s="226"/>
      <c r="HC142" s="226"/>
      <c r="HD142" s="226"/>
      <c r="HE142" s="226"/>
      <c r="HF142" s="226"/>
      <c r="HG142" s="226"/>
      <c r="HH142" s="226"/>
      <c r="HI142" s="226"/>
      <c r="HJ142" s="226"/>
      <c r="HK142" s="226"/>
      <c r="HL142" s="226"/>
      <c r="HM142" s="226"/>
      <c r="HN142" s="226"/>
      <c r="HO142" s="226"/>
      <c r="HP142" s="226"/>
      <c r="HQ142" s="226"/>
      <c r="HR142" s="226"/>
    </row>
    <row r="143" spans="1:226">
      <c r="A143" s="238"/>
      <c r="B143" s="238"/>
      <c r="C143" s="257"/>
      <c r="D143" s="258"/>
      <c r="E143" s="238"/>
      <c r="F143" s="259"/>
      <c r="G143" s="260"/>
      <c r="H143" s="261"/>
      <c r="I143" s="226"/>
      <c r="J143" s="226"/>
      <c r="K143" s="226"/>
      <c r="L143" s="226"/>
      <c r="M143" s="226"/>
      <c r="N143" s="226"/>
      <c r="O143" s="226"/>
      <c r="P143" s="226"/>
      <c r="Q143" s="226"/>
      <c r="R143" s="226"/>
      <c r="S143" s="226"/>
      <c r="T143" s="226"/>
      <c r="U143" s="226"/>
      <c r="V143" s="226"/>
      <c r="W143" s="226"/>
      <c r="X143" s="226"/>
      <c r="Y143" s="226"/>
      <c r="Z143" s="226"/>
      <c r="AA143" s="226"/>
      <c r="AB143" s="226"/>
      <c r="AC143" s="226"/>
      <c r="AD143" s="226"/>
      <c r="AE143" s="226"/>
      <c r="AF143" s="226"/>
      <c r="AG143" s="226"/>
      <c r="AH143" s="226"/>
      <c r="AI143" s="226"/>
      <c r="AJ143" s="226"/>
      <c r="AK143" s="226"/>
      <c r="AL143" s="226"/>
      <c r="AM143" s="226"/>
      <c r="AN143" s="226"/>
      <c r="AO143" s="226"/>
      <c r="AP143" s="226"/>
      <c r="AQ143" s="226"/>
      <c r="AR143" s="226"/>
      <c r="AS143" s="226"/>
      <c r="AT143" s="226"/>
      <c r="AU143" s="226"/>
      <c r="AV143" s="226"/>
      <c r="AW143" s="226"/>
      <c r="AX143" s="226"/>
      <c r="AY143" s="226"/>
      <c r="AZ143" s="226"/>
      <c r="BA143" s="226"/>
      <c r="BB143" s="226"/>
      <c r="BC143" s="226"/>
      <c r="BD143" s="226"/>
      <c r="BE143" s="226"/>
      <c r="BF143" s="226"/>
      <c r="BG143" s="226"/>
      <c r="BH143" s="226"/>
      <c r="BI143" s="226"/>
      <c r="BJ143" s="226"/>
      <c r="BK143" s="226"/>
      <c r="BL143" s="226"/>
      <c r="BM143" s="226"/>
      <c r="BN143" s="226"/>
      <c r="BO143" s="226"/>
      <c r="BP143" s="226"/>
      <c r="BQ143" s="226"/>
      <c r="BR143" s="226"/>
      <c r="BS143" s="226"/>
      <c r="BT143" s="226"/>
      <c r="BU143" s="226"/>
      <c r="BV143" s="226"/>
      <c r="BW143" s="226"/>
      <c r="BX143" s="226"/>
      <c r="BY143" s="226"/>
      <c r="BZ143" s="226"/>
      <c r="CA143" s="226"/>
      <c r="CB143" s="226"/>
      <c r="CC143" s="226"/>
      <c r="CD143" s="226"/>
      <c r="CE143" s="226"/>
      <c r="CF143" s="226"/>
      <c r="CG143" s="226"/>
      <c r="CH143" s="226"/>
      <c r="CI143" s="226"/>
      <c r="CJ143" s="226"/>
      <c r="CK143" s="226"/>
      <c r="CL143" s="226"/>
      <c r="CM143" s="226"/>
      <c r="CN143" s="226"/>
      <c r="CO143" s="226"/>
      <c r="CP143" s="226"/>
      <c r="CQ143" s="226"/>
      <c r="CR143" s="226"/>
      <c r="CS143" s="226"/>
      <c r="CT143" s="226"/>
      <c r="CU143" s="226"/>
      <c r="CV143" s="226"/>
      <c r="CW143" s="226"/>
      <c r="CX143" s="226"/>
      <c r="CY143" s="226"/>
      <c r="CZ143" s="226"/>
      <c r="DA143" s="226"/>
      <c r="DB143" s="226"/>
      <c r="DC143" s="226"/>
      <c r="DD143" s="226"/>
      <c r="DE143" s="226"/>
      <c r="DF143" s="226"/>
      <c r="DG143" s="226"/>
      <c r="DH143" s="226"/>
      <c r="DI143" s="226"/>
      <c r="DJ143" s="226"/>
      <c r="DK143" s="226"/>
      <c r="DL143" s="226"/>
      <c r="DM143" s="226"/>
      <c r="DN143" s="226"/>
      <c r="DO143" s="226"/>
      <c r="DP143" s="226"/>
      <c r="DQ143" s="226"/>
      <c r="DR143" s="226"/>
      <c r="DS143" s="226"/>
      <c r="DT143" s="226"/>
      <c r="DU143" s="226"/>
      <c r="DV143" s="226"/>
      <c r="DW143" s="226"/>
      <c r="DX143" s="226"/>
      <c r="DY143" s="226"/>
      <c r="DZ143" s="226"/>
      <c r="EA143" s="226"/>
      <c r="EB143" s="226"/>
      <c r="EC143" s="226"/>
      <c r="ED143" s="226"/>
      <c r="EE143" s="226"/>
      <c r="EF143" s="226"/>
      <c r="EG143" s="226"/>
      <c r="EH143" s="226"/>
      <c r="EI143" s="226"/>
      <c r="EJ143" s="226"/>
      <c r="EK143" s="226"/>
      <c r="EL143" s="226"/>
      <c r="EM143" s="226"/>
      <c r="EN143" s="226"/>
      <c r="EO143" s="226"/>
      <c r="EP143" s="226"/>
      <c r="EQ143" s="226"/>
      <c r="ER143" s="226"/>
      <c r="ES143" s="226"/>
      <c r="ET143" s="226"/>
      <c r="EU143" s="226"/>
      <c r="EV143" s="226"/>
      <c r="EW143" s="226"/>
      <c r="EX143" s="226"/>
      <c r="EY143" s="226"/>
      <c r="EZ143" s="226"/>
      <c r="FA143" s="226"/>
      <c r="FB143" s="226"/>
      <c r="FC143" s="226"/>
      <c r="FD143" s="226"/>
      <c r="FE143" s="226"/>
      <c r="FF143" s="226"/>
      <c r="FG143" s="226"/>
      <c r="FH143" s="226"/>
      <c r="FI143" s="226"/>
      <c r="FJ143" s="226"/>
      <c r="FK143" s="226"/>
      <c r="FL143" s="226"/>
      <c r="FM143" s="226"/>
      <c r="FN143" s="226"/>
      <c r="FO143" s="226"/>
      <c r="FP143" s="226"/>
      <c r="FQ143" s="226"/>
      <c r="FR143" s="226"/>
      <c r="FS143" s="226"/>
      <c r="FT143" s="226"/>
      <c r="FU143" s="226"/>
      <c r="FV143" s="226"/>
      <c r="FW143" s="226"/>
      <c r="FX143" s="226"/>
      <c r="FY143" s="226"/>
      <c r="FZ143" s="226"/>
      <c r="GA143" s="226"/>
      <c r="GB143" s="226"/>
      <c r="GC143" s="226"/>
      <c r="GD143" s="226"/>
      <c r="GE143" s="226"/>
      <c r="GF143" s="226"/>
      <c r="GG143" s="226"/>
      <c r="GH143" s="226"/>
      <c r="GI143" s="226"/>
      <c r="GJ143" s="226"/>
      <c r="GK143" s="226"/>
      <c r="GL143" s="226"/>
      <c r="GM143" s="226"/>
      <c r="GN143" s="226"/>
      <c r="GO143" s="226"/>
      <c r="GP143" s="226"/>
      <c r="GQ143" s="226"/>
      <c r="GR143" s="226"/>
      <c r="GS143" s="226"/>
      <c r="GT143" s="226"/>
      <c r="GU143" s="226"/>
      <c r="GV143" s="226"/>
      <c r="GW143" s="226"/>
      <c r="GX143" s="226"/>
      <c r="GY143" s="226"/>
      <c r="GZ143" s="226"/>
      <c r="HA143" s="226"/>
      <c r="HB143" s="226"/>
      <c r="HC143" s="226"/>
      <c r="HD143" s="226"/>
      <c r="HE143" s="226"/>
      <c r="HF143" s="226"/>
      <c r="HG143" s="226"/>
      <c r="HH143" s="226"/>
      <c r="HI143" s="226"/>
      <c r="HJ143" s="226"/>
      <c r="HK143" s="226"/>
      <c r="HL143" s="226"/>
      <c r="HM143" s="226"/>
      <c r="HN143" s="226"/>
      <c r="HO143" s="226"/>
      <c r="HP143" s="226"/>
      <c r="HQ143" s="226"/>
      <c r="HR143" s="226"/>
    </row>
    <row r="144" spans="1:226">
      <c r="A144" s="238"/>
      <c r="B144" s="238"/>
      <c r="C144" s="257"/>
      <c r="D144" s="258"/>
      <c r="E144" s="238"/>
      <c r="F144" s="259"/>
      <c r="G144" s="260"/>
      <c r="H144" s="261"/>
      <c r="I144" s="226"/>
      <c r="J144" s="226"/>
      <c r="K144" s="226"/>
      <c r="L144" s="226"/>
      <c r="M144" s="226"/>
      <c r="N144" s="226"/>
      <c r="O144" s="226"/>
      <c r="P144" s="226"/>
      <c r="Q144" s="226"/>
      <c r="R144" s="226"/>
      <c r="S144" s="226"/>
      <c r="T144" s="226"/>
      <c r="U144" s="226"/>
      <c r="V144" s="226"/>
      <c r="W144" s="226"/>
      <c r="X144" s="226"/>
      <c r="Y144" s="226"/>
      <c r="Z144" s="226"/>
      <c r="AA144" s="226"/>
      <c r="AB144" s="226"/>
      <c r="AC144" s="226"/>
      <c r="AD144" s="226"/>
      <c r="AE144" s="226"/>
      <c r="AF144" s="226"/>
      <c r="AG144" s="226"/>
      <c r="AH144" s="226"/>
      <c r="AI144" s="226"/>
      <c r="AJ144" s="226"/>
      <c r="AK144" s="226"/>
      <c r="AL144" s="226"/>
      <c r="AM144" s="226"/>
      <c r="AN144" s="226"/>
      <c r="AO144" s="226"/>
      <c r="AP144" s="226"/>
      <c r="AQ144" s="226"/>
      <c r="AR144" s="226"/>
      <c r="AS144" s="226"/>
      <c r="AT144" s="226"/>
      <c r="AU144" s="226"/>
      <c r="AV144" s="226"/>
      <c r="AW144" s="226"/>
      <c r="AX144" s="226"/>
      <c r="AY144" s="226"/>
      <c r="AZ144" s="226"/>
      <c r="BA144" s="226"/>
      <c r="BB144" s="226"/>
      <c r="BC144" s="226"/>
      <c r="BD144" s="226"/>
      <c r="BE144" s="226"/>
      <c r="BF144" s="226"/>
      <c r="BG144" s="226"/>
      <c r="BH144" s="226"/>
      <c r="BI144" s="226"/>
      <c r="BJ144" s="226"/>
      <c r="BK144" s="226"/>
      <c r="BL144" s="226"/>
      <c r="BM144" s="226"/>
      <c r="BN144" s="226"/>
      <c r="BO144" s="226"/>
      <c r="BP144" s="226"/>
      <c r="BQ144" s="226"/>
      <c r="BR144" s="226"/>
      <c r="BS144" s="226"/>
      <c r="BT144" s="226"/>
      <c r="BU144" s="226"/>
      <c r="BV144" s="226"/>
      <c r="BW144" s="226"/>
      <c r="BX144" s="226"/>
      <c r="BY144" s="226"/>
      <c r="BZ144" s="226"/>
      <c r="CA144" s="226"/>
      <c r="CB144" s="226"/>
      <c r="CC144" s="226"/>
      <c r="CD144" s="226"/>
      <c r="CE144" s="226"/>
      <c r="CF144" s="226"/>
      <c r="CG144" s="226"/>
      <c r="CH144" s="226"/>
      <c r="CI144" s="226"/>
      <c r="CJ144" s="226"/>
      <c r="CK144" s="226"/>
      <c r="CL144" s="226"/>
      <c r="CM144" s="226"/>
      <c r="CN144" s="226"/>
      <c r="CO144" s="226"/>
      <c r="CP144" s="226"/>
      <c r="CQ144" s="226"/>
      <c r="CR144" s="226"/>
      <c r="CS144" s="226"/>
      <c r="CT144" s="226"/>
      <c r="CU144" s="226"/>
      <c r="CV144" s="226"/>
      <c r="CW144" s="226"/>
      <c r="CX144" s="226"/>
      <c r="CY144" s="226"/>
      <c r="CZ144" s="226"/>
      <c r="DA144" s="226"/>
      <c r="DB144" s="226"/>
      <c r="DC144" s="226"/>
      <c r="DD144" s="226"/>
      <c r="DE144" s="226"/>
      <c r="DF144" s="226"/>
      <c r="DG144" s="226"/>
      <c r="DH144" s="226"/>
      <c r="DI144" s="226"/>
      <c r="DJ144" s="226"/>
      <c r="DK144" s="226"/>
      <c r="DL144" s="226"/>
      <c r="DM144" s="226"/>
      <c r="DN144" s="226"/>
      <c r="DO144" s="226"/>
      <c r="DP144" s="226"/>
      <c r="DQ144" s="226"/>
      <c r="DR144" s="226"/>
      <c r="DS144" s="226"/>
      <c r="DT144" s="226"/>
      <c r="DU144" s="226"/>
      <c r="DV144" s="226"/>
      <c r="DW144" s="226"/>
      <c r="DX144" s="226"/>
      <c r="DY144" s="226"/>
      <c r="DZ144" s="226"/>
      <c r="EA144" s="226"/>
      <c r="EB144" s="226"/>
      <c r="EC144" s="226"/>
      <c r="ED144" s="226"/>
      <c r="EE144" s="226"/>
      <c r="EF144" s="226"/>
      <c r="EG144" s="226"/>
      <c r="EH144" s="226"/>
      <c r="EI144" s="226"/>
      <c r="EJ144" s="226"/>
      <c r="EK144" s="226"/>
      <c r="EL144" s="226"/>
      <c r="EM144" s="226"/>
      <c r="EN144" s="226"/>
      <c r="EO144" s="226"/>
      <c r="EP144" s="226"/>
      <c r="EQ144" s="226"/>
      <c r="ER144" s="226"/>
      <c r="ES144" s="226"/>
      <c r="ET144" s="226"/>
      <c r="EU144" s="226"/>
      <c r="EV144" s="226"/>
      <c r="EW144" s="226"/>
      <c r="EX144" s="226"/>
      <c r="EY144" s="226"/>
      <c r="EZ144" s="226"/>
      <c r="FA144" s="226"/>
      <c r="FB144" s="226"/>
      <c r="FC144" s="226"/>
      <c r="FD144" s="226"/>
      <c r="FE144" s="226"/>
      <c r="FF144" s="226"/>
      <c r="FG144" s="226"/>
      <c r="FH144" s="226"/>
      <c r="FI144" s="226"/>
      <c r="FJ144" s="226"/>
      <c r="FK144" s="226"/>
      <c r="FL144" s="226"/>
      <c r="FM144" s="226"/>
      <c r="FN144" s="226"/>
      <c r="FO144" s="226"/>
      <c r="FP144" s="226"/>
      <c r="FQ144" s="226"/>
      <c r="FR144" s="226"/>
      <c r="FS144" s="226"/>
      <c r="FT144" s="226"/>
      <c r="FU144" s="226"/>
      <c r="FV144" s="226"/>
      <c r="FW144" s="226"/>
      <c r="FX144" s="226"/>
      <c r="FY144" s="226"/>
      <c r="FZ144" s="226"/>
      <c r="GA144" s="226"/>
      <c r="GB144" s="226"/>
      <c r="GC144" s="226"/>
      <c r="GD144" s="226"/>
      <c r="GE144" s="226"/>
      <c r="GF144" s="226"/>
      <c r="GG144" s="226"/>
      <c r="GH144" s="226"/>
      <c r="GI144" s="226"/>
      <c r="GJ144" s="226"/>
      <c r="GK144" s="226"/>
      <c r="GL144" s="226"/>
      <c r="GM144" s="226"/>
      <c r="GN144" s="226"/>
      <c r="GO144" s="226"/>
      <c r="GP144" s="226"/>
      <c r="GQ144" s="226"/>
      <c r="GR144" s="226"/>
      <c r="GS144" s="226"/>
      <c r="GT144" s="226"/>
      <c r="GU144" s="226"/>
      <c r="GV144" s="226"/>
      <c r="GW144" s="226"/>
      <c r="GX144" s="226"/>
      <c r="GY144" s="226"/>
      <c r="GZ144" s="226"/>
      <c r="HA144" s="226"/>
      <c r="HB144" s="226"/>
      <c r="HC144" s="226"/>
      <c r="HD144" s="226"/>
      <c r="HE144" s="226"/>
      <c r="HF144" s="226"/>
      <c r="HG144" s="226"/>
      <c r="HH144" s="226"/>
      <c r="HI144" s="226"/>
      <c r="HJ144" s="226"/>
      <c r="HK144" s="226"/>
      <c r="HL144" s="226"/>
      <c r="HM144" s="226"/>
      <c r="HN144" s="226"/>
      <c r="HO144" s="226"/>
      <c r="HP144" s="226"/>
      <c r="HQ144" s="226"/>
      <c r="HR144" s="226"/>
    </row>
    <row r="145" spans="1:226">
      <c r="A145" s="238"/>
      <c r="B145" s="238"/>
      <c r="C145" s="257"/>
      <c r="D145" s="258"/>
      <c r="E145" s="238"/>
      <c r="F145" s="259"/>
      <c r="G145" s="260"/>
      <c r="H145" s="261"/>
      <c r="I145" s="226"/>
      <c r="J145" s="226"/>
      <c r="K145" s="226"/>
      <c r="L145" s="226"/>
      <c r="M145" s="226"/>
      <c r="N145" s="226"/>
      <c r="O145" s="226"/>
      <c r="P145" s="226"/>
      <c r="Q145" s="226"/>
      <c r="R145" s="226"/>
      <c r="S145" s="226"/>
      <c r="T145" s="226"/>
      <c r="U145" s="226"/>
      <c r="V145" s="226"/>
      <c r="W145" s="226"/>
      <c r="X145" s="226"/>
      <c r="Y145" s="226"/>
      <c r="Z145" s="226"/>
      <c r="AA145" s="226"/>
      <c r="AB145" s="226"/>
      <c r="AC145" s="226"/>
      <c r="AD145" s="226"/>
      <c r="AE145" s="226"/>
      <c r="AF145" s="226"/>
      <c r="AG145" s="226"/>
      <c r="AH145" s="226"/>
      <c r="AI145" s="226"/>
      <c r="AJ145" s="226"/>
      <c r="AK145" s="226"/>
      <c r="AL145" s="226"/>
      <c r="AM145" s="226"/>
      <c r="AN145" s="226"/>
      <c r="AO145" s="226"/>
      <c r="AP145" s="226"/>
      <c r="AQ145" s="226"/>
      <c r="AR145" s="226"/>
      <c r="AS145" s="226"/>
      <c r="AT145" s="226"/>
      <c r="AU145" s="226"/>
      <c r="AV145" s="226"/>
      <c r="AW145" s="226"/>
      <c r="AX145" s="226"/>
      <c r="AY145" s="226"/>
      <c r="AZ145" s="226"/>
      <c r="BA145" s="226"/>
      <c r="BB145" s="226"/>
      <c r="BC145" s="226"/>
      <c r="BD145" s="226"/>
      <c r="BE145" s="226"/>
      <c r="BF145" s="226"/>
      <c r="BG145" s="226"/>
      <c r="BH145" s="226"/>
      <c r="BI145" s="226"/>
      <c r="BJ145" s="226"/>
      <c r="BK145" s="226"/>
      <c r="BL145" s="226"/>
      <c r="BM145" s="226"/>
      <c r="BN145" s="226"/>
      <c r="BO145" s="226"/>
      <c r="BP145" s="226"/>
      <c r="BQ145" s="226"/>
      <c r="BR145" s="226"/>
      <c r="BS145" s="226"/>
      <c r="BT145" s="226"/>
      <c r="BU145" s="226"/>
      <c r="BV145" s="226"/>
      <c r="BW145" s="226"/>
      <c r="BX145" s="226"/>
      <c r="BY145" s="226"/>
      <c r="BZ145" s="226"/>
      <c r="CA145" s="226"/>
      <c r="CB145" s="226"/>
      <c r="CC145" s="226"/>
      <c r="CD145" s="226"/>
      <c r="CE145" s="226"/>
      <c r="CF145" s="226"/>
      <c r="CG145" s="226"/>
      <c r="CH145" s="226"/>
      <c r="CI145" s="226"/>
      <c r="CJ145" s="226"/>
      <c r="CK145" s="226"/>
      <c r="CL145" s="226"/>
      <c r="CM145" s="226"/>
      <c r="CN145" s="226"/>
      <c r="CO145" s="226"/>
      <c r="CP145" s="226"/>
      <c r="CQ145" s="226"/>
      <c r="CR145" s="226"/>
      <c r="CS145" s="226"/>
      <c r="CT145" s="226"/>
      <c r="CU145" s="226"/>
      <c r="CV145" s="226"/>
      <c r="CW145" s="226"/>
      <c r="CX145" s="226"/>
      <c r="CY145" s="226"/>
      <c r="CZ145" s="226"/>
      <c r="DA145" s="226"/>
      <c r="DB145" s="226"/>
      <c r="DC145" s="226"/>
      <c r="DD145" s="226"/>
      <c r="DE145" s="226"/>
      <c r="DF145" s="226"/>
      <c r="DG145" s="226"/>
      <c r="DH145" s="226"/>
      <c r="DI145" s="226"/>
      <c r="DJ145" s="226"/>
      <c r="DK145" s="226"/>
      <c r="DL145" s="226"/>
      <c r="DM145" s="226"/>
      <c r="DN145" s="226"/>
      <c r="DO145" s="226"/>
      <c r="DP145" s="226"/>
      <c r="DQ145" s="226"/>
      <c r="DR145" s="226"/>
      <c r="DS145" s="226"/>
      <c r="DT145" s="226"/>
      <c r="DU145" s="226"/>
      <c r="DV145" s="226"/>
      <c r="DW145" s="226"/>
      <c r="DX145" s="226"/>
      <c r="DY145" s="226"/>
      <c r="DZ145" s="226"/>
      <c r="EA145" s="226"/>
      <c r="EB145" s="226"/>
      <c r="EC145" s="226"/>
      <c r="ED145" s="226"/>
      <c r="EE145" s="226"/>
      <c r="EF145" s="226"/>
      <c r="EG145" s="226"/>
      <c r="EH145" s="226"/>
      <c r="EI145" s="226"/>
      <c r="EJ145" s="226"/>
      <c r="EK145" s="226"/>
      <c r="EL145" s="226"/>
      <c r="EM145" s="226"/>
      <c r="EN145" s="226"/>
      <c r="EO145" s="226"/>
      <c r="EP145" s="226"/>
      <c r="EQ145" s="226"/>
      <c r="ER145" s="226"/>
      <c r="ES145" s="226"/>
      <c r="ET145" s="226"/>
      <c r="EU145" s="226"/>
      <c r="EV145" s="226"/>
      <c r="EW145" s="226"/>
      <c r="EX145" s="226"/>
      <c r="EY145" s="226"/>
      <c r="EZ145" s="226"/>
      <c r="FA145" s="226"/>
      <c r="FB145" s="226"/>
      <c r="FC145" s="226"/>
      <c r="FD145" s="226"/>
      <c r="FE145" s="226"/>
      <c r="FF145" s="226"/>
      <c r="FG145" s="226"/>
      <c r="FH145" s="226"/>
      <c r="FI145" s="226"/>
      <c r="FJ145" s="226"/>
      <c r="FK145" s="226"/>
      <c r="FL145" s="226"/>
      <c r="FM145" s="226"/>
      <c r="FN145" s="226"/>
      <c r="FO145" s="226"/>
      <c r="FP145" s="226"/>
      <c r="FQ145" s="226"/>
      <c r="FR145" s="226"/>
      <c r="FS145" s="226"/>
      <c r="FT145" s="226"/>
      <c r="FU145" s="226"/>
      <c r="FV145" s="226"/>
      <c r="FW145" s="226"/>
      <c r="FX145" s="226"/>
      <c r="FY145" s="226"/>
      <c r="FZ145" s="226"/>
      <c r="GA145" s="226"/>
      <c r="GB145" s="226"/>
      <c r="GC145" s="226"/>
      <c r="GD145" s="226"/>
      <c r="GE145" s="226"/>
      <c r="GF145" s="226"/>
      <c r="GG145" s="226"/>
      <c r="GH145" s="226"/>
      <c r="GI145" s="226"/>
      <c r="GJ145" s="226"/>
      <c r="GK145" s="226"/>
      <c r="GL145" s="226"/>
      <c r="GM145" s="226"/>
      <c r="GN145" s="226"/>
      <c r="GO145" s="226"/>
      <c r="GP145" s="226"/>
      <c r="GQ145" s="226"/>
      <c r="GR145" s="226"/>
      <c r="GS145" s="226"/>
      <c r="GT145" s="226"/>
      <c r="GU145" s="226"/>
      <c r="GV145" s="226"/>
      <c r="GW145" s="226"/>
      <c r="GX145" s="226"/>
      <c r="GY145" s="226"/>
      <c r="GZ145" s="226"/>
      <c r="HA145" s="226"/>
      <c r="HB145" s="226"/>
      <c r="HC145" s="226"/>
      <c r="HD145" s="226"/>
      <c r="HE145" s="226"/>
      <c r="HF145" s="226"/>
      <c r="HG145" s="226"/>
      <c r="HH145" s="226"/>
      <c r="HI145" s="226"/>
      <c r="HJ145" s="226"/>
      <c r="HK145" s="226"/>
      <c r="HL145" s="226"/>
      <c r="HM145" s="226"/>
      <c r="HN145" s="226"/>
      <c r="HO145" s="226"/>
      <c r="HP145" s="226"/>
      <c r="HQ145" s="226"/>
      <c r="HR145" s="226"/>
    </row>
    <row r="146" spans="1:226">
      <c r="A146" s="238"/>
      <c r="B146" s="238"/>
      <c r="C146" s="257"/>
      <c r="D146" s="258"/>
      <c r="E146" s="238"/>
      <c r="F146" s="259"/>
      <c r="G146" s="260"/>
      <c r="H146" s="261"/>
      <c r="I146" s="226"/>
      <c r="J146" s="226"/>
      <c r="K146" s="226"/>
      <c r="L146" s="226"/>
      <c r="M146" s="226"/>
      <c r="N146" s="226"/>
      <c r="O146" s="226"/>
      <c r="P146" s="226"/>
      <c r="Q146" s="226"/>
      <c r="R146" s="226"/>
      <c r="S146" s="226"/>
      <c r="T146" s="226"/>
      <c r="U146" s="226"/>
      <c r="V146" s="226"/>
      <c r="W146" s="226"/>
      <c r="X146" s="226"/>
      <c r="Y146" s="226"/>
      <c r="Z146" s="226"/>
      <c r="AA146" s="226"/>
      <c r="AB146" s="226"/>
      <c r="AC146" s="226"/>
      <c r="AD146" s="226"/>
      <c r="AE146" s="226"/>
      <c r="AF146" s="226"/>
      <c r="AG146" s="226"/>
      <c r="AH146" s="226"/>
      <c r="AI146" s="226"/>
      <c r="AJ146" s="226"/>
      <c r="AK146" s="226"/>
      <c r="AL146" s="226"/>
      <c r="AM146" s="226"/>
      <c r="AN146" s="226"/>
      <c r="AO146" s="226"/>
      <c r="AP146" s="226"/>
      <c r="AQ146" s="226"/>
      <c r="AR146" s="226"/>
      <c r="AS146" s="226"/>
      <c r="AT146" s="226"/>
      <c r="AU146" s="226"/>
      <c r="AV146" s="226"/>
      <c r="AW146" s="226"/>
      <c r="AX146" s="226"/>
      <c r="AY146" s="226"/>
      <c r="AZ146" s="226"/>
      <c r="BA146" s="226"/>
      <c r="BB146" s="226"/>
      <c r="BC146" s="226"/>
      <c r="BD146" s="226"/>
      <c r="BE146" s="226"/>
      <c r="BF146" s="226"/>
      <c r="BG146" s="226"/>
      <c r="BH146" s="226"/>
      <c r="BI146" s="226"/>
      <c r="BJ146" s="226"/>
      <c r="BK146" s="226"/>
      <c r="BL146" s="226"/>
      <c r="BM146" s="226"/>
      <c r="BN146" s="226"/>
      <c r="BO146" s="226"/>
      <c r="BP146" s="226"/>
      <c r="BQ146" s="226"/>
      <c r="BR146" s="226"/>
      <c r="BS146" s="226"/>
      <c r="BT146" s="226"/>
      <c r="BU146" s="226"/>
      <c r="BV146" s="226"/>
      <c r="BW146" s="226"/>
      <c r="BX146" s="226"/>
      <c r="BY146" s="226"/>
      <c r="BZ146" s="226"/>
      <c r="CA146" s="226"/>
      <c r="CB146" s="226"/>
      <c r="CC146" s="226"/>
      <c r="CD146" s="226"/>
      <c r="CE146" s="226"/>
      <c r="CF146" s="226"/>
      <c r="CG146" s="226"/>
      <c r="CH146" s="226"/>
      <c r="CI146" s="226"/>
      <c r="CJ146" s="226"/>
      <c r="CK146" s="226"/>
      <c r="CL146" s="226"/>
      <c r="CM146" s="226"/>
      <c r="CN146" s="226"/>
      <c r="CO146" s="226"/>
      <c r="CP146" s="226"/>
      <c r="CQ146" s="226"/>
      <c r="CR146" s="226"/>
      <c r="CS146" s="226"/>
      <c r="CT146" s="226"/>
      <c r="CU146" s="226"/>
      <c r="CV146" s="226"/>
      <c r="CW146" s="226"/>
      <c r="CX146" s="226"/>
      <c r="CY146" s="226"/>
      <c r="CZ146" s="226"/>
      <c r="DA146" s="226"/>
      <c r="DB146" s="226"/>
      <c r="DC146" s="226"/>
      <c r="DD146" s="226"/>
      <c r="DE146" s="226"/>
      <c r="DF146" s="226"/>
      <c r="DG146" s="226"/>
      <c r="DH146" s="226"/>
      <c r="DI146" s="226"/>
      <c r="DJ146" s="226"/>
      <c r="DK146" s="226"/>
      <c r="DL146" s="226"/>
      <c r="DM146" s="226"/>
      <c r="DN146" s="226"/>
      <c r="DO146" s="226"/>
      <c r="DP146" s="226"/>
      <c r="DQ146" s="226"/>
      <c r="DR146" s="226"/>
      <c r="DS146" s="226"/>
      <c r="DT146" s="226"/>
      <c r="DU146" s="226"/>
      <c r="DV146" s="226"/>
      <c r="DW146" s="226"/>
      <c r="DX146" s="226"/>
      <c r="DY146" s="226"/>
      <c r="DZ146" s="226"/>
      <c r="EA146" s="226"/>
      <c r="EB146" s="226"/>
      <c r="EC146" s="226"/>
      <c r="ED146" s="226"/>
      <c r="EE146" s="226"/>
      <c r="EF146" s="226"/>
      <c r="EG146" s="226"/>
      <c r="EH146" s="226"/>
      <c r="EI146" s="226"/>
      <c r="EJ146" s="226"/>
      <c r="EK146" s="226"/>
      <c r="EL146" s="226"/>
      <c r="EM146" s="226"/>
      <c r="EN146" s="226"/>
      <c r="EO146" s="226"/>
      <c r="EP146" s="226"/>
      <c r="EQ146" s="226"/>
      <c r="ER146" s="226"/>
      <c r="ES146" s="226"/>
      <c r="ET146" s="226"/>
      <c r="EU146" s="226"/>
      <c r="EV146" s="226"/>
      <c r="EW146" s="226"/>
      <c r="EX146" s="226"/>
      <c r="EY146" s="226"/>
      <c r="EZ146" s="226"/>
      <c r="FA146" s="226"/>
      <c r="FB146" s="226"/>
      <c r="FC146" s="226"/>
      <c r="FD146" s="226"/>
      <c r="FE146" s="226"/>
      <c r="FF146" s="226"/>
      <c r="FG146" s="226"/>
      <c r="FH146" s="226"/>
      <c r="FI146" s="226"/>
      <c r="FJ146" s="226"/>
      <c r="FK146" s="226"/>
      <c r="FL146" s="226"/>
      <c r="FM146" s="226"/>
      <c r="FN146" s="226"/>
      <c r="FO146" s="226"/>
      <c r="FP146" s="226"/>
      <c r="FQ146" s="226"/>
      <c r="FR146" s="226"/>
      <c r="FS146" s="226"/>
      <c r="FT146" s="226"/>
      <c r="FU146" s="226"/>
      <c r="FV146" s="226"/>
      <c r="FW146" s="226"/>
      <c r="FX146" s="226"/>
      <c r="FY146" s="226"/>
      <c r="FZ146" s="226"/>
      <c r="GA146" s="226"/>
      <c r="GB146" s="226"/>
      <c r="GC146" s="226"/>
      <c r="GD146" s="226"/>
      <c r="GE146" s="226"/>
      <c r="GF146" s="226"/>
      <c r="GG146" s="226"/>
      <c r="GH146" s="226"/>
      <c r="GI146" s="226"/>
      <c r="GJ146" s="226"/>
      <c r="GK146" s="226"/>
      <c r="GL146" s="226"/>
      <c r="GM146" s="226"/>
      <c r="GN146" s="226"/>
      <c r="GO146" s="226"/>
      <c r="GP146" s="226"/>
      <c r="GQ146" s="226"/>
      <c r="GR146" s="226"/>
      <c r="GS146" s="226"/>
      <c r="GT146" s="226"/>
      <c r="GU146" s="226"/>
      <c r="GV146" s="226"/>
      <c r="GW146" s="226"/>
      <c r="GX146" s="226"/>
      <c r="GY146" s="226"/>
      <c r="GZ146" s="226"/>
      <c r="HA146" s="226"/>
      <c r="HB146" s="226"/>
      <c r="HC146" s="226"/>
      <c r="HD146" s="226"/>
      <c r="HE146" s="226"/>
      <c r="HF146" s="226"/>
      <c r="HG146" s="226"/>
      <c r="HH146" s="226"/>
      <c r="HI146" s="226"/>
      <c r="HJ146" s="226"/>
      <c r="HK146" s="226"/>
      <c r="HL146" s="226"/>
      <c r="HM146" s="226"/>
      <c r="HN146" s="226"/>
      <c r="HO146" s="226"/>
      <c r="HP146" s="226"/>
      <c r="HQ146" s="226"/>
      <c r="HR146" s="226"/>
    </row>
    <row r="147" spans="1:226">
      <c r="A147" s="238"/>
      <c r="B147" s="238"/>
      <c r="C147" s="257"/>
      <c r="D147" s="258"/>
      <c r="E147" s="238"/>
      <c r="F147" s="259"/>
      <c r="G147" s="260"/>
      <c r="H147" s="261"/>
      <c r="I147" s="226"/>
      <c r="J147" s="226"/>
      <c r="K147" s="226"/>
      <c r="L147" s="226"/>
      <c r="M147" s="226"/>
      <c r="N147" s="226"/>
      <c r="O147" s="226"/>
      <c r="P147" s="226"/>
      <c r="Q147" s="226"/>
      <c r="R147" s="226"/>
      <c r="S147" s="226"/>
      <c r="T147" s="226"/>
      <c r="U147" s="226"/>
      <c r="V147" s="226"/>
      <c r="W147" s="226"/>
      <c r="X147" s="226"/>
      <c r="Y147" s="226"/>
      <c r="Z147" s="226"/>
      <c r="AA147" s="226"/>
      <c r="AB147" s="226"/>
      <c r="AC147" s="226"/>
      <c r="AD147" s="226"/>
      <c r="AE147" s="226"/>
      <c r="AF147" s="226"/>
      <c r="AG147" s="226"/>
      <c r="AH147" s="226"/>
      <c r="AI147" s="226"/>
      <c r="AJ147" s="226"/>
      <c r="AK147" s="226"/>
      <c r="AL147" s="226"/>
      <c r="AM147" s="226"/>
      <c r="AN147" s="226"/>
      <c r="AO147" s="226"/>
      <c r="AP147" s="226"/>
      <c r="AQ147" s="226"/>
      <c r="AR147" s="226"/>
      <c r="AS147" s="226"/>
      <c r="AT147" s="226"/>
      <c r="AU147" s="226"/>
      <c r="AV147" s="226"/>
      <c r="AW147" s="226"/>
      <c r="AX147" s="226"/>
      <c r="AY147" s="226"/>
      <c r="AZ147" s="226"/>
      <c r="BA147" s="226"/>
      <c r="BB147" s="226"/>
      <c r="BC147" s="226"/>
      <c r="BD147" s="226"/>
      <c r="BE147" s="226"/>
      <c r="BF147" s="226"/>
      <c r="BG147" s="226"/>
      <c r="BH147" s="226"/>
      <c r="BI147" s="226"/>
      <c r="BJ147" s="226"/>
      <c r="BK147" s="226"/>
      <c r="BL147" s="226"/>
      <c r="BM147" s="226"/>
      <c r="BN147" s="226"/>
      <c r="BO147" s="226"/>
      <c r="BP147" s="226"/>
      <c r="BQ147" s="226"/>
      <c r="BR147" s="226"/>
      <c r="BS147" s="226"/>
      <c r="BT147" s="226"/>
      <c r="BU147" s="226"/>
      <c r="BV147" s="226"/>
      <c r="BW147" s="226"/>
      <c r="BX147" s="226"/>
      <c r="BY147" s="226"/>
      <c r="BZ147" s="226"/>
      <c r="CA147" s="226"/>
      <c r="CB147" s="226"/>
      <c r="CC147" s="226"/>
      <c r="CD147" s="226"/>
      <c r="CE147" s="226"/>
      <c r="CF147" s="226"/>
      <c r="CG147" s="226"/>
      <c r="CH147" s="226"/>
      <c r="CI147" s="226"/>
      <c r="CJ147" s="226"/>
      <c r="CK147" s="226"/>
      <c r="CL147" s="226"/>
      <c r="CM147" s="226"/>
      <c r="CN147" s="226"/>
      <c r="CO147" s="226"/>
      <c r="CP147" s="226"/>
      <c r="CQ147" s="226"/>
      <c r="CR147" s="226"/>
      <c r="CS147" s="226"/>
      <c r="CT147" s="226"/>
      <c r="CU147" s="226"/>
      <c r="CV147" s="226"/>
      <c r="CW147" s="226"/>
      <c r="CX147" s="226"/>
      <c r="CY147" s="226"/>
      <c r="CZ147" s="226"/>
      <c r="DA147" s="226"/>
      <c r="DB147" s="226"/>
      <c r="DC147" s="226"/>
      <c r="DD147" s="226"/>
      <c r="DE147" s="226"/>
      <c r="DF147" s="226"/>
      <c r="DG147" s="226"/>
      <c r="DH147" s="226"/>
      <c r="DI147" s="226"/>
      <c r="DJ147" s="226"/>
      <c r="DK147" s="226"/>
      <c r="DL147" s="226"/>
      <c r="DM147" s="226"/>
      <c r="DN147" s="226"/>
      <c r="DO147" s="226"/>
      <c r="DP147" s="226"/>
      <c r="DQ147" s="226"/>
      <c r="DR147" s="226"/>
      <c r="DS147" s="226"/>
      <c r="DT147" s="226"/>
      <c r="DU147" s="226"/>
      <c r="DV147" s="226"/>
      <c r="DW147" s="226"/>
      <c r="DX147" s="226"/>
      <c r="DY147" s="226"/>
      <c r="DZ147" s="226"/>
      <c r="EA147" s="226"/>
      <c r="EB147" s="226"/>
      <c r="EC147" s="226"/>
      <c r="ED147" s="226"/>
      <c r="EE147" s="226"/>
      <c r="EF147" s="226"/>
      <c r="EG147" s="226"/>
      <c r="EH147" s="226"/>
      <c r="EI147" s="226"/>
      <c r="EJ147" s="226"/>
      <c r="EK147" s="226"/>
      <c r="EL147" s="226"/>
      <c r="EM147" s="226"/>
      <c r="EN147" s="226"/>
      <c r="EO147" s="226"/>
      <c r="EP147" s="226"/>
      <c r="EQ147" s="226"/>
      <c r="ER147" s="226"/>
      <c r="ES147" s="226"/>
      <c r="ET147" s="226"/>
      <c r="EU147" s="226"/>
      <c r="EV147" s="226"/>
      <c r="EW147" s="226"/>
      <c r="EX147" s="226"/>
      <c r="EY147" s="226"/>
      <c r="EZ147" s="226"/>
      <c r="FA147" s="226"/>
      <c r="FB147" s="226"/>
      <c r="FC147" s="226"/>
      <c r="FD147" s="226"/>
      <c r="FE147" s="226"/>
      <c r="FF147" s="226"/>
      <c r="FG147" s="226"/>
      <c r="FH147" s="226"/>
      <c r="FI147" s="226"/>
      <c r="FJ147" s="226"/>
      <c r="FK147" s="226"/>
      <c r="FL147" s="226"/>
      <c r="FM147" s="226"/>
      <c r="FN147" s="226"/>
      <c r="FO147" s="226"/>
      <c r="FP147" s="226"/>
      <c r="FQ147" s="226"/>
      <c r="FR147" s="226"/>
      <c r="FS147" s="226"/>
      <c r="FT147" s="226"/>
      <c r="FU147" s="226"/>
      <c r="FV147" s="226"/>
      <c r="FW147" s="226"/>
      <c r="FX147" s="226"/>
      <c r="FY147" s="226"/>
      <c r="FZ147" s="226"/>
      <c r="GA147" s="226"/>
      <c r="GB147" s="226"/>
      <c r="GC147" s="226"/>
      <c r="GD147" s="226"/>
      <c r="GE147" s="226"/>
      <c r="GF147" s="226"/>
      <c r="GG147" s="226"/>
      <c r="GH147" s="226"/>
      <c r="GI147" s="226"/>
      <c r="GJ147" s="226"/>
      <c r="GK147" s="226"/>
      <c r="GL147" s="226"/>
      <c r="GM147" s="226"/>
      <c r="GN147" s="226"/>
      <c r="GO147" s="226"/>
      <c r="GP147" s="226"/>
      <c r="GQ147" s="226"/>
      <c r="GR147" s="226"/>
      <c r="GS147" s="226"/>
      <c r="GT147" s="226"/>
      <c r="GU147" s="226"/>
      <c r="GV147" s="226"/>
      <c r="GW147" s="226"/>
      <c r="GX147" s="226"/>
      <c r="GY147" s="226"/>
      <c r="GZ147" s="226"/>
      <c r="HA147" s="226"/>
      <c r="HB147" s="226"/>
      <c r="HC147" s="226"/>
      <c r="HD147" s="226"/>
      <c r="HE147" s="226"/>
      <c r="HF147" s="226"/>
      <c r="HG147" s="226"/>
      <c r="HH147" s="226"/>
      <c r="HI147" s="226"/>
      <c r="HJ147" s="226"/>
      <c r="HK147" s="226"/>
      <c r="HL147" s="226"/>
      <c r="HM147" s="226"/>
      <c r="HN147" s="226"/>
      <c r="HO147" s="226"/>
      <c r="HP147" s="226"/>
      <c r="HQ147" s="226"/>
      <c r="HR147" s="226"/>
    </row>
    <row r="148" spans="1:226">
      <c r="A148" s="238"/>
      <c r="B148" s="238"/>
      <c r="C148" s="257"/>
      <c r="D148" s="258"/>
      <c r="E148" s="238"/>
      <c r="F148" s="259"/>
      <c r="G148" s="260"/>
      <c r="H148" s="261"/>
      <c r="I148" s="226"/>
      <c r="J148" s="226"/>
      <c r="K148" s="226"/>
      <c r="L148" s="226"/>
      <c r="M148" s="226"/>
      <c r="N148" s="226"/>
      <c r="O148" s="226"/>
      <c r="P148" s="226"/>
      <c r="Q148" s="226"/>
      <c r="R148" s="226"/>
      <c r="S148" s="226"/>
      <c r="T148" s="226"/>
      <c r="U148" s="226"/>
      <c r="V148" s="226"/>
      <c r="W148" s="226"/>
      <c r="X148" s="226"/>
      <c r="Y148" s="226"/>
      <c r="Z148" s="226"/>
      <c r="AA148" s="226"/>
      <c r="AB148" s="226"/>
      <c r="AC148" s="226"/>
      <c r="AD148" s="226"/>
      <c r="AE148" s="226"/>
      <c r="AF148" s="226"/>
      <c r="AG148" s="226"/>
      <c r="AH148" s="226"/>
      <c r="AI148" s="226"/>
      <c r="AJ148" s="226"/>
      <c r="AK148" s="226"/>
      <c r="AL148" s="226"/>
      <c r="AM148" s="226"/>
      <c r="AN148" s="226"/>
      <c r="AO148" s="226"/>
      <c r="AP148" s="226"/>
      <c r="AQ148" s="226"/>
      <c r="AR148" s="226"/>
      <c r="AS148" s="226"/>
      <c r="AT148" s="226"/>
      <c r="AU148" s="226"/>
      <c r="AV148" s="226"/>
      <c r="AW148" s="226"/>
      <c r="AX148" s="226"/>
      <c r="AY148" s="226"/>
      <c r="AZ148" s="226"/>
      <c r="BA148" s="226"/>
      <c r="BB148" s="226"/>
      <c r="BC148" s="226"/>
      <c r="BD148" s="226"/>
      <c r="BE148" s="226"/>
      <c r="BF148" s="226"/>
      <c r="BG148" s="226"/>
      <c r="BH148" s="226"/>
      <c r="BI148" s="226"/>
      <c r="BJ148" s="226"/>
      <c r="BK148" s="226"/>
      <c r="BL148" s="226"/>
      <c r="BM148" s="226"/>
      <c r="BN148" s="226"/>
      <c r="BO148" s="226"/>
      <c r="BP148" s="226"/>
      <c r="BQ148" s="226"/>
      <c r="BR148" s="226"/>
      <c r="BS148" s="226"/>
      <c r="BT148" s="226"/>
      <c r="BU148" s="226"/>
      <c r="BV148" s="226"/>
      <c r="BW148" s="226"/>
      <c r="BX148" s="226"/>
      <c r="BY148" s="226"/>
      <c r="BZ148" s="226"/>
      <c r="CA148" s="226"/>
      <c r="CB148" s="226"/>
      <c r="CC148" s="226"/>
      <c r="CD148" s="226"/>
      <c r="CE148" s="226"/>
      <c r="CF148" s="226"/>
      <c r="CG148" s="226"/>
      <c r="CH148" s="226"/>
      <c r="CI148" s="226"/>
      <c r="CJ148" s="226"/>
      <c r="CK148" s="226"/>
      <c r="CL148" s="226"/>
      <c r="CM148" s="226"/>
      <c r="CN148" s="226"/>
      <c r="CO148" s="226"/>
      <c r="CP148" s="226"/>
      <c r="CQ148" s="226"/>
      <c r="CR148" s="226"/>
      <c r="CS148" s="226"/>
      <c r="CT148" s="226"/>
      <c r="CU148" s="226"/>
      <c r="CV148" s="226"/>
      <c r="CW148" s="226"/>
      <c r="CX148" s="226"/>
      <c r="CY148" s="226"/>
      <c r="CZ148" s="226"/>
      <c r="DA148" s="226"/>
      <c r="DB148" s="226"/>
      <c r="DC148" s="226"/>
      <c r="DD148" s="226"/>
      <c r="DE148" s="226"/>
      <c r="DF148" s="226"/>
      <c r="DG148" s="226"/>
      <c r="DH148" s="226"/>
      <c r="DI148" s="226"/>
      <c r="DJ148" s="226"/>
      <c r="DK148" s="226"/>
      <c r="DL148" s="226"/>
      <c r="DM148" s="226"/>
      <c r="DN148" s="226"/>
      <c r="DO148" s="226"/>
      <c r="DP148" s="226"/>
      <c r="DQ148" s="226"/>
      <c r="DR148" s="226"/>
      <c r="DS148" s="226"/>
      <c r="DT148" s="226"/>
      <c r="DU148" s="226"/>
      <c r="DV148" s="226"/>
      <c r="DW148" s="226"/>
      <c r="DX148" s="226"/>
      <c r="DY148" s="226"/>
      <c r="DZ148" s="226"/>
      <c r="EA148" s="226"/>
      <c r="EB148" s="226"/>
      <c r="EC148" s="226"/>
      <c r="ED148" s="226"/>
      <c r="EE148" s="226"/>
      <c r="EF148" s="226"/>
      <c r="EG148" s="226"/>
      <c r="EH148" s="226"/>
      <c r="EI148" s="226"/>
      <c r="EJ148" s="226"/>
      <c r="EK148" s="226"/>
      <c r="EL148" s="226"/>
      <c r="EM148" s="226"/>
      <c r="EN148" s="226"/>
      <c r="EO148" s="226"/>
      <c r="EP148" s="226"/>
      <c r="EQ148" s="226"/>
      <c r="ER148" s="226"/>
      <c r="ES148" s="226"/>
      <c r="ET148" s="226"/>
      <c r="EU148" s="226"/>
      <c r="EV148" s="226"/>
      <c r="EW148" s="226"/>
      <c r="EX148" s="226"/>
      <c r="EY148" s="226"/>
      <c r="EZ148" s="226"/>
      <c r="FA148" s="226"/>
      <c r="FB148" s="226"/>
      <c r="FC148" s="226"/>
      <c r="FD148" s="226"/>
      <c r="FE148" s="226"/>
      <c r="FF148" s="226"/>
      <c r="FG148" s="226"/>
      <c r="FH148" s="226"/>
      <c r="FI148" s="226"/>
      <c r="FJ148" s="226"/>
      <c r="FK148" s="226"/>
      <c r="FL148" s="226"/>
      <c r="FM148" s="226"/>
      <c r="FN148" s="226"/>
      <c r="FO148" s="226"/>
      <c r="FP148" s="226"/>
      <c r="FQ148" s="226"/>
      <c r="FR148" s="226"/>
      <c r="FS148" s="226"/>
      <c r="FT148" s="226"/>
      <c r="FU148" s="226"/>
      <c r="FV148" s="226"/>
      <c r="FW148" s="226"/>
      <c r="FX148" s="226"/>
      <c r="FY148" s="226"/>
      <c r="FZ148" s="226"/>
      <c r="GA148" s="226"/>
      <c r="GB148" s="226"/>
      <c r="GC148" s="226"/>
      <c r="GD148" s="226"/>
      <c r="GE148" s="226"/>
      <c r="GF148" s="226"/>
      <c r="GG148" s="226"/>
      <c r="GH148" s="226"/>
      <c r="GI148" s="226"/>
      <c r="GJ148" s="226"/>
      <c r="GK148" s="226"/>
      <c r="GL148" s="226"/>
      <c r="GM148" s="226"/>
      <c r="GN148" s="226"/>
      <c r="GO148" s="226"/>
      <c r="GP148" s="226"/>
      <c r="GQ148" s="226"/>
      <c r="GR148" s="226"/>
      <c r="GS148" s="226"/>
      <c r="GT148" s="226"/>
      <c r="GU148" s="226"/>
      <c r="GV148" s="226"/>
      <c r="GW148" s="226"/>
      <c r="GX148" s="226"/>
      <c r="GY148" s="226"/>
      <c r="GZ148" s="226"/>
      <c r="HA148" s="226"/>
      <c r="HB148" s="226"/>
      <c r="HC148" s="226"/>
      <c r="HD148" s="226"/>
      <c r="HE148" s="226"/>
      <c r="HF148" s="226"/>
      <c r="HG148" s="226"/>
      <c r="HH148" s="226"/>
      <c r="HI148" s="226"/>
      <c r="HJ148" s="226"/>
      <c r="HK148" s="226"/>
      <c r="HL148" s="226"/>
      <c r="HM148" s="226"/>
      <c r="HN148" s="226"/>
      <c r="HO148" s="226"/>
      <c r="HP148" s="226"/>
      <c r="HQ148" s="226"/>
      <c r="HR148" s="226"/>
    </row>
    <row r="149" spans="1:226">
      <c r="A149" s="238"/>
      <c r="B149" s="238"/>
      <c r="C149" s="257"/>
      <c r="D149" s="258"/>
      <c r="E149" s="238"/>
      <c r="F149" s="259"/>
      <c r="G149" s="260"/>
      <c r="H149" s="261"/>
      <c r="I149" s="226"/>
      <c r="J149" s="226"/>
      <c r="K149" s="226"/>
      <c r="L149" s="226"/>
      <c r="M149" s="226"/>
      <c r="N149" s="226"/>
      <c r="O149" s="226"/>
      <c r="P149" s="226"/>
      <c r="Q149" s="226"/>
      <c r="R149" s="226"/>
      <c r="S149" s="226"/>
      <c r="T149" s="226"/>
      <c r="U149" s="226"/>
      <c r="V149" s="226"/>
      <c r="W149" s="226"/>
      <c r="X149" s="226"/>
      <c r="Y149" s="226"/>
      <c r="Z149" s="226"/>
      <c r="AA149" s="226"/>
      <c r="AB149" s="226"/>
      <c r="AC149" s="226"/>
      <c r="AD149" s="226"/>
      <c r="AE149" s="226"/>
      <c r="AF149" s="226"/>
      <c r="AG149" s="226"/>
      <c r="AH149" s="226"/>
      <c r="AI149" s="226"/>
      <c r="AJ149" s="226"/>
      <c r="AK149" s="226"/>
      <c r="AL149" s="226"/>
      <c r="AM149" s="226"/>
      <c r="AN149" s="226"/>
      <c r="AO149" s="226"/>
      <c r="AP149" s="226"/>
      <c r="AQ149" s="226"/>
      <c r="AR149" s="226"/>
      <c r="AS149" s="226"/>
      <c r="AT149" s="226"/>
      <c r="AU149" s="226"/>
      <c r="AV149" s="226"/>
      <c r="AW149" s="226"/>
      <c r="AX149" s="226"/>
      <c r="AY149" s="226"/>
      <c r="AZ149" s="226"/>
      <c r="BA149" s="226"/>
      <c r="BB149" s="226"/>
      <c r="BC149" s="226"/>
      <c r="BD149" s="226"/>
      <c r="BE149" s="226"/>
      <c r="BF149" s="226"/>
      <c r="BG149" s="226"/>
      <c r="BH149" s="226"/>
      <c r="BI149" s="226"/>
      <c r="BJ149" s="226"/>
      <c r="BK149" s="226"/>
      <c r="BL149" s="226"/>
      <c r="BM149" s="226"/>
      <c r="BN149" s="226"/>
      <c r="BO149" s="226"/>
      <c r="BP149" s="226"/>
      <c r="BQ149" s="226"/>
      <c r="BR149" s="226"/>
      <c r="BS149" s="226"/>
      <c r="BT149" s="226"/>
      <c r="BU149" s="226"/>
      <c r="BV149" s="226"/>
      <c r="BW149" s="226"/>
      <c r="BX149" s="226"/>
      <c r="BY149" s="226"/>
      <c r="BZ149" s="226"/>
      <c r="CA149" s="226"/>
      <c r="CB149" s="226"/>
      <c r="CC149" s="226"/>
      <c r="CD149" s="226"/>
      <c r="CE149" s="226"/>
      <c r="CF149" s="226"/>
      <c r="CG149" s="226"/>
      <c r="CH149" s="226"/>
      <c r="CI149" s="226"/>
      <c r="CJ149" s="226"/>
      <c r="CK149" s="226"/>
      <c r="CL149" s="226"/>
      <c r="CM149" s="226"/>
      <c r="CN149" s="226"/>
      <c r="CO149" s="226"/>
      <c r="CP149" s="226"/>
      <c r="CQ149" s="226"/>
      <c r="CR149" s="226"/>
      <c r="CS149" s="226"/>
      <c r="CT149" s="226"/>
      <c r="CU149" s="226"/>
      <c r="CV149" s="226"/>
      <c r="CW149" s="226"/>
      <c r="CX149" s="226"/>
      <c r="CY149" s="226"/>
      <c r="CZ149" s="226"/>
      <c r="DA149" s="226"/>
      <c r="DB149" s="226"/>
      <c r="DC149" s="226"/>
      <c r="DD149" s="226"/>
      <c r="DE149" s="226"/>
      <c r="DF149" s="226"/>
      <c r="DG149" s="226"/>
      <c r="DH149" s="226"/>
      <c r="DI149" s="226"/>
      <c r="DJ149" s="226"/>
      <c r="DK149" s="226"/>
      <c r="DL149" s="226"/>
      <c r="DM149" s="226"/>
      <c r="DN149" s="226"/>
      <c r="DO149" s="226"/>
      <c r="DP149" s="226"/>
      <c r="DQ149" s="226"/>
      <c r="DR149" s="226"/>
      <c r="DS149" s="226"/>
      <c r="DT149" s="226"/>
      <c r="DU149" s="226"/>
      <c r="DV149" s="226"/>
      <c r="DW149" s="226"/>
      <c r="DX149" s="226"/>
      <c r="DY149" s="226"/>
      <c r="DZ149" s="226"/>
      <c r="EA149" s="226"/>
      <c r="EB149" s="226"/>
      <c r="EC149" s="226"/>
      <c r="ED149" s="226"/>
      <c r="EE149" s="226"/>
      <c r="EF149" s="226"/>
      <c r="EG149" s="226"/>
      <c r="EH149" s="226"/>
      <c r="EI149" s="226"/>
      <c r="EJ149" s="226"/>
      <c r="EK149" s="226"/>
      <c r="EL149" s="226"/>
      <c r="EM149" s="226"/>
      <c r="EN149" s="226"/>
      <c r="EO149" s="226"/>
      <c r="EP149" s="226"/>
      <c r="EQ149" s="226"/>
      <c r="ER149" s="226"/>
      <c r="ES149" s="226"/>
      <c r="ET149" s="226"/>
      <c r="EU149" s="226"/>
      <c r="EV149" s="226"/>
      <c r="EW149" s="226"/>
      <c r="EX149" s="226"/>
      <c r="EY149" s="226"/>
      <c r="EZ149" s="226"/>
      <c r="FA149" s="226"/>
      <c r="FB149" s="226"/>
      <c r="FC149" s="226"/>
      <c r="FD149" s="226"/>
      <c r="FE149" s="226"/>
      <c r="FF149" s="226"/>
      <c r="FG149" s="226"/>
      <c r="FH149" s="226"/>
      <c r="FI149" s="226"/>
      <c r="FJ149" s="226"/>
      <c r="FK149" s="226"/>
      <c r="FL149" s="226"/>
      <c r="FM149" s="226"/>
      <c r="FN149" s="226"/>
      <c r="FO149" s="226"/>
      <c r="FP149" s="226"/>
      <c r="FQ149" s="226"/>
      <c r="FR149" s="226"/>
      <c r="FS149" s="226"/>
      <c r="FT149" s="226"/>
      <c r="FU149" s="226"/>
      <c r="FV149" s="226"/>
      <c r="FW149" s="226"/>
      <c r="FX149" s="226"/>
      <c r="FY149" s="226"/>
      <c r="FZ149" s="226"/>
      <c r="GA149" s="226"/>
      <c r="GB149" s="226"/>
      <c r="GC149" s="226"/>
      <c r="GD149" s="226"/>
      <c r="GE149" s="226"/>
      <c r="GF149" s="226"/>
      <c r="GG149" s="226"/>
      <c r="GH149" s="226"/>
      <c r="GI149" s="226"/>
      <c r="GJ149" s="226"/>
      <c r="GK149" s="226"/>
      <c r="GL149" s="226"/>
      <c r="GM149" s="226"/>
      <c r="GN149" s="226"/>
      <c r="GO149" s="226"/>
      <c r="GP149" s="226"/>
      <c r="GQ149" s="226"/>
      <c r="GR149" s="226"/>
      <c r="GS149" s="226"/>
      <c r="GT149" s="226"/>
      <c r="GU149" s="226"/>
      <c r="GV149" s="226"/>
      <c r="GW149" s="226"/>
      <c r="GX149" s="226"/>
      <c r="GY149" s="226"/>
      <c r="GZ149" s="226"/>
      <c r="HA149" s="226"/>
      <c r="HB149" s="226"/>
      <c r="HC149" s="226"/>
      <c r="HD149" s="226"/>
      <c r="HE149" s="226"/>
      <c r="HF149" s="226"/>
      <c r="HG149" s="226"/>
      <c r="HH149" s="226"/>
      <c r="HI149" s="226"/>
      <c r="HJ149" s="226"/>
      <c r="HK149" s="226"/>
      <c r="HL149" s="226"/>
      <c r="HM149" s="226"/>
      <c r="HN149" s="226"/>
      <c r="HO149" s="226"/>
      <c r="HP149" s="226"/>
      <c r="HQ149" s="226"/>
      <c r="HR149" s="226"/>
    </row>
    <row r="150" spans="1:226">
      <c r="A150" s="238"/>
      <c r="B150" s="238"/>
      <c r="C150" s="257"/>
      <c r="D150" s="258"/>
      <c r="E150" s="238"/>
      <c r="F150" s="259"/>
      <c r="G150" s="260"/>
      <c r="H150" s="261"/>
      <c r="I150" s="226"/>
      <c r="J150" s="226"/>
      <c r="K150" s="226"/>
      <c r="L150" s="226"/>
      <c r="M150" s="226"/>
      <c r="N150" s="226"/>
      <c r="O150" s="226"/>
      <c r="P150" s="226"/>
      <c r="Q150" s="226"/>
      <c r="R150" s="226"/>
      <c r="S150" s="226"/>
      <c r="T150" s="226"/>
      <c r="U150" s="226"/>
      <c r="V150" s="226"/>
      <c r="W150" s="226"/>
      <c r="X150" s="226"/>
      <c r="Y150" s="226"/>
      <c r="Z150" s="226"/>
      <c r="AA150" s="226"/>
      <c r="AB150" s="226"/>
      <c r="AC150" s="226"/>
      <c r="AD150" s="226"/>
      <c r="AE150" s="226"/>
      <c r="AF150" s="226"/>
      <c r="AG150" s="226"/>
      <c r="AH150" s="226"/>
      <c r="AI150" s="226"/>
      <c r="AJ150" s="226"/>
      <c r="AK150" s="226"/>
      <c r="AL150" s="226"/>
      <c r="AM150" s="226"/>
      <c r="AN150" s="226"/>
      <c r="AO150" s="226"/>
      <c r="AP150" s="226"/>
      <c r="AQ150" s="226"/>
      <c r="AR150" s="226"/>
      <c r="AS150" s="226"/>
      <c r="AT150" s="226"/>
      <c r="AU150" s="226"/>
      <c r="AV150" s="226"/>
      <c r="AW150" s="226"/>
      <c r="AX150" s="226"/>
      <c r="AY150" s="226"/>
      <c r="AZ150" s="226"/>
      <c r="BA150" s="226"/>
      <c r="BB150" s="226"/>
      <c r="BC150" s="226"/>
      <c r="BD150" s="226"/>
      <c r="BE150" s="226"/>
      <c r="BF150" s="226"/>
      <c r="BG150" s="226"/>
      <c r="BH150" s="226"/>
      <c r="BI150" s="226"/>
      <c r="BJ150" s="226"/>
      <c r="BK150" s="226"/>
      <c r="BL150" s="226"/>
      <c r="BM150" s="226"/>
      <c r="BN150" s="226"/>
      <c r="BO150" s="226"/>
      <c r="BP150" s="226"/>
      <c r="BQ150" s="226"/>
      <c r="BR150" s="226"/>
      <c r="BS150" s="226"/>
      <c r="BT150" s="226"/>
      <c r="BU150" s="226"/>
      <c r="BV150" s="226"/>
      <c r="BW150" s="226"/>
      <c r="BX150" s="226"/>
      <c r="BY150" s="226"/>
      <c r="BZ150" s="226"/>
      <c r="CA150" s="226"/>
      <c r="CB150" s="226"/>
      <c r="CC150" s="226"/>
      <c r="CD150" s="226"/>
      <c r="CE150" s="226"/>
      <c r="CF150" s="226"/>
      <c r="CG150" s="226"/>
      <c r="CH150" s="226"/>
      <c r="CI150" s="226"/>
      <c r="CJ150" s="226"/>
      <c r="CK150" s="226"/>
      <c r="CL150" s="226"/>
      <c r="CM150" s="226"/>
      <c r="CN150" s="226"/>
      <c r="CO150" s="226"/>
      <c r="CP150" s="226"/>
      <c r="CQ150" s="226"/>
      <c r="CR150" s="226"/>
      <c r="CS150" s="226"/>
      <c r="CT150" s="226"/>
      <c r="CU150" s="226"/>
      <c r="CV150" s="226"/>
      <c r="CW150" s="226"/>
      <c r="CX150" s="226"/>
      <c r="CY150" s="226"/>
      <c r="CZ150" s="226"/>
      <c r="DA150" s="226"/>
      <c r="DB150" s="226"/>
      <c r="DC150" s="226"/>
      <c r="DD150" s="226"/>
      <c r="DE150" s="226"/>
      <c r="DF150" s="226"/>
      <c r="DG150" s="226"/>
      <c r="DH150" s="226"/>
      <c r="DI150" s="226"/>
      <c r="DJ150" s="226"/>
      <c r="DK150" s="226"/>
      <c r="DL150" s="226"/>
      <c r="DM150" s="226"/>
      <c r="DN150" s="226"/>
      <c r="DO150" s="226"/>
      <c r="DP150" s="226"/>
      <c r="DQ150" s="226"/>
      <c r="DR150" s="226"/>
      <c r="DS150" s="226"/>
      <c r="DT150" s="226"/>
      <c r="DU150" s="226"/>
      <c r="DV150" s="226"/>
      <c r="DW150" s="226"/>
      <c r="DX150" s="226"/>
      <c r="DY150" s="226"/>
      <c r="DZ150" s="226"/>
      <c r="EA150" s="226"/>
      <c r="EB150" s="226"/>
      <c r="EC150" s="226"/>
      <c r="ED150" s="226"/>
      <c r="EE150" s="226"/>
      <c r="EF150" s="226"/>
      <c r="EG150" s="226"/>
      <c r="EH150" s="226"/>
      <c r="EI150" s="226"/>
      <c r="EJ150" s="226"/>
      <c r="EK150" s="226"/>
      <c r="EL150" s="226"/>
      <c r="EM150" s="226"/>
      <c r="EN150" s="226"/>
      <c r="EO150" s="226"/>
      <c r="EP150" s="226"/>
      <c r="EQ150" s="226"/>
      <c r="ER150" s="226"/>
      <c r="ES150" s="226"/>
      <c r="ET150" s="226"/>
      <c r="EU150" s="226"/>
      <c r="EV150" s="226"/>
      <c r="EW150" s="226"/>
      <c r="EX150" s="226"/>
      <c r="EY150" s="226"/>
      <c r="EZ150" s="226"/>
      <c r="FA150" s="226"/>
      <c r="FB150" s="226"/>
      <c r="FC150" s="226"/>
      <c r="FD150" s="226"/>
      <c r="FE150" s="226"/>
      <c r="FF150" s="226"/>
      <c r="FG150" s="226"/>
      <c r="FH150" s="226"/>
      <c r="FI150" s="226"/>
      <c r="FJ150" s="226"/>
      <c r="FK150" s="226"/>
      <c r="FL150" s="226"/>
      <c r="FM150" s="226"/>
      <c r="FN150" s="226"/>
      <c r="FO150" s="226"/>
      <c r="FP150" s="226"/>
      <c r="FQ150" s="226"/>
      <c r="FR150" s="226"/>
      <c r="FS150" s="226"/>
      <c r="FT150" s="226"/>
      <c r="FU150" s="226"/>
      <c r="FV150" s="226"/>
      <c r="FW150" s="226"/>
      <c r="FX150" s="226"/>
      <c r="FY150" s="226"/>
      <c r="FZ150" s="226"/>
      <c r="GA150" s="226"/>
      <c r="GB150" s="226"/>
      <c r="GC150" s="226"/>
      <c r="GD150" s="226"/>
      <c r="GE150" s="226"/>
      <c r="GF150" s="226"/>
      <c r="GG150" s="226"/>
      <c r="GH150" s="226"/>
      <c r="GI150" s="226"/>
      <c r="GJ150" s="226"/>
      <c r="GK150" s="226"/>
      <c r="GL150" s="226"/>
      <c r="GM150" s="226"/>
      <c r="GN150" s="226"/>
      <c r="GO150" s="226"/>
      <c r="GP150" s="226"/>
      <c r="GQ150" s="226"/>
      <c r="GR150" s="226"/>
      <c r="GS150" s="226"/>
      <c r="GT150" s="226"/>
      <c r="GU150" s="226"/>
      <c r="GV150" s="226"/>
      <c r="GW150" s="226"/>
      <c r="GX150" s="226"/>
      <c r="GY150" s="226"/>
      <c r="GZ150" s="226"/>
      <c r="HA150" s="226"/>
      <c r="HB150" s="226"/>
      <c r="HC150" s="226"/>
      <c r="HD150" s="226"/>
      <c r="HE150" s="226"/>
      <c r="HF150" s="226"/>
      <c r="HG150" s="226"/>
      <c r="HH150" s="226"/>
      <c r="HI150" s="226"/>
      <c r="HJ150" s="226"/>
      <c r="HK150" s="226"/>
      <c r="HL150" s="226"/>
      <c r="HM150" s="226"/>
      <c r="HN150" s="226"/>
      <c r="HO150" s="226"/>
      <c r="HP150" s="226"/>
      <c r="HQ150" s="226"/>
      <c r="HR150" s="226"/>
    </row>
    <row r="151" spans="1:226">
      <c r="A151" s="238"/>
      <c r="B151" s="238"/>
      <c r="C151" s="257"/>
      <c r="D151" s="258"/>
      <c r="E151" s="238"/>
      <c r="F151" s="259"/>
      <c r="G151" s="260"/>
      <c r="H151" s="261"/>
      <c r="I151" s="226"/>
      <c r="J151" s="226"/>
      <c r="K151" s="226"/>
      <c r="L151" s="226"/>
      <c r="M151" s="226"/>
      <c r="N151" s="226"/>
      <c r="O151" s="226"/>
      <c r="P151" s="226"/>
      <c r="Q151" s="226"/>
      <c r="R151" s="226"/>
      <c r="S151" s="226"/>
      <c r="T151" s="226"/>
      <c r="U151" s="226"/>
      <c r="V151" s="226"/>
      <c r="W151" s="226"/>
      <c r="X151" s="226"/>
      <c r="Y151" s="226"/>
      <c r="Z151" s="226"/>
      <c r="AA151" s="226"/>
      <c r="AB151" s="226"/>
      <c r="AC151" s="226"/>
      <c r="AD151" s="226"/>
      <c r="AE151" s="226"/>
      <c r="AF151" s="226"/>
      <c r="AG151" s="226"/>
      <c r="AH151" s="226"/>
      <c r="AI151" s="226"/>
      <c r="AJ151" s="226"/>
      <c r="AK151" s="226"/>
      <c r="AL151" s="226"/>
      <c r="AM151" s="226"/>
      <c r="AN151" s="226"/>
      <c r="AO151" s="226"/>
      <c r="AP151" s="226"/>
      <c r="AQ151" s="226"/>
      <c r="AR151" s="226"/>
      <c r="AS151" s="226"/>
      <c r="AT151" s="226"/>
      <c r="AU151" s="226"/>
      <c r="AV151" s="226"/>
      <c r="AW151" s="226"/>
      <c r="AX151" s="226"/>
      <c r="AY151" s="226"/>
      <c r="AZ151" s="226"/>
      <c r="BA151" s="226"/>
      <c r="BB151" s="226"/>
      <c r="BC151" s="226"/>
      <c r="BD151" s="226"/>
      <c r="BE151" s="226"/>
      <c r="BF151" s="226"/>
      <c r="BG151" s="226"/>
      <c r="BH151" s="226"/>
      <c r="BI151" s="226"/>
      <c r="BJ151" s="226"/>
      <c r="BK151" s="226"/>
      <c r="BL151" s="226"/>
      <c r="BM151" s="226"/>
      <c r="BN151" s="226"/>
      <c r="BO151" s="226"/>
      <c r="BP151" s="226"/>
      <c r="BQ151" s="226"/>
      <c r="BR151" s="226"/>
      <c r="BS151" s="226"/>
      <c r="BT151" s="226"/>
      <c r="BU151" s="226"/>
      <c r="BV151" s="226"/>
      <c r="BW151" s="226"/>
      <c r="BX151" s="226"/>
      <c r="BY151" s="226"/>
      <c r="BZ151" s="226"/>
      <c r="CA151" s="226"/>
      <c r="CB151" s="226"/>
      <c r="CC151" s="226"/>
      <c r="CD151" s="226"/>
      <c r="CE151" s="226"/>
      <c r="CF151" s="226"/>
      <c r="CG151" s="226"/>
      <c r="CH151" s="226"/>
      <c r="CI151" s="226"/>
      <c r="CJ151" s="226"/>
      <c r="CK151" s="226"/>
      <c r="CL151" s="226"/>
      <c r="CM151" s="226"/>
      <c r="CN151" s="226"/>
      <c r="CO151" s="226"/>
      <c r="CP151" s="226"/>
      <c r="CQ151" s="226"/>
      <c r="CR151" s="226"/>
      <c r="CS151" s="226"/>
      <c r="CT151" s="226"/>
      <c r="CU151" s="226"/>
      <c r="CV151" s="226"/>
      <c r="CW151" s="226"/>
      <c r="CX151" s="226"/>
      <c r="CY151" s="226"/>
      <c r="CZ151" s="226"/>
      <c r="DA151" s="226"/>
      <c r="DB151" s="226"/>
      <c r="DC151" s="226"/>
      <c r="DD151" s="226"/>
      <c r="DE151" s="226"/>
      <c r="DF151" s="226"/>
      <c r="DG151" s="226"/>
      <c r="DH151" s="226"/>
      <c r="DI151" s="226"/>
      <c r="DJ151" s="226"/>
      <c r="DK151" s="226"/>
      <c r="DL151" s="226"/>
      <c r="DM151" s="226"/>
      <c r="DN151" s="226"/>
      <c r="DO151" s="226"/>
      <c r="DP151" s="226"/>
      <c r="DQ151" s="226"/>
      <c r="DR151" s="226"/>
      <c r="DS151" s="226"/>
      <c r="DT151" s="226"/>
      <c r="DU151" s="226"/>
      <c r="DV151" s="226"/>
      <c r="DW151" s="226"/>
      <c r="DX151" s="226"/>
      <c r="DY151" s="226"/>
      <c r="DZ151" s="226"/>
      <c r="EA151" s="226"/>
      <c r="EB151" s="226"/>
      <c r="EC151" s="226"/>
      <c r="ED151" s="226"/>
      <c r="EE151" s="226"/>
      <c r="EF151" s="226"/>
      <c r="EG151" s="226"/>
      <c r="EH151" s="226"/>
      <c r="EI151" s="226"/>
      <c r="EJ151" s="226"/>
      <c r="EK151" s="226"/>
      <c r="EL151" s="226"/>
      <c r="EM151" s="226"/>
      <c r="EN151" s="226"/>
      <c r="EO151" s="226"/>
      <c r="EP151" s="226"/>
      <c r="EQ151" s="226"/>
      <c r="ER151" s="226"/>
      <c r="ES151" s="226"/>
      <c r="ET151" s="226"/>
      <c r="EU151" s="226"/>
      <c r="EV151" s="226"/>
      <c r="EW151" s="226"/>
      <c r="EX151" s="226"/>
      <c r="EY151" s="226"/>
      <c r="EZ151" s="226"/>
      <c r="FA151" s="226"/>
      <c r="FB151" s="226"/>
      <c r="FC151" s="226"/>
      <c r="FD151" s="226"/>
      <c r="FE151" s="226"/>
      <c r="FF151" s="226"/>
      <c r="FG151" s="226"/>
      <c r="FH151" s="226"/>
      <c r="FI151" s="226"/>
      <c r="FJ151" s="226"/>
      <c r="FK151" s="226"/>
      <c r="FL151" s="226"/>
      <c r="FM151" s="226"/>
      <c r="FN151" s="226"/>
      <c r="FO151" s="226"/>
      <c r="FP151" s="226"/>
      <c r="FQ151" s="226"/>
      <c r="FR151" s="226"/>
      <c r="FS151" s="226"/>
      <c r="FT151" s="226"/>
      <c r="FU151" s="226"/>
      <c r="FV151" s="226"/>
      <c r="FW151" s="226"/>
      <c r="FX151" s="226"/>
      <c r="FY151" s="226"/>
      <c r="FZ151" s="226"/>
      <c r="GA151" s="226"/>
      <c r="GB151" s="226"/>
      <c r="GC151" s="226"/>
      <c r="GD151" s="226"/>
      <c r="GE151" s="226"/>
      <c r="GF151" s="226"/>
      <c r="GG151" s="226"/>
      <c r="GH151" s="226"/>
      <c r="GI151" s="226"/>
      <c r="GJ151" s="226"/>
      <c r="GK151" s="226"/>
      <c r="GL151" s="226"/>
      <c r="GM151" s="226"/>
      <c r="GN151" s="226"/>
      <c r="GO151" s="226"/>
      <c r="GP151" s="226"/>
      <c r="GQ151" s="226"/>
      <c r="GR151" s="226"/>
      <c r="GS151" s="226"/>
      <c r="GT151" s="226"/>
      <c r="GU151" s="226"/>
      <c r="GV151" s="226"/>
      <c r="GW151" s="226"/>
      <c r="GX151" s="226"/>
      <c r="GY151" s="226"/>
      <c r="GZ151" s="226"/>
      <c r="HA151" s="226"/>
      <c r="HB151" s="226"/>
      <c r="HC151" s="226"/>
      <c r="HD151" s="226"/>
      <c r="HE151" s="226"/>
      <c r="HF151" s="226"/>
      <c r="HG151" s="226"/>
      <c r="HH151" s="226"/>
      <c r="HI151" s="226"/>
      <c r="HJ151" s="226"/>
      <c r="HK151" s="226"/>
      <c r="HL151" s="226"/>
      <c r="HM151" s="226"/>
      <c r="HN151" s="226"/>
      <c r="HO151" s="226"/>
      <c r="HP151" s="226"/>
      <c r="HQ151" s="226"/>
      <c r="HR151" s="226"/>
    </row>
    <row r="152" spans="1:226">
      <c r="A152" s="238"/>
      <c r="B152" s="238"/>
      <c r="C152" s="257"/>
      <c r="D152" s="258"/>
      <c r="E152" s="238"/>
      <c r="F152" s="259"/>
      <c r="G152" s="260"/>
      <c r="H152" s="261"/>
      <c r="I152" s="226"/>
      <c r="J152" s="226"/>
      <c r="K152" s="226"/>
      <c r="L152" s="226"/>
      <c r="M152" s="226"/>
      <c r="N152" s="226"/>
      <c r="O152" s="226"/>
      <c r="P152" s="226"/>
      <c r="Q152" s="226"/>
      <c r="R152" s="226"/>
      <c r="S152" s="226"/>
      <c r="T152" s="226"/>
      <c r="U152" s="226"/>
      <c r="V152" s="226"/>
      <c r="W152" s="226"/>
      <c r="X152" s="226"/>
      <c r="Y152" s="226"/>
      <c r="Z152" s="226"/>
      <c r="AA152" s="226"/>
      <c r="AB152" s="226"/>
      <c r="AC152" s="226"/>
      <c r="AD152" s="226"/>
      <c r="AE152" s="226"/>
      <c r="AF152" s="226"/>
      <c r="AG152" s="226"/>
      <c r="AH152" s="226"/>
      <c r="AI152" s="226"/>
      <c r="AJ152" s="226"/>
      <c r="AK152" s="226"/>
      <c r="AL152" s="226"/>
      <c r="AM152" s="226"/>
      <c r="AN152" s="226"/>
      <c r="AO152" s="226"/>
      <c r="AP152" s="226"/>
      <c r="AQ152" s="226"/>
      <c r="AR152" s="226"/>
      <c r="AS152" s="226"/>
      <c r="AT152" s="226"/>
      <c r="AU152" s="226"/>
      <c r="AV152" s="226"/>
      <c r="AW152" s="226"/>
      <c r="AX152" s="226"/>
      <c r="AY152" s="226"/>
      <c r="AZ152" s="226"/>
      <c r="BA152" s="226"/>
      <c r="BB152" s="226"/>
      <c r="BC152" s="226"/>
      <c r="BD152" s="226"/>
      <c r="BE152" s="226"/>
      <c r="BF152" s="226"/>
      <c r="BG152" s="226"/>
      <c r="BH152" s="226"/>
      <c r="BI152" s="226"/>
      <c r="BJ152" s="226"/>
      <c r="BK152" s="226"/>
      <c r="BL152" s="226"/>
      <c r="BM152" s="226"/>
      <c r="BN152" s="226"/>
      <c r="BO152" s="226"/>
      <c r="BP152" s="226"/>
      <c r="BQ152" s="226"/>
      <c r="BR152" s="226"/>
      <c r="BS152" s="226"/>
      <c r="BT152" s="226"/>
      <c r="BU152" s="226"/>
      <c r="BV152" s="226"/>
      <c r="BW152" s="226"/>
      <c r="BX152" s="226"/>
      <c r="BY152" s="226"/>
      <c r="BZ152" s="226"/>
      <c r="CA152" s="226"/>
      <c r="CB152" s="226"/>
      <c r="CC152" s="226"/>
      <c r="CD152" s="226"/>
      <c r="CE152" s="226"/>
      <c r="CF152" s="226"/>
      <c r="CG152" s="226"/>
      <c r="CH152" s="226"/>
      <c r="CI152" s="226"/>
      <c r="CJ152" s="226"/>
      <c r="CK152" s="226"/>
      <c r="CL152" s="226"/>
      <c r="CM152" s="226"/>
      <c r="CN152" s="226"/>
      <c r="CO152" s="226"/>
      <c r="CP152" s="226"/>
      <c r="CQ152" s="226"/>
      <c r="CR152" s="226"/>
      <c r="CS152" s="226"/>
      <c r="CT152" s="226"/>
      <c r="CU152" s="226"/>
      <c r="CV152" s="226"/>
      <c r="CW152" s="226"/>
      <c r="CX152" s="226"/>
      <c r="CY152" s="226"/>
      <c r="CZ152" s="226"/>
      <c r="DA152" s="226"/>
      <c r="DB152" s="226"/>
      <c r="DC152" s="226"/>
      <c r="DD152" s="226"/>
      <c r="DE152" s="226"/>
      <c r="DF152" s="226"/>
      <c r="DG152" s="226"/>
      <c r="DH152" s="226"/>
      <c r="DI152" s="226"/>
      <c r="DJ152" s="226"/>
      <c r="DK152" s="226"/>
      <c r="DL152" s="226"/>
      <c r="DM152" s="226"/>
      <c r="DN152" s="226"/>
      <c r="DO152" s="226"/>
      <c r="DP152" s="226"/>
      <c r="DQ152" s="226"/>
      <c r="DR152" s="226"/>
      <c r="DS152" s="226"/>
      <c r="DT152" s="226"/>
      <c r="DU152" s="226"/>
      <c r="DV152" s="226"/>
      <c r="DW152" s="226"/>
      <c r="DX152" s="226"/>
      <c r="DY152" s="226"/>
      <c r="DZ152" s="226"/>
      <c r="EA152" s="226"/>
      <c r="EB152" s="226"/>
      <c r="EC152" s="226"/>
      <c r="ED152" s="226"/>
      <c r="EE152" s="226"/>
      <c r="EF152" s="226"/>
      <c r="EG152" s="226"/>
      <c r="EH152" s="226"/>
      <c r="EI152" s="226"/>
      <c r="EJ152" s="226"/>
      <c r="EK152" s="226"/>
      <c r="EL152" s="226"/>
      <c r="EM152" s="226"/>
      <c r="EN152" s="226"/>
      <c r="EO152" s="226"/>
      <c r="EP152" s="226"/>
      <c r="EQ152" s="226"/>
      <c r="ER152" s="226"/>
      <c r="ES152" s="226"/>
      <c r="ET152" s="226"/>
      <c r="EU152" s="226"/>
      <c r="EV152" s="226"/>
      <c r="EW152" s="226"/>
      <c r="EX152" s="226"/>
      <c r="EY152" s="226"/>
      <c r="EZ152" s="226"/>
      <c r="FA152" s="226"/>
      <c r="FB152" s="226"/>
      <c r="FC152" s="226"/>
      <c r="FD152" s="226"/>
      <c r="FE152" s="226"/>
      <c r="FF152" s="226"/>
      <c r="FG152" s="226"/>
      <c r="FH152" s="226"/>
      <c r="FI152" s="226"/>
      <c r="FJ152" s="226"/>
      <c r="FK152" s="226"/>
      <c r="FL152" s="226"/>
      <c r="FM152" s="226"/>
      <c r="FN152" s="226"/>
      <c r="FO152" s="226"/>
      <c r="FP152" s="226"/>
      <c r="FQ152" s="226"/>
      <c r="FR152" s="226"/>
      <c r="FS152" s="226"/>
      <c r="FT152" s="226"/>
      <c r="FU152" s="226"/>
      <c r="FV152" s="226"/>
      <c r="FW152" s="226"/>
      <c r="FX152" s="226"/>
      <c r="FY152" s="226"/>
      <c r="FZ152" s="226"/>
      <c r="GA152" s="226"/>
      <c r="GB152" s="226"/>
      <c r="GC152" s="226"/>
      <c r="GD152" s="226"/>
      <c r="GE152" s="226"/>
      <c r="GF152" s="226"/>
      <c r="GG152" s="226"/>
      <c r="GH152" s="226"/>
      <c r="GI152" s="226"/>
      <c r="GJ152" s="226"/>
      <c r="GK152" s="226"/>
      <c r="GL152" s="226"/>
      <c r="GM152" s="226"/>
      <c r="GN152" s="226"/>
      <c r="GO152" s="226"/>
      <c r="GP152" s="226"/>
      <c r="GQ152" s="226"/>
      <c r="GR152" s="226"/>
      <c r="GS152" s="226"/>
      <c r="GT152" s="226"/>
      <c r="GU152" s="226"/>
      <c r="GV152" s="226"/>
      <c r="GW152" s="226"/>
      <c r="GX152" s="226"/>
      <c r="GY152" s="226"/>
      <c r="GZ152" s="226"/>
      <c r="HA152" s="226"/>
      <c r="HB152" s="226"/>
      <c r="HC152" s="226"/>
      <c r="HD152" s="226"/>
      <c r="HE152" s="226"/>
      <c r="HF152" s="226"/>
      <c r="HG152" s="226"/>
      <c r="HH152" s="226"/>
      <c r="HI152" s="226"/>
      <c r="HJ152" s="226"/>
      <c r="HK152" s="226"/>
      <c r="HL152" s="226"/>
      <c r="HM152" s="226"/>
      <c r="HN152" s="226"/>
      <c r="HO152" s="226"/>
      <c r="HP152" s="226"/>
      <c r="HQ152" s="226"/>
      <c r="HR152" s="226"/>
    </row>
    <row r="153" spans="1:226">
      <c r="A153" s="238"/>
      <c r="B153" s="238"/>
      <c r="C153" s="257"/>
      <c r="D153" s="258"/>
      <c r="E153" s="238"/>
      <c r="F153" s="259"/>
      <c r="G153" s="260"/>
      <c r="H153" s="261"/>
      <c r="I153" s="226"/>
      <c r="J153" s="226"/>
      <c r="K153" s="226"/>
      <c r="L153" s="226"/>
      <c r="M153" s="226"/>
      <c r="N153" s="226"/>
      <c r="O153" s="226"/>
      <c r="P153" s="226"/>
      <c r="Q153" s="226"/>
      <c r="R153" s="226"/>
      <c r="S153" s="226"/>
      <c r="T153" s="226"/>
      <c r="U153" s="226"/>
      <c r="V153" s="226"/>
      <c r="W153" s="226"/>
      <c r="X153" s="226"/>
      <c r="Y153" s="226"/>
      <c r="Z153" s="226"/>
      <c r="AA153" s="226"/>
      <c r="AB153" s="226"/>
      <c r="AC153" s="226"/>
      <c r="AD153" s="226"/>
      <c r="AE153" s="226"/>
      <c r="AF153" s="226"/>
      <c r="AG153" s="226"/>
      <c r="AH153" s="226"/>
      <c r="AI153" s="226"/>
      <c r="AJ153" s="226"/>
      <c r="AK153" s="226"/>
      <c r="AL153" s="226"/>
      <c r="AM153" s="226"/>
      <c r="AN153" s="226"/>
      <c r="AO153" s="226"/>
      <c r="AP153" s="226"/>
      <c r="AQ153" s="226"/>
      <c r="AR153" s="226"/>
      <c r="AS153" s="226"/>
      <c r="AT153" s="226"/>
      <c r="AU153" s="226"/>
      <c r="AV153" s="226"/>
      <c r="AW153" s="226"/>
      <c r="AX153" s="226"/>
      <c r="AY153" s="226"/>
      <c r="AZ153" s="226"/>
      <c r="BA153" s="226"/>
      <c r="BB153" s="226"/>
      <c r="BC153" s="226"/>
      <c r="BD153" s="226"/>
      <c r="BE153" s="226"/>
      <c r="BF153" s="226"/>
      <c r="BG153" s="226"/>
      <c r="BH153" s="226"/>
      <c r="BI153" s="226"/>
      <c r="BJ153" s="226"/>
      <c r="BK153" s="226"/>
      <c r="BL153" s="226"/>
      <c r="BM153" s="226"/>
      <c r="BN153" s="226"/>
      <c r="BO153" s="226"/>
      <c r="BP153" s="226"/>
      <c r="BQ153" s="226"/>
      <c r="BR153" s="226"/>
      <c r="BS153" s="226"/>
      <c r="BT153" s="226"/>
      <c r="BU153" s="226"/>
      <c r="BV153" s="226"/>
      <c r="BW153" s="226"/>
      <c r="BX153" s="226"/>
      <c r="BY153" s="226"/>
      <c r="BZ153" s="226"/>
      <c r="CA153" s="226"/>
      <c r="CB153" s="226"/>
      <c r="CC153" s="226"/>
      <c r="CD153" s="226"/>
      <c r="CE153" s="226"/>
      <c r="CF153" s="226"/>
      <c r="CG153" s="226"/>
      <c r="CH153" s="226"/>
      <c r="CI153" s="226"/>
      <c r="CJ153" s="226"/>
      <c r="CK153" s="226"/>
      <c r="CL153" s="226"/>
      <c r="CM153" s="226"/>
      <c r="CN153" s="226"/>
      <c r="CO153" s="226"/>
      <c r="CP153" s="226"/>
      <c r="CQ153" s="226"/>
      <c r="CR153" s="226"/>
      <c r="CS153" s="226"/>
      <c r="CT153" s="226"/>
      <c r="CU153" s="226"/>
      <c r="CV153" s="226"/>
      <c r="CW153" s="226"/>
      <c r="CX153" s="226"/>
      <c r="CY153" s="226"/>
      <c r="CZ153" s="226"/>
      <c r="DA153" s="226"/>
      <c r="DB153" s="226"/>
      <c r="DC153" s="226"/>
      <c r="DD153" s="226"/>
      <c r="DE153" s="226"/>
      <c r="DF153" s="226"/>
      <c r="DG153" s="226"/>
      <c r="DH153" s="226"/>
      <c r="DI153" s="226"/>
      <c r="DJ153" s="226"/>
      <c r="DK153" s="226"/>
      <c r="DL153" s="226"/>
      <c r="DM153" s="226"/>
      <c r="DN153" s="226"/>
      <c r="DO153" s="226"/>
      <c r="DP153" s="226"/>
      <c r="DQ153" s="226"/>
      <c r="DR153" s="226"/>
      <c r="DS153" s="226"/>
      <c r="DT153" s="226"/>
      <c r="DU153" s="226"/>
      <c r="DV153" s="226"/>
      <c r="DW153" s="226"/>
      <c r="DX153" s="226"/>
      <c r="DY153" s="226"/>
      <c r="DZ153" s="226"/>
      <c r="EA153" s="226"/>
      <c r="EB153" s="226"/>
      <c r="EC153" s="226"/>
      <c r="ED153" s="226"/>
      <c r="EE153" s="226"/>
      <c r="EF153" s="226"/>
      <c r="EG153" s="226"/>
      <c r="EH153" s="226"/>
      <c r="EI153" s="226"/>
      <c r="EJ153" s="226"/>
      <c r="EK153" s="226"/>
      <c r="EL153" s="226"/>
      <c r="EM153" s="226"/>
      <c r="EN153" s="226"/>
      <c r="EO153" s="226"/>
      <c r="EP153" s="226"/>
      <c r="EQ153" s="226"/>
      <c r="ER153" s="226"/>
      <c r="ES153" s="226"/>
      <c r="ET153" s="226"/>
      <c r="EU153" s="226"/>
      <c r="EV153" s="226"/>
      <c r="EW153" s="226"/>
      <c r="EX153" s="226"/>
      <c r="EY153" s="226"/>
      <c r="EZ153" s="226"/>
      <c r="FA153" s="226"/>
      <c r="FB153" s="226"/>
      <c r="FC153" s="226"/>
      <c r="FD153" s="226"/>
      <c r="FE153" s="226"/>
      <c r="FF153" s="226"/>
      <c r="FG153" s="226"/>
      <c r="FH153" s="226"/>
      <c r="FI153" s="226"/>
      <c r="FJ153" s="226"/>
      <c r="FK153" s="226"/>
      <c r="FL153" s="226"/>
      <c r="FM153" s="226"/>
      <c r="FN153" s="226"/>
      <c r="FO153" s="226"/>
      <c r="FP153" s="226"/>
      <c r="FQ153" s="226"/>
      <c r="FR153" s="226"/>
      <c r="FS153" s="226"/>
      <c r="FT153" s="226"/>
      <c r="FU153" s="226"/>
      <c r="FV153" s="226"/>
      <c r="FW153" s="226"/>
      <c r="FX153" s="226"/>
      <c r="FY153" s="226"/>
      <c r="FZ153" s="226"/>
      <c r="GA153" s="226"/>
      <c r="GB153" s="226"/>
      <c r="GC153" s="226"/>
      <c r="GD153" s="226"/>
      <c r="GE153" s="226"/>
      <c r="GF153" s="226"/>
      <c r="GG153" s="226"/>
      <c r="GH153" s="226"/>
      <c r="GI153" s="226"/>
      <c r="GJ153" s="226"/>
      <c r="GK153" s="226"/>
      <c r="GL153" s="226"/>
      <c r="GM153" s="226"/>
      <c r="GN153" s="226"/>
      <c r="GO153" s="226"/>
      <c r="GP153" s="226"/>
      <c r="GQ153" s="226"/>
      <c r="GR153" s="226"/>
      <c r="GS153" s="226"/>
      <c r="GT153" s="226"/>
      <c r="GU153" s="226"/>
      <c r="GV153" s="226"/>
      <c r="GW153" s="226"/>
      <c r="GX153" s="226"/>
      <c r="GY153" s="226"/>
      <c r="GZ153" s="226"/>
      <c r="HA153" s="226"/>
      <c r="HB153" s="226"/>
      <c r="HC153" s="226"/>
      <c r="HD153" s="226"/>
      <c r="HE153" s="226"/>
      <c r="HF153" s="226"/>
      <c r="HG153" s="226"/>
      <c r="HH153" s="226"/>
      <c r="HI153" s="226"/>
      <c r="HJ153" s="226"/>
      <c r="HK153" s="226"/>
      <c r="HL153" s="226"/>
      <c r="HM153" s="226"/>
      <c r="HN153" s="226"/>
      <c r="HO153" s="226"/>
      <c r="HP153" s="226"/>
      <c r="HQ153" s="226"/>
      <c r="HR153" s="226"/>
    </row>
    <row r="154" spans="1:226">
      <c r="A154" s="238"/>
      <c r="B154" s="238"/>
      <c r="C154" s="257"/>
      <c r="D154" s="258"/>
      <c r="E154" s="238"/>
      <c r="F154" s="259"/>
      <c r="G154" s="260"/>
      <c r="H154" s="261"/>
      <c r="I154" s="226"/>
      <c r="J154" s="226"/>
      <c r="K154" s="226"/>
      <c r="L154" s="226"/>
      <c r="M154" s="226"/>
      <c r="N154" s="226"/>
      <c r="O154" s="226"/>
      <c r="P154" s="226"/>
      <c r="Q154" s="226"/>
      <c r="R154" s="226"/>
      <c r="S154" s="226"/>
      <c r="T154" s="226"/>
      <c r="U154" s="226"/>
      <c r="V154" s="226"/>
      <c r="W154" s="226"/>
      <c r="X154" s="226"/>
      <c r="Y154" s="226"/>
      <c r="Z154" s="226"/>
      <c r="AA154" s="226"/>
      <c r="AB154" s="226"/>
      <c r="AC154" s="226"/>
      <c r="AD154" s="226"/>
      <c r="AE154" s="226"/>
      <c r="AF154" s="226"/>
      <c r="AG154" s="226"/>
      <c r="AH154" s="226"/>
      <c r="AI154" s="226"/>
      <c r="AJ154" s="226"/>
      <c r="AK154" s="226"/>
      <c r="AL154" s="226"/>
      <c r="AM154" s="226"/>
      <c r="AN154" s="226"/>
      <c r="AO154" s="226"/>
      <c r="AP154" s="226"/>
      <c r="AQ154" s="226"/>
      <c r="AR154" s="226"/>
      <c r="AS154" s="226"/>
      <c r="AT154" s="226"/>
      <c r="AU154" s="226"/>
      <c r="AV154" s="226"/>
      <c r="AW154" s="226"/>
      <c r="AX154" s="226"/>
      <c r="AY154" s="226"/>
      <c r="AZ154" s="226"/>
      <c r="BA154" s="226"/>
      <c r="BB154" s="226"/>
      <c r="BC154" s="226"/>
      <c r="BD154" s="226"/>
      <c r="BE154" s="226"/>
      <c r="BF154" s="226"/>
      <c r="BG154" s="226"/>
      <c r="BH154" s="226"/>
      <c r="BI154" s="226"/>
      <c r="BJ154" s="226"/>
      <c r="BK154" s="226"/>
      <c r="BL154" s="226"/>
      <c r="BM154" s="226"/>
      <c r="BN154" s="226"/>
      <c r="BO154" s="226"/>
      <c r="BP154" s="226"/>
      <c r="BQ154" s="226"/>
      <c r="BR154" s="226"/>
      <c r="BS154" s="226"/>
      <c r="BT154" s="226"/>
      <c r="BU154" s="226"/>
      <c r="BV154" s="226"/>
      <c r="BW154" s="226"/>
      <c r="BX154" s="226"/>
      <c r="BY154" s="226"/>
      <c r="BZ154" s="226"/>
      <c r="CA154" s="226"/>
      <c r="CB154" s="226"/>
      <c r="CC154" s="226"/>
      <c r="CD154" s="226"/>
      <c r="CE154" s="226"/>
      <c r="CF154" s="226"/>
      <c r="CG154" s="226"/>
      <c r="CH154" s="226"/>
      <c r="CI154" s="226"/>
      <c r="CJ154" s="226"/>
      <c r="CK154" s="226"/>
      <c r="CL154" s="226"/>
      <c r="CM154" s="226"/>
      <c r="CN154" s="226"/>
      <c r="CO154" s="226"/>
      <c r="CP154" s="226"/>
      <c r="CQ154" s="226"/>
      <c r="CR154" s="226"/>
      <c r="CS154" s="226"/>
      <c r="CT154" s="226"/>
      <c r="CU154" s="226"/>
      <c r="CV154" s="226"/>
      <c r="CW154" s="226"/>
      <c r="CX154" s="226"/>
      <c r="CY154" s="226"/>
      <c r="CZ154" s="226"/>
      <c r="DA154" s="226"/>
      <c r="DB154" s="226"/>
      <c r="DC154" s="226"/>
      <c r="DD154" s="226"/>
      <c r="DE154" s="226"/>
      <c r="DF154" s="226"/>
      <c r="DG154" s="226"/>
      <c r="DH154" s="226"/>
      <c r="DI154" s="226"/>
      <c r="DJ154" s="226"/>
      <c r="DK154" s="226"/>
      <c r="DL154" s="226"/>
      <c r="DM154" s="226"/>
      <c r="DN154" s="226"/>
      <c r="DO154" s="226"/>
      <c r="DP154" s="226"/>
      <c r="DQ154" s="226"/>
      <c r="DR154" s="226"/>
      <c r="DS154" s="226"/>
      <c r="DT154" s="226"/>
      <c r="DU154" s="226"/>
      <c r="DV154" s="226"/>
      <c r="DW154" s="226"/>
      <c r="DX154" s="226"/>
      <c r="DY154" s="226"/>
      <c r="DZ154" s="226"/>
      <c r="EA154" s="226"/>
      <c r="EB154" s="226"/>
      <c r="EC154" s="226"/>
      <c r="ED154" s="226"/>
      <c r="EE154" s="226"/>
      <c r="EF154" s="226"/>
      <c r="EG154" s="226"/>
      <c r="EH154" s="226"/>
      <c r="EI154" s="226"/>
      <c r="EJ154" s="226"/>
      <c r="EK154" s="226"/>
      <c r="EL154" s="226"/>
      <c r="EM154" s="226"/>
      <c r="EN154" s="226"/>
      <c r="EO154" s="226"/>
      <c r="EP154" s="226"/>
      <c r="EQ154" s="226"/>
      <c r="ER154" s="226"/>
      <c r="ES154" s="226"/>
      <c r="ET154" s="226"/>
      <c r="EU154" s="226"/>
      <c r="EV154" s="226"/>
      <c r="EW154" s="226"/>
      <c r="EX154" s="226"/>
      <c r="EY154" s="226"/>
      <c r="EZ154" s="226"/>
      <c r="FA154" s="226"/>
      <c r="FB154" s="226"/>
      <c r="FC154" s="226"/>
      <c r="FD154" s="226"/>
      <c r="FE154" s="226"/>
      <c r="FF154" s="226"/>
      <c r="FG154" s="226"/>
      <c r="FH154" s="226"/>
      <c r="FI154" s="226"/>
      <c r="FJ154" s="226"/>
      <c r="FK154" s="226"/>
      <c r="FL154" s="226"/>
      <c r="FM154" s="226"/>
      <c r="FN154" s="226"/>
      <c r="FO154" s="226"/>
      <c r="FP154" s="226"/>
      <c r="FQ154" s="226"/>
      <c r="FR154" s="226"/>
      <c r="FS154" s="226"/>
      <c r="FT154" s="226"/>
      <c r="FU154" s="226"/>
      <c r="FV154" s="226"/>
      <c r="FW154" s="226"/>
      <c r="FX154" s="226"/>
      <c r="FY154" s="226"/>
      <c r="FZ154" s="226"/>
      <c r="GA154" s="226"/>
      <c r="GB154" s="226"/>
      <c r="GC154" s="226"/>
      <c r="GD154" s="226"/>
      <c r="GE154" s="226"/>
      <c r="GF154" s="226"/>
      <c r="GG154" s="226"/>
      <c r="GH154" s="226"/>
      <c r="GI154" s="226"/>
      <c r="GJ154" s="226"/>
      <c r="GK154" s="226"/>
      <c r="GL154" s="226"/>
      <c r="GM154" s="226"/>
      <c r="GN154" s="226"/>
      <c r="GO154" s="226"/>
      <c r="GP154" s="226"/>
      <c r="GQ154" s="226"/>
      <c r="GR154" s="226"/>
      <c r="GS154" s="226"/>
      <c r="GT154" s="226"/>
      <c r="GU154" s="226"/>
      <c r="GV154" s="226"/>
      <c r="GW154" s="226"/>
      <c r="GX154" s="226"/>
      <c r="GY154" s="226"/>
      <c r="GZ154" s="226"/>
      <c r="HA154" s="226"/>
      <c r="HB154" s="226"/>
      <c r="HC154" s="226"/>
      <c r="HD154" s="226"/>
      <c r="HE154" s="226"/>
      <c r="HF154" s="226"/>
      <c r="HG154" s="226"/>
      <c r="HH154" s="226"/>
      <c r="HI154" s="226"/>
      <c r="HJ154" s="226"/>
      <c r="HK154" s="226"/>
      <c r="HL154" s="226"/>
      <c r="HM154" s="226"/>
      <c r="HN154" s="226"/>
      <c r="HO154" s="226"/>
      <c r="HP154" s="226"/>
      <c r="HQ154" s="226"/>
      <c r="HR154" s="226"/>
    </row>
    <row r="155" spans="1:226">
      <c r="A155" s="238"/>
      <c r="B155" s="238"/>
      <c r="C155" s="257"/>
      <c r="D155" s="258"/>
      <c r="E155" s="238"/>
      <c r="F155" s="259"/>
      <c r="G155" s="260"/>
      <c r="H155" s="261"/>
      <c r="I155" s="226"/>
      <c r="J155" s="226"/>
      <c r="K155" s="226"/>
      <c r="L155" s="226"/>
      <c r="M155" s="226"/>
      <c r="N155" s="226"/>
      <c r="O155" s="226"/>
      <c r="P155" s="226"/>
      <c r="Q155" s="226"/>
      <c r="R155" s="226"/>
      <c r="S155" s="226"/>
      <c r="T155" s="226"/>
      <c r="U155" s="226"/>
      <c r="V155" s="226"/>
      <c r="W155" s="226"/>
      <c r="X155" s="226"/>
      <c r="Y155" s="226"/>
      <c r="Z155" s="226"/>
      <c r="AA155" s="226"/>
      <c r="AB155" s="226"/>
      <c r="AC155" s="226"/>
      <c r="AD155" s="226"/>
      <c r="AE155" s="226"/>
      <c r="AF155" s="226"/>
      <c r="AG155" s="226"/>
      <c r="AH155" s="226"/>
      <c r="AI155" s="226"/>
      <c r="AJ155" s="226"/>
      <c r="AK155" s="226"/>
      <c r="AL155" s="226"/>
      <c r="AM155" s="226"/>
      <c r="AN155" s="226"/>
      <c r="AO155" s="226"/>
      <c r="AP155" s="226"/>
      <c r="AQ155" s="226"/>
      <c r="AR155" s="226"/>
      <c r="AS155" s="226"/>
      <c r="AT155" s="226"/>
      <c r="AU155" s="226"/>
      <c r="AV155" s="226"/>
      <c r="AW155" s="226"/>
      <c r="AX155" s="226"/>
      <c r="AY155" s="226"/>
      <c r="AZ155" s="226"/>
      <c r="BA155" s="226"/>
      <c r="BB155" s="226"/>
      <c r="BC155" s="226"/>
      <c r="BD155" s="226"/>
      <c r="BE155" s="226"/>
      <c r="BF155" s="226"/>
      <c r="BG155" s="226"/>
      <c r="BH155" s="226"/>
      <c r="BI155" s="226"/>
      <c r="BJ155" s="226"/>
      <c r="BK155" s="226"/>
      <c r="BL155" s="226"/>
      <c r="BM155" s="226"/>
      <c r="BN155" s="226"/>
      <c r="BO155" s="226"/>
      <c r="BP155" s="226"/>
      <c r="BQ155" s="226"/>
      <c r="BR155" s="226"/>
      <c r="BS155" s="226"/>
      <c r="BT155" s="226"/>
      <c r="BU155" s="226"/>
      <c r="BV155" s="226"/>
      <c r="BW155" s="226"/>
      <c r="BX155" s="226"/>
      <c r="BY155" s="226"/>
      <c r="BZ155" s="226"/>
      <c r="CA155" s="226"/>
      <c r="CB155" s="226"/>
      <c r="CC155" s="226"/>
      <c r="CD155" s="226"/>
      <c r="CE155" s="226"/>
      <c r="CF155" s="226"/>
      <c r="CG155" s="226"/>
      <c r="CH155" s="226"/>
      <c r="CI155" s="226"/>
      <c r="CJ155" s="226"/>
      <c r="CK155" s="226"/>
      <c r="CL155" s="226"/>
      <c r="CM155" s="226"/>
      <c r="CN155" s="226"/>
      <c r="CO155" s="226"/>
      <c r="CP155" s="226"/>
      <c r="CQ155" s="226"/>
      <c r="CR155" s="226"/>
      <c r="CS155" s="226"/>
      <c r="CT155" s="226"/>
      <c r="CU155" s="226"/>
      <c r="CV155" s="226"/>
      <c r="CW155" s="226"/>
      <c r="CX155" s="226"/>
      <c r="CY155" s="226"/>
      <c r="CZ155" s="226"/>
      <c r="DA155" s="226"/>
      <c r="DB155" s="226"/>
      <c r="DC155" s="226"/>
      <c r="DD155" s="226"/>
      <c r="DE155" s="226"/>
      <c r="DF155" s="226"/>
      <c r="DG155" s="226"/>
      <c r="DH155" s="226"/>
      <c r="DI155" s="226"/>
      <c r="DJ155" s="226"/>
      <c r="DK155" s="226"/>
      <c r="DL155" s="226"/>
      <c r="DM155" s="226"/>
      <c r="DN155" s="226"/>
      <c r="DO155" s="226"/>
      <c r="DP155" s="226"/>
      <c r="DQ155" s="226"/>
      <c r="DR155" s="226"/>
      <c r="DS155" s="226"/>
      <c r="DT155" s="226"/>
      <c r="DU155" s="226"/>
      <c r="DV155" s="226"/>
      <c r="DW155" s="226"/>
      <c r="DX155" s="226"/>
      <c r="DY155" s="226"/>
      <c r="DZ155" s="226"/>
      <c r="EA155" s="226"/>
      <c r="EB155" s="226"/>
      <c r="EC155" s="226"/>
      <c r="ED155" s="226"/>
      <c r="EE155" s="226"/>
      <c r="EF155" s="226"/>
      <c r="EG155" s="226"/>
      <c r="EH155" s="226"/>
      <c r="EI155" s="226"/>
      <c r="EJ155" s="226"/>
      <c r="EK155" s="226"/>
      <c r="EL155" s="226"/>
      <c r="EM155" s="226"/>
      <c r="EN155" s="226"/>
      <c r="EO155" s="226"/>
      <c r="EP155" s="226"/>
      <c r="EQ155" s="226"/>
      <c r="ER155" s="226"/>
      <c r="ES155" s="226"/>
      <c r="ET155" s="226"/>
      <c r="EU155" s="226"/>
      <c r="EV155" s="226"/>
      <c r="EW155" s="226"/>
      <c r="EX155" s="226"/>
      <c r="EY155" s="226"/>
      <c r="EZ155" s="226"/>
      <c r="FA155" s="226"/>
      <c r="FB155" s="226"/>
      <c r="FC155" s="226"/>
      <c r="FD155" s="226"/>
      <c r="FE155" s="226"/>
      <c r="FF155" s="226"/>
      <c r="FG155" s="226"/>
      <c r="FH155" s="226"/>
      <c r="FI155" s="226"/>
      <c r="FJ155" s="226"/>
      <c r="FK155" s="226"/>
      <c r="FL155" s="226"/>
      <c r="FM155" s="226"/>
      <c r="FN155" s="226"/>
      <c r="FO155" s="226"/>
      <c r="FP155" s="226"/>
      <c r="FQ155" s="226"/>
      <c r="FR155" s="226"/>
      <c r="FS155" s="226"/>
      <c r="FT155" s="226"/>
      <c r="FU155" s="226"/>
      <c r="FV155" s="226"/>
      <c r="FW155" s="226"/>
      <c r="FX155" s="226"/>
      <c r="FY155" s="226"/>
      <c r="FZ155" s="226"/>
      <c r="GA155" s="226"/>
      <c r="GB155" s="226"/>
      <c r="GC155" s="226"/>
      <c r="GD155" s="226"/>
      <c r="GE155" s="226"/>
      <c r="GF155" s="226"/>
      <c r="GG155" s="226"/>
      <c r="GH155" s="226"/>
      <c r="GI155" s="226"/>
      <c r="GJ155" s="226"/>
      <c r="GK155" s="226"/>
      <c r="GL155" s="226"/>
      <c r="GM155" s="226"/>
      <c r="GN155" s="226"/>
      <c r="GO155" s="226"/>
      <c r="GP155" s="226"/>
      <c r="GQ155" s="226"/>
      <c r="GR155" s="226"/>
      <c r="GS155" s="226"/>
      <c r="GT155" s="226"/>
      <c r="GU155" s="226"/>
      <c r="GV155" s="226"/>
      <c r="GW155" s="226"/>
      <c r="GX155" s="226"/>
      <c r="GY155" s="226"/>
      <c r="GZ155" s="226"/>
      <c r="HA155" s="226"/>
      <c r="HB155" s="226"/>
      <c r="HC155" s="226"/>
      <c r="HD155" s="226"/>
      <c r="HE155" s="226"/>
      <c r="HF155" s="226"/>
      <c r="HG155" s="226"/>
      <c r="HH155" s="226"/>
      <c r="HI155" s="226"/>
      <c r="HJ155" s="226"/>
      <c r="HK155" s="226"/>
      <c r="HL155" s="226"/>
      <c r="HM155" s="226"/>
      <c r="HN155" s="226"/>
      <c r="HO155" s="226"/>
      <c r="HP155" s="226"/>
      <c r="HQ155" s="226"/>
      <c r="HR155" s="226"/>
    </row>
    <row r="156" spans="1:226">
      <c r="A156" s="238"/>
      <c r="B156" s="238"/>
      <c r="C156" s="257"/>
      <c r="D156" s="258"/>
      <c r="E156" s="238"/>
      <c r="F156" s="259"/>
      <c r="G156" s="260"/>
      <c r="H156" s="261"/>
      <c r="I156" s="226"/>
      <c r="J156" s="226"/>
      <c r="K156" s="226"/>
      <c r="L156" s="226"/>
      <c r="M156" s="226"/>
      <c r="N156" s="226"/>
      <c r="O156" s="226"/>
      <c r="P156" s="226"/>
      <c r="Q156" s="226"/>
      <c r="R156" s="226"/>
      <c r="S156" s="226"/>
      <c r="T156" s="226"/>
      <c r="U156" s="226"/>
      <c r="V156" s="226"/>
      <c r="W156" s="226"/>
      <c r="X156" s="226"/>
      <c r="Y156" s="226"/>
      <c r="Z156" s="226"/>
      <c r="AA156" s="226"/>
      <c r="AB156" s="226"/>
      <c r="AC156" s="226"/>
      <c r="AD156" s="226"/>
      <c r="AE156" s="226"/>
      <c r="AF156" s="226"/>
      <c r="AG156" s="226"/>
      <c r="AH156" s="226"/>
      <c r="AI156" s="226"/>
      <c r="AJ156" s="226"/>
      <c r="AK156" s="226"/>
      <c r="AL156" s="226"/>
      <c r="AM156" s="226"/>
      <c r="AN156" s="226"/>
      <c r="AO156" s="226"/>
      <c r="AP156" s="226"/>
      <c r="AQ156" s="226"/>
      <c r="AR156" s="226"/>
      <c r="AS156" s="226"/>
      <c r="AT156" s="226"/>
      <c r="AU156" s="226"/>
      <c r="AV156" s="226"/>
      <c r="AW156" s="226"/>
      <c r="AX156" s="226"/>
      <c r="AY156" s="226"/>
      <c r="AZ156" s="226"/>
      <c r="BA156" s="226"/>
      <c r="BB156" s="226"/>
      <c r="BC156" s="226"/>
      <c r="BD156" s="226"/>
      <c r="BE156" s="226"/>
      <c r="BF156" s="226"/>
      <c r="BG156" s="226"/>
      <c r="BH156" s="226"/>
      <c r="BI156" s="226"/>
      <c r="BJ156" s="226"/>
      <c r="BK156" s="226"/>
      <c r="BL156" s="226"/>
      <c r="BM156" s="226"/>
      <c r="BN156" s="226"/>
      <c r="BO156" s="226"/>
      <c r="BP156" s="226"/>
      <c r="BQ156" s="226"/>
      <c r="BR156" s="226"/>
      <c r="BS156" s="226"/>
      <c r="BT156" s="226"/>
      <c r="BU156" s="226"/>
      <c r="BV156" s="226"/>
      <c r="BW156" s="226"/>
      <c r="BX156" s="226"/>
      <c r="BY156" s="226"/>
      <c r="BZ156" s="226"/>
      <c r="CA156" s="226"/>
      <c r="CB156" s="226"/>
      <c r="CC156" s="226"/>
      <c r="CD156" s="226"/>
      <c r="CE156" s="226"/>
      <c r="CF156" s="226"/>
      <c r="CG156" s="226"/>
      <c r="CH156" s="226"/>
      <c r="CI156" s="226"/>
      <c r="CJ156" s="226"/>
      <c r="CK156" s="226"/>
      <c r="CL156" s="226"/>
      <c r="CM156" s="226"/>
      <c r="CN156" s="226"/>
      <c r="CO156" s="226"/>
      <c r="CP156" s="226"/>
      <c r="CQ156" s="226"/>
      <c r="CR156" s="226"/>
      <c r="CS156" s="226"/>
      <c r="CT156" s="226"/>
      <c r="CU156" s="226"/>
      <c r="CV156" s="226"/>
      <c r="CW156" s="226"/>
      <c r="CX156" s="226"/>
      <c r="CY156" s="226"/>
      <c r="CZ156" s="226"/>
      <c r="DA156" s="226"/>
      <c r="DB156" s="226"/>
      <c r="DC156" s="226"/>
      <c r="DD156" s="226"/>
      <c r="DE156" s="226"/>
      <c r="DF156" s="226"/>
      <c r="DG156" s="226"/>
      <c r="DH156" s="226"/>
      <c r="DI156" s="226"/>
      <c r="DJ156" s="226"/>
      <c r="DK156" s="226"/>
      <c r="DL156" s="226"/>
      <c r="DM156" s="226"/>
      <c r="DN156" s="226"/>
      <c r="DO156" s="226"/>
      <c r="DP156" s="226"/>
      <c r="DQ156" s="226"/>
      <c r="DR156" s="226"/>
      <c r="DS156" s="226"/>
      <c r="DT156" s="226"/>
      <c r="DU156" s="226"/>
      <c r="DV156" s="226"/>
      <c r="DW156" s="226"/>
      <c r="DX156" s="226"/>
      <c r="DY156" s="226"/>
      <c r="DZ156" s="226"/>
      <c r="EA156" s="226"/>
      <c r="EB156" s="226"/>
      <c r="EC156" s="226"/>
      <c r="ED156" s="226"/>
      <c r="EE156" s="226"/>
      <c r="EF156" s="226"/>
      <c r="EG156" s="226"/>
      <c r="EH156" s="226"/>
      <c r="EI156" s="226"/>
      <c r="EJ156" s="226"/>
      <c r="EK156" s="226"/>
      <c r="EL156" s="226"/>
      <c r="EM156" s="226"/>
      <c r="EN156" s="226"/>
      <c r="EO156" s="226"/>
      <c r="EP156" s="226"/>
      <c r="EQ156" s="226"/>
      <c r="ER156" s="226"/>
      <c r="ES156" s="226"/>
      <c r="ET156" s="226"/>
      <c r="EU156" s="226"/>
      <c r="EV156" s="226"/>
      <c r="EW156" s="226"/>
      <c r="EX156" s="226"/>
      <c r="EY156" s="226"/>
      <c r="EZ156" s="226"/>
      <c r="FA156" s="226"/>
      <c r="FB156" s="226"/>
      <c r="FC156" s="226"/>
      <c r="FD156" s="226"/>
      <c r="FE156" s="226"/>
      <c r="FF156" s="226"/>
      <c r="FG156" s="226"/>
      <c r="FH156" s="226"/>
      <c r="FI156" s="226"/>
      <c r="FJ156" s="226"/>
      <c r="FK156" s="226"/>
      <c r="FL156" s="226"/>
      <c r="FM156" s="226"/>
      <c r="FN156" s="226"/>
      <c r="FO156" s="226"/>
      <c r="FP156" s="226"/>
      <c r="FQ156" s="226"/>
      <c r="FR156" s="226"/>
      <c r="FS156" s="226"/>
      <c r="FT156" s="226"/>
      <c r="FU156" s="226"/>
      <c r="FV156" s="226"/>
      <c r="FW156" s="226"/>
      <c r="FX156" s="226"/>
      <c r="FY156" s="226"/>
      <c r="FZ156" s="226"/>
      <c r="GA156" s="226"/>
      <c r="GB156" s="226"/>
      <c r="GC156" s="226"/>
      <c r="GD156" s="226"/>
      <c r="GE156" s="226"/>
      <c r="GF156" s="226"/>
      <c r="GG156" s="226"/>
      <c r="GH156" s="226"/>
      <c r="GI156" s="226"/>
      <c r="GJ156" s="226"/>
      <c r="GK156" s="226"/>
      <c r="GL156" s="226"/>
      <c r="GM156" s="226"/>
      <c r="GN156" s="226"/>
      <c r="GO156" s="226"/>
      <c r="GP156" s="226"/>
      <c r="GQ156" s="226"/>
      <c r="GR156" s="226"/>
      <c r="GS156" s="226"/>
      <c r="GT156" s="226"/>
      <c r="GU156" s="226"/>
      <c r="GV156" s="226"/>
      <c r="GW156" s="226"/>
      <c r="GX156" s="226"/>
      <c r="GY156" s="226"/>
      <c r="GZ156" s="226"/>
      <c r="HA156" s="226"/>
      <c r="HB156" s="226"/>
      <c r="HC156" s="226"/>
      <c r="HD156" s="226"/>
      <c r="HE156" s="226"/>
      <c r="HF156" s="226"/>
      <c r="HG156" s="226"/>
      <c r="HH156" s="226"/>
      <c r="HI156" s="226"/>
      <c r="HJ156" s="226"/>
      <c r="HK156" s="226"/>
      <c r="HL156" s="226"/>
      <c r="HM156" s="226"/>
      <c r="HN156" s="226"/>
      <c r="HO156" s="226"/>
      <c r="HP156" s="226"/>
      <c r="HQ156" s="226"/>
      <c r="HR156" s="226"/>
    </row>
    <row r="157" spans="1:226">
      <c r="A157" s="238"/>
      <c r="B157" s="238"/>
      <c r="C157" s="257"/>
      <c r="D157" s="258"/>
      <c r="E157" s="238"/>
      <c r="F157" s="259"/>
      <c r="G157" s="260"/>
      <c r="H157" s="261"/>
      <c r="I157" s="226"/>
      <c r="J157" s="226"/>
      <c r="K157" s="226"/>
      <c r="L157" s="226"/>
      <c r="M157" s="226"/>
      <c r="N157" s="226"/>
      <c r="O157" s="226"/>
      <c r="P157" s="226"/>
      <c r="Q157" s="226"/>
      <c r="R157" s="226"/>
      <c r="S157" s="226"/>
      <c r="T157" s="226"/>
      <c r="U157" s="226"/>
      <c r="V157" s="226"/>
      <c r="W157" s="226"/>
      <c r="X157" s="226"/>
      <c r="Y157" s="226"/>
      <c r="Z157" s="226"/>
      <c r="AA157" s="226"/>
      <c r="AB157" s="226"/>
      <c r="AC157" s="226"/>
      <c r="AD157" s="226"/>
      <c r="AE157" s="226"/>
      <c r="AF157" s="226"/>
      <c r="AG157" s="226"/>
      <c r="AH157" s="226"/>
      <c r="AI157" s="226"/>
      <c r="AJ157" s="226"/>
      <c r="AK157" s="226"/>
      <c r="AL157" s="226"/>
      <c r="AM157" s="226"/>
      <c r="AN157" s="226"/>
      <c r="AO157" s="226"/>
      <c r="AP157" s="226"/>
      <c r="AQ157" s="226"/>
      <c r="AR157" s="226"/>
      <c r="AS157" s="226"/>
      <c r="AT157" s="226"/>
      <c r="AU157" s="226"/>
      <c r="AV157" s="226"/>
      <c r="AW157" s="226"/>
      <c r="AX157" s="226"/>
      <c r="AY157" s="226"/>
      <c r="AZ157" s="226"/>
      <c r="BA157" s="226"/>
      <c r="BB157" s="226"/>
      <c r="BC157" s="226"/>
      <c r="BD157" s="226"/>
      <c r="BE157" s="226"/>
      <c r="BF157" s="226"/>
      <c r="BG157" s="226"/>
      <c r="BH157" s="226"/>
      <c r="BI157" s="226"/>
      <c r="BJ157" s="226"/>
      <c r="BK157" s="226"/>
      <c r="BL157" s="226"/>
      <c r="BM157" s="226"/>
      <c r="BN157" s="226"/>
      <c r="BO157" s="226"/>
      <c r="BP157" s="226"/>
      <c r="BQ157" s="226"/>
      <c r="BR157" s="226"/>
      <c r="BS157" s="226"/>
      <c r="BT157" s="226"/>
      <c r="BU157" s="226"/>
      <c r="BV157" s="226"/>
      <c r="BW157" s="226"/>
      <c r="BX157" s="226"/>
      <c r="BY157" s="226"/>
      <c r="BZ157" s="226"/>
      <c r="CA157" s="226"/>
      <c r="CB157" s="226"/>
      <c r="CC157" s="226"/>
      <c r="CD157" s="226"/>
      <c r="CE157" s="226"/>
      <c r="CF157" s="226"/>
      <c r="CG157" s="226"/>
      <c r="CH157" s="226"/>
      <c r="CI157" s="226"/>
      <c r="CJ157" s="226"/>
      <c r="CK157" s="226"/>
      <c r="CL157" s="226"/>
      <c r="CM157" s="226"/>
      <c r="CN157" s="226"/>
      <c r="CO157" s="226"/>
      <c r="CP157" s="226"/>
      <c r="CQ157" s="226"/>
      <c r="CR157" s="226"/>
      <c r="CS157" s="226"/>
      <c r="CT157" s="226"/>
      <c r="CU157" s="226"/>
      <c r="CV157" s="226"/>
      <c r="CW157" s="226"/>
      <c r="CX157" s="226"/>
      <c r="CY157" s="226"/>
      <c r="CZ157" s="226"/>
      <c r="DA157" s="226"/>
      <c r="DB157" s="226"/>
      <c r="DC157" s="226"/>
      <c r="DD157" s="226"/>
      <c r="DE157" s="226"/>
      <c r="DF157" s="226"/>
      <c r="DG157" s="226"/>
      <c r="DH157" s="226"/>
      <c r="DI157" s="226"/>
      <c r="DJ157" s="226"/>
      <c r="DK157" s="226"/>
      <c r="DL157" s="226"/>
      <c r="DM157" s="226"/>
      <c r="DN157" s="226"/>
      <c r="DO157" s="226"/>
      <c r="DP157" s="226"/>
      <c r="DQ157" s="226"/>
      <c r="DR157" s="226"/>
      <c r="DS157" s="226"/>
      <c r="DT157" s="226"/>
      <c r="DU157" s="226"/>
      <c r="DV157" s="226"/>
      <c r="DW157" s="226"/>
      <c r="DX157" s="226"/>
      <c r="DY157" s="226"/>
      <c r="DZ157" s="226"/>
      <c r="EA157" s="226"/>
      <c r="EB157" s="226"/>
      <c r="EC157" s="226"/>
      <c r="ED157" s="226"/>
      <c r="EE157" s="226"/>
      <c r="EF157" s="226"/>
      <c r="EG157" s="226"/>
      <c r="EH157" s="226"/>
      <c r="EI157" s="226"/>
      <c r="EJ157" s="226"/>
      <c r="EK157" s="226"/>
      <c r="EL157" s="226"/>
      <c r="EM157" s="226"/>
      <c r="EN157" s="226"/>
      <c r="EO157" s="226"/>
      <c r="EP157" s="226"/>
      <c r="EQ157" s="226"/>
      <c r="ER157" s="226"/>
      <c r="ES157" s="226"/>
      <c r="ET157" s="226"/>
      <c r="EU157" s="226"/>
      <c r="EV157" s="226"/>
      <c r="EW157" s="226"/>
      <c r="EX157" s="226"/>
      <c r="EY157" s="226"/>
      <c r="EZ157" s="226"/>
      <c r="FA157" s="226"/>
      <c r="FB157" s="226"/>
      <c r="FC157" s="226"/>
      <c r="FD157" s="226"/>
      <c r="FE157" s="226"/>
      <c r="FF157" s="226"/>
      <c r="FG157" s="226"/>
      <c r="FH157" s="226"/>
      <c r="FI157" s="226"/>
      <c r="FJ157" s="226"/>
      <c r="FK157" s="226"/>
      <c r="FL157" s="226"/>
      <c r="FM157" s="226"/>
      <c r="FN157" s="226"/>
      <c r="FO157" s="226"/>
      <c r="FP157" s="226"/>
      <c r="FQ157" s="226"/>
      <c r="FR157" s="226"/>
      <c r="FS157" s="226"/>
      <c r="FT157" s="226"/>
      <c r="FU157" s="226"/>
      <c r="FV157" s="226"/>
      <c r="FW157" s="226"/>
      <c r="FX157" s="226"/>
      <c r="FY157" s="226"/>
      <c r="FZ157" s="226"/>
      <c r="GA157" s="226"/>
      <c r="GB157" s="226"/>
      <c r="GC157" s="226"/>
      <c r="GD157" s="226"/>
      <c r="GE157" s="226"/>
      <c r="GF157" s="226"/>
      <c r="GG157" s="226"/>
      <c r="GH157" s="226"/>
      <c r="GI157" s="226"/>
      <c r="GJ157" s="226"/>
      <c r="GK157" s="226"/>
      <c r="GL157" s="226"/>
      <c r="GM157" s="226"/>
      <c r="GN157" s="226"/>
      <c r="GO157" s="226"/>
      <c r="GP157" s="226"/>
      <c r="GQ157" s="226"/>
      <c r="GR157" s="226"/>
      <c r="GS157" s="226"/>
      <c r="GT157" s="226"/>
      <c r="GU157" s="226"/>
      <c r="GV157" s="226"/>
      <c r="GW157" s="226"/>
      <c r="GX157" s="226"/>
      <c r="GY157" s="226"/>
      <c r="GZ157" s="226"/>
      <c r="HA157" s="226"/>
      <c r="HB157" s="226"/>
      <c r="HC157" s="226"/>
      <c r="HD157" s="226"/>
      <c r="HE157" s="226"/>
      <c r="HF157" s="226"/>
      <c r="HG157" s="226"/>
      <c r="HH157" s="226"/>
      <c r="HI157" s="226"/>
      <c r="HJ157" s="226"/>
      <c r="HK157" s="226"/>
      <c r="HL157" s="226"/>
      <c r="HM157" s="226"/>
      <c r="HN157" s="226"/>
      <c r="HO157" s="226"/>
      <c r="HP157" s="226"/>
      <c r="HQ157" s="226"/>
      <c r="HR157" s="226"/>
    </row>
    <row r="158" spans="1:226">
      <c r="A158" s="238"/>
      <c r="B158" s="238"/>
      <c r="C158" s="257"/>
      <c r="D158" s="258"/>
      <c r="E158" s="238"/>
      <c r="F158" s="259"/>
      <c r="G158" s="260"/>
      <c r="H158" s="261"/>
      <c r="I158" s="226"/>
      <c r="J158" s="226"/>
      <c r="K158" s="226"/>
      <c r="L158" s="226"/>
      <c r="M158" s="226"/>
      <c r="N158" s="226"/>
      <c r="O158" s="226"/>
      <c r="P158" s="226"/>
      <c r="Q158" s="226"/>
      <c r="R158" s="226"/>
      <c r="S158" s="226"/>
      <c r="T158" s="226"/>
      <c r="U158" s="226"/>
      <c r="V158" s="226"/>
      <c r="W158" s="226"/>
      <c r="X158" s="226"/>
      <c r="Y158" s="226"/>
      <c r="Z158" s="226"/>
      <c r="AA158" s="226"/>
      <c r="AB158" s="226"/>
      <c r="AC158" s="226"/>
      <c r="AD158" s="226"/>
      <c r="AE158" s="226"/>
      <c r="AF158" s="226"/>
      <c r="AG158" s="226"/>
      <c r="AH158" s="226"/>
      <c r="AI158" s="226"/>
      <c r="AJ158" s="226"/>
      <c r="AK158" s="226"/>
      <c r="AL158" s="226"/>
      <c r="AM158" s="226"/>
      <c r="AN158" s="226"/>
      <c r="AO158" s="226"/>
      <c r="AP158" s="226"/>
      <c r="AQ158" s="226"/>
      <c r="AR158" s="226"/>
      <c r="AS158" s="226"/>
      <c r="AT158" s="226"/>
      <c r="AU158" s="226"/>
      <c r="AV158" s="226"/>
      <c r="AW158" s="226"/>
      <c r="AX158" s="226"/>
      <c r="AY158" s="226"/>
      <c r="AZ158" s="226"/>
      <c r="BA158" s="226"/>
      <c r="BB158" s="226"/>
      <c r="BC158" s="226"/>
      <c r="BD158" s="226"/>
      <c r="BE158" s="226"/>
      <c r="BF158" s="226"/>
      <c r="BG158" s="226"/>
      <c r="BH158" s="226"/>
      <c r="BI158" s="226"/>
      <c r="BJ158" s="226"/>
      <c r="BK158" s="226"/>
      <c r="BL158" s="226"/>
      <c r="BM158" s="226"/>
      <c r="BN158" s="226"/>
      <c r="BO158" s="226"/>
      <c r="BP158" s="226"/>
      <c r="BQ158" s="226"/>
      <c r="BR158" s="226"/>
      <c r="BS158" s="226"/>
      <c r="BT158" s="226"/>
      <c r="BU158" s="226"/>
      <c r="BV158" s="226"/>
      <c r="BW158" s="226"/>
      <c r="BX158" s="226"/>
      <c r="BY158" s="226"/>
      <c r="BZ158" s="226"/>
      <c r="CA158" s="226"/>
      <c r="CB158" s="226"/>
      <c r="CC158" s="226"/>
      <c r="CD158" s="226"/>
      <c r="CE158" s="226"/>
      <c r="CF158" s="226"/>
      <c r="CG158" s="226"/>
      <c r="CH158" s="226"/>
      <c r="CI158" s="226"/>
      <c r="CJ158" s="226"/>
      <c r="CK158" s="226"/>
      <c r="CL158" s="226"/>
      <c r="CM158" s="226"/>
      <c r="CN158" s="226"/>
      <c r="CO158" s="226"/>
      <c r="CP158" s="226"/>
      <c r="CQ158" s="226"/>
      <c r="CR158" s="226"/>
      <c r="CS158" s="226"/>
      <c r="CT158" s="226"/>
      <c r="CU158" s="226"/>
      <c r="CV158" s="226"/>
      <c r="CW158" s="226"/>
      <c r="CX158" s="226"/>
      <c r="CY158" s="226"/>
      <c r="CZ158" s="226"/>
      <c r="DA158" s="226"/>
      <c r="DB158" s="226"/>
      <c r="DC158" s="226"/>
      <c r="DD158" s="226"/>
      <c r="DE158" s="226"/>
      <c r="DF158" s="226"/>
      <c r="DG158" s="226"/>
      <c r="DH158" s="226"/>
      <c r="DI158" s="226"/>
      <c r="DJ158" s="226"/>
      <c r="DK158" s="226"/>
      <c r="DL158" s="226"/>
      <c r="DM158" s="226"/>
      <c r="DN158" s="226"/>
      <c r="DO158" s="226"/>
      <c r="DP158" s="226"/>
      <c r="DQ158" s="226"/>
      <c r="DR158" s="226"/>
      <c r="DS158" s="226"/>
      <c r="DT158" s="226"/>
      <c r="DU158" s="226"/>
      <c r="DV158" s="226"/>
      <c r="DW158" s="226"/>
      <c r="DX158" s="226"/>
      <c r="DY158" s="226"/>
      <c r="DZ158" s="226"/>
      <c r="EA158" s="226"/>
      <c r="EB158" s="226"/>
      <c r="EC158" s="226"/>
      <c r="ED158" s="226"/>
      <c r="EE158" s="226"/>
      <c r="EF158" s="226"/>
      <c r="EG158" s="226"/>
      <c r="EH158" s="226"/>
      <c r="EI158" s="226"/>
      <c r="EJ158" s="226"/>
      <c r="EK158" s="226"/>
      <c r="EL158" s="226"/>
      <c r="EM158" s="226"/>
      <c r="EN158" s="226"/>
      <c r="EO158" s="226"/>
      <c r="EP158" s="226"/>
      <c r="EQ158" s="226"/>
      <c r="ER158" s="226"/>
      <c r="ES158" s="226"/>
      <c r="ET158" s="226"/>
      <c r="EU158" s="226"/>
      <c r="EV158" s="226"/>
      <c r="EW158" s="226"/>
      <c r="EX158" s="226"/>
      <c r="EY158" s="226"/>
      <c r="EZ158" s="226"/>
      <c r="FA158" s="226"/>
      <c r="FB158" s="226"/>
      <c r="FC158" s="226"/>
      <c r="FD158" s="226"/>
      <c r="FE158" s="226"/>
      <c r="FF158" s="226"/>
      <c r="FG158" s="226"/>
      <c r="FH158" s="226"/>
      <c r="FI158" s="226"/>
      <c r="FJ158" s="226"/>
      <c r="FK158" s="226"/>
      <c r="FL158" s="226"/>
      <c r="FM158" s="226"/>
      <c r="FN158" s="226"/>
      <c r="FO158" s="226"/>
      <c r="FP158" s="226"/>
      <c r="FQ158" s="226"/>
      <c r="FR158" s="226"/>
      <c r="FS158" s="226"/>
      <c r="FT158" s="226"/>
      <c r="FU158" s="226"/>
      <c r="FV158" s="226"/>
      <c r="FW158" s="226"/>
      <c r="FX158" s="226"/>
      <c r="FY158" s="226"/>
      <c r="FZ158" s="226"/>
      <c r="GA158" s="226"/>
      <c r="GB158" s="226"/>
      <c r="GC158" s="226"/>
      <c r="GD158" s="226"/>
      <c r="GE158" s="226"/>
      <c r="GF158" s="226"/>
      <c r="GG158" s="226"/>
      <c r="GH158" s="226"/>
      <c r="GI158" s="226"/>
      <c r="GJ158" s="226"/>
      <c r="GK158" s="226"/>
      <c r="GL158" s="226"/>
      <c r="GM158" s="226"/>
      <c r="GN158" s="226"/>
      <c r="GO158" s="226"/>
      <c r="GP158" s="226"/>
      <c r="GQ158" s="226"/>
      <c r="GR158" s="226"/>
      <c r="GS158" s="226"/>
      <c r="GT158" s="226"/>
      <c r="GU158" s="226"/>
      <c r="GV158" s="226"/>
      <c r="GW158" s="226"/>
      <c r="GX158" s="226"/>
      <c r="GY158" s="226"/>
      <c r="GZ158" s="226"/>
      <c r="HA158" s="226"/>
      <c r="HB158" s="226"/>
      <c r="HC158" s="226"/>
      <c r="HD158" s="226"/>
      <c r="HE158" s="226"/>
      <c r="HF158" s="226"/>
      <c r="HG158" s="226"/>
      <c r="HH158" s="226"/>
      <c r="HI158" s="226"/>
      <c r="HJ158" s="226"/>
      <c r="HK158" s="226"/>
      <c r="HL158" s="226"/>
      <c r="HM158" s="226"/>
      <c r="HN158" s="226"/>
      <c r="HO158" s="226"/>
      <c r="HP158" s="226"/>
      <c r="HQ158" s="226"/>
      <c r="HR158" s="226"/>
    </row>
    <row r="159" spans="1:226">
      <c r="A159" s="238"/>
      <c r="B159" s="238"/>
      <c r="C159" s="257"/>
      <c r="D159" s="258"/>
      <c r="E159" s="238"/>
      <c r="F159" s="259"/>
      <c r="G159" s="260"/>
      <c r="H159" s="261"/>
      <c r="I159" s="226"/>
      <c r="J159" s="226"/>
      <c r="K159" s="226"/>
      <c r="L159" s="226"/>
      <c r="M159" s="226"/>
      <c r="N159" s="226"/>
      <c r="O159" s="226"/>
      <c r="P159" s="226"/>
      <c r="Q159" s="226"/>
      <c r="R159" s="226"/>
      <c r="S159" s="226"/>
      <c r="T159" s="226"/>
      <c r="U159" s="226"/>
      <c r="V159" s="226"/>
      <c r="W159" s="226"/>
      <c r="X159" s="226"/>
      <c r="Y159" s="226"/>
      <c r="Z159" s="226"/>
      <c r="AA159" s="226"/>
      <c r="AB159" s="226"/>
      <c r="AC159" s="226"/>
      <c r="AD159" s="226"/>
      <c r="AE159" s="226"/>
      <c r="AF159" s="226"/>
      <c r="AG159" s="226"/>
      <c r="AH159" s="226"/>
      <c r="AI159" s="226"/>
      <c r="AJ159" s="226"/>
      <c r="AK159" s="226"/>
      <c r="AL159" s="226"/>
      <c r="AM159" s="226"/>
      <c r="AN159" s="226"/>
      <c r="AO159" s="226"/>
      <c r="AP159" s="226"/>
      <c r="AQ159" s="226"/>
      <c r="AR159" s="226"/>
      <c r="AS159" s="226"/>
      <c r="AT159" s="226"/>
      <c r="AU159" s="226"/>
      <c r="AV159" s="226"/>
      <c r="AW159" s="226"/>
      <c r="AX159" s="226"/>
      <c r="AY159" s="226"/>
      <c r="AZ159" s="226"/>
      <c r="BA159" s="226"/>
      <c r="BB159" s="226"/>
      <c r="BC159" s="226"/>
      <c r="BD159" s="226"/>
      <c r="BE159" s="226"/>
      <c r="BF159" s="226"/>
      <c r="BG159" s="226"/>
      <c r="BH159" s="226"/>
      <c r="BI159" s="226"/>
      <c r="BJ159" s="226"/>
      <c r="BK159" s="226"/>
      <c r="BL159" s="226"/>
      <c r="BM159" s="226"/>
      <c r="BN159" s="226"/>
      <c r="BO159" s="226"/>
      <c r="BP159" s="226"/>
      <c r="BQ159" s="226"/>
      <c r="BR159" s="226"/>
      <c r="BS159" s="226"/>
      <c r="BT159" s="226"/>
      <c r="BU159" s="226"/>
      <c r="BV159" s="226"/>
      <c r="BW159" s="226"/>
      <c r="BX159" s="226"/>
      <c r="BY159" s="226"/>
      <c r="BZ159" s="226"/>
      <c r="CA159" s="226"/>
      <c r="CB159" s="226"/>
      <c r="CC159" s="226"/>
      <c r="CD159" s="226"/>
      <c r="CE159" s="226"/>
      <c r="CF159" s="226"/>
      <c r="CG159" s="226"/>
      <c r="CH159" s="226"/>
      <c r="CI159" s="226"/>
      <c r="CJ159" s="226"/>
      <c r="CK159" s="226"/>
      <c r="CL159" s="226"/>
      <c r="CM159" s="226"/>
      <c r="CN159" s="226"/>
      <c r="CO159" s="226"/>
      <c r="CP159" s="226"/>
      <c r="CQ159" s="226"/>
      <c r="CR159" s="226"/>
      <c r="CS159" s="226"/>
      <c r="CT159" s="226"/>
      <c r="CU159" s="226"/>
      <c r="CV159" s="226"/>
      <c r="CW159" s="226"/>
      <c r="CX159" s="226"/>
      <c r="CY159" s="226"/>
      <c r="CZ159" s="226"/>
      <c r="DA159" s="226"/>
      <c r="DB159" s="226"/>
      <c r="DC159" s="226"/>
      <c r="DD159" s="226"/>
      <c r="DE159" s="226"/>
      <c r="DF159" s="226"/>
      <c r="DG159" s="226"/>
      <c r="DH159" s="226"/>
      <c r="DI159" s="226"/>
      <c r="DJ159" s="226"/>
      <c r="DK159" s="226"/>
      <c r="DL159" s="226"/>
      <c r="DM159" s="226"/>
      <c r="DN159" s="226"/>
      <c r="DO159" s="226"/>
      <c r="DP159" s="226"/>
      <c r="DQ159" s="226"/>
      <c r="DR159" s="226"/>
      <c r="DS159" s="226"/>
      <c r="DT159" s="226"/>
      <c r="DU159" s="226"/>
      <c r="DV159" s="226"/>
      <c r="DW159" s="226"/>
      <c r="DX159" s="226"/>
      <c r="DY159" s="226"/>
      <c r="DZ159" s="226"/>
      <c r="EA159" s="226"/>
      <c r="EB159" s="226"/>
      <c r="EC159" s="226"/>
      <c r="ED159" s="226"/>
      <c r="EE159" s="226"/>
      <c r="EF159" s="226"/>
      <c r="EG159" s="226"/>
      <c r="EH159" s="226"/>
      <c r="EI159" s="226"/>
      <c r="EJ159" s="226"/>
      <c r="EK159" s="226"/>
      <c r="EL159" s="226"/>
      <c r="EM159" s="226"/>
      <c r="EN159" s="226"/>
      <c r="EO159" s="226"/>
      <c r="EP159" s="226"/>
      <c r="EQ159" s="226"/>
      <c r="ER159" s="226"/>
      <c r="ES159" s="226"/>
      <c r="ET159" s="226"/>
      <c r="EU159" s="226"/>
      <c r="EV159" s="226"/>
      <c r="EW159" s="226"/>
      <c r="EX159" s="226"/>
      <c r="EY159" s="226"/>
      <c r="EZ159" s="226"/>
      <c r="FA159" s="226"/>
      <c r="FB159" s="226"/>
      <c r="FC159" s="226"/>
      <c r="FD159" s="226"/>
      <c r="FE159" s="226"/>
      <c r="FF159" s="226"/>
      <c r="FG159" s="226"/>
      <c r="FH159" s="226"/>
      <c r="FI159" s="226"/>
      <c r="FJ159" s="226"/>
      <c r="FK159" s="226"/>
      <c r="FL159" s="226"/>
      <c r="FM159" s="226"/>
      <c r="FN159" s="226"/>
      <c r="FO159" s="226"/>
      <c r="FP159" s="226"/>
      <c r="FQ159" s="226"/>
      <c r="FR159" s="226"/>
      <c r="FS159" s="226"/>
      <c r="FT159" s="226"/>
      <c r="FU159" s="226"/>
      <c r="FV159" s="226"/>
      <c r="FW159" s="226"/>
      <c r="FX159" s="226"/>
      <c r="FY159" s="226"/>
      <c r="FZ159" s="226"/>
      <c r="GA159" s="226"/>
      <c r="GB159" s="226"/>
      <c r="GC159" s="226"/>
      <c r="GD159" s="226"/>
      <c r="GE159" s="226"/>
      <c r="GF159" s="226"/>
      <c r="GG159" s="226"/>
      <c r="GH159" s="226"/>
      <c r="GI159" s="226"/>
      <c r="GJ159" s="226"/>
      <c r="GK159" s="226"/>
      <c r="GL159" s="226"/>
      <c r="GM159" s="226"/>
      <c r="GN159" s="226"/>
      <c r="GO159" s="226"/>
      <c r="GP159" s="226"/>
      <c r="GQ159" s="226"/>
      <c r="GR159" s="226"/>
      <c r="GS159" s="226"/>
      <c r="GT159" s="226"/>
      <c r="GU159" s="226"/>
      <c r="GV159" s="226"/>
      <c r="GW159" s="226"/>
      <c r="GX159" s="226"/>
      <c r="GY159" s="226"/>
      <c r="GZ159" s="226"/>
      <c r="HA159" s="226"/>
      <c r="HB159" s="226"/>
      <c r="HC159" s="226"/>
      <c r="HD159" s="226"/>
      <c r="HE159" s="226"/>
      <c r="HF159" s="226"/>
      <c r="HG159" s="226"/>
      <c r="HH159" s="226"/>
      <c r="HI159" s="226"/>
      <c r="HJ159" s="226"/>
      <c r="HK159" s="226"/>
      <c r="HL159" s="226"/>
      <c r="HM159" s="226"/>
      <c r="HN159" s="226"/>
      <c r="HO159" s="226"/>
      <c r="HP159" s="226"/>
      <c r="HQ159" s="226"/>
      <c r="HR159" s="226"/>
    </row>
    <row r="160" spans="1:226">
      <c r="A160" s="238"/>
      <c r="B160" s="238"/>
      <c r="C160" s="257"/>
      <c r="D160" s="258"/>
      <c r="E160" s="238"/>
      <c r="F160" s="259"/>
      <c r="G160" s="260"/>
      <c r="H160" s="261"/>
      <c r="I160" s="226"/>
      <c r="J160" s="226"/>
      <c r="K160" s="226"/>
      <c r="L160" s="226"/>
      <c r="M160" s="226"/>
      <c r="N160" s="226"/>
      <c r="O160" s="226"/>
      <c r="P160" s="226"/>
      <c r="Q160" s="226"/>
      <c r="R160" s="226"/>
      <c r="S160" s="226"/>
      <c r="T160" s="226"/>
      <c r="U160" s="226"/>
      <c r="V160" s="226"/>
      <c r="W160" s="226"/>
      <c r="X160" s="226"/>
      <c r="Y160" s="226"/>
      <c r="Z160" s="226"/>
      <c r="AA160" s="226"/>
      <c r="AB160" s="226"/>
      <c r="AC160" s="226"/>
      <c r="AD160" s="226"/>
      <c r="AE160" s="226"/>
      <c r="AF160" s="226"/>
      <c r="AG160" s="226"/>
      <c r="AH160" s="226"/>
      <c r="AI160" s="226"/>
      <c r="AJ160" s="226"/>
      <c r="AK160" s="226"/>
      <c r="AL160" s="226"/>
      <c r="AM160" s="226"/>
      <c r="AN160" s="226"/>
      <c r="AO160" s="226"/>
      <c r="AP160" s="226"/>
      <c r="AQ160" s="226"/>
      <c r="AR160" s="226"/>
      <c r="AS160" s="226"/>
      <c r="AT160" s="226"/>
      <c r="AU160" s="226"/>
      <c r="AV160" s="226"/>
      <c r="AW160" s="226"/>
      <c r="AX160" s="226"/>
      <c r="AY160" s="226"/>
      <c r="AZ160" s="226"/>
      <c r="BA160" s="226"/>
      <c r="BB160" s="226"/>
      <c r="BC160" s="226"/>
      <c r="BD160" s="226"/>
      <c r="BE160" s="226"/>
      <c r="BF160" s="226"/>
      <c r="BG160" s="226"/>
      <c r="BH160" s="226"/>
      <c r="BI160" s="226"/>
      <c r="BJ160" s="226"/>
      <c r="BK160" s="226"/>
      <c r="BL160" s="226"/>
      <c r="BM160" s="226"/>
      <c r="BN160" s="226"/>
      <c r="BO160" s="226"/>
      <c r="BP160" s="226"/>
      <c r="BQ160" s="226"/>
      <c r="BR160" s="226"/>
      <c r="BS160" s="226"/>
      <c r="BT160" s="226"/>
      <c r="BU160" s="226"/>
      <c r="BV160" s="226"/>
      <c r="BW160" s="226"/>
      <c r="BX160" s="226"/>
      <c r="BY160" s="226"/>
      <c r="BZ160" s="226"/>
      <c r="CA160" s="226"/>
      <c r="CB160" s="226"/>
      <c r="CC160" s="226"/>
      <c r="CD160" s="226"/>
      <c r="CE160" s="226"/>
      <c r="CF160" s="226"/>
      <c r="CG160" s="226"/>
      <c r="CH160" s="226"/>
      <c r="CI160" s="226"/>
      <c r="CJ160" s="226"/>
      <c r="CK160" s="226"/>
      <c r="CL160" s="226"/>
      <c r="CM160" s="226"/>
      <c r="CN160" s="226"/>
      <c r="CO160" s="226"/>
      <c r="CP160" s="226"/>
      <c r="CQ160" s="226"/>
      <c r="CR160" s="226"/>
      <c r="CS160" s="226"/>
      <c r="CT160" s="226"/>
      <c r="CU160" s="226"/>
      <c r="CV160" s="226"/>
      <c r="CW160" s="226"/>
      <c r="CX160" s="226"/>
      <c r="CY160" s="226"/>
      <c r="CZ160" s="226"/>
      <c r="DA160" s="226"/>
      <c r="DB160" s="226"/>
      <c r="DC160" s="226"/>
      <c r="DD160" s="226"/>
      <c r="DE160" s="226"/>
      <c r="DF160" s="226"/>
      <c r="DG160" s="226"/>
      <c r="DH160" s="226"/>
      <c r="DI160" s="226"/>
      <c r="DJ160" s="226"/>
      <c r="DK160" s="226"/>
      <c r="DL160" s="226"/>
      <c r="DM160" s="226"/>
      <c r="DN160" s="226"/>
      <c r="DO160" s="226"/>
      <c r="DP160" s="226"/>
      <c r="DQ160" s="226"/>
      <c r="DR160" s="226"/>
      <c r="DS160" s="226"/>
      <c r="DT160" s="226"/>
      <c r="DU160" s="226"/>
      <c r="DV160" s="226"/>
      <c r="DW160" s="226"/>
      <c r="DX160" s="226"/>
      <c r="DY160" s="226"/>
      <c r="DZ160" s="226"/>
      <c r="EA160" s="226"/>
      <c r="EB160" s="226"/>
      <c r="EC160" s="226"/>
      <c r="ED160" s="226"/>
      <c r="EE160" s="226"/>
      <c r="EF160" s="226"/>
      <c r="EG160" s="226"/>
      <c r="EH160" s="226"/>
      <c r="EI160" s="226"/>
      <c r="EJ160" s="226"/>
      <c r="EK160" s="226"/>
      <c r="EL160" s="226"/>
      <c r="EM160" s="226"/>
      <c r="EN160" s="226"/>
      <c r="EO160" s="226"/>
      <c r="EP160" s="226"/>
      <c r="EQ160" s="226"/>
      <c r="ER160" s="226"/>
      <c r="ES160" s="226"/>
      <c r="ET160" s="226"/>
      <c r="EU160" s="226"/>
      <c r="EV160" s="226"/>
      <c r="EW160" s="226"/>
      <c r="EX160" s="226"/>
      <c r="EY160" s="226"/>
      <c r="EZ160" s="226"/>
      <c r="FA160" s="226"/>
      <c r="FB160" s="226"/>
      <c r="FC160" s="226"/>
      <c r="FD160" s="226"/>
      <c r="FE160" s="226"/>
      <c r="FF160" s="226"/>
      <c r="FG160" s="226"/>
      <c r="FH160" s="226"/>
      <c r="FI160" s="226"/>
      <c r="FJ160" s="226"/>
      <c r="FK160" s="226"/>
      <c r="FL160" s="226"/>
      <c r="FM160" s="226"/>
      <c r="FN160" s="226"/>
      <c r="FO160" s="226"/>
      <c r="FP160" s="226"/>
      <c r="FQ160" s="226"/>
      <c r="FR160" s="226"/>
      <c r="FS160" s="226"/>
      <c r="FT160" s="226"/>
      <c r="FU160" s="226"/>
      <c r="FV160" s="226"/>
      <c r="FW160" s="226"/>
      <c r="FX160" s="226"/>
      <c r="FY160" s="226"/>
      <c r="FZ160" s="226"/>
      <c r="GA160" s="226"/>
      <c r="GB160" s="226"/>
      <c r="GC160" s="226"/>
      <c r="GD160" s="226"/>
      <c r="GE160" s="226"/>
      <c r="GF160" s="226"/>
      <c r="GG160" s="226"/>
      <c r="GH160" s="226"/>
      <c r="GI160" s="226"/>
      <c r="GJ160" s="226"/>
      <c r="GK160" s="226"/>
      <c r="GL160" s="226"/>
      <c r="GM160" s="226"/>
      <c r="GN160" s="226"/>
      <c r="GO160" s="226"/>
      <c r="GP160" s="226"/>
      <c r="GQ160" s="226"/>
      <c r="GR160" s="226"/>
      <c r="GS160" s="226"/>
      <c r="GT160" s="226"/>
      <c r="GU160" s="226"/>
      <c r="GV160" s="226"/>
      <c r="GW160" s="226"/>
      <c r="GX160" s="226"/>
      <c r="GY160" s="226"/>
      <c r="GZ160" s="226"/>
      <c r="HA160" s="226"/>
      <c r="HB160" s="226"/>
      <c r="HC160" s="226"/>
      <c r="HD160" s="226"/>
      <c r="HE160" s="226"/>
      <c r="HF160" s="226"/>
      <c r="HG160" s="226"/>
      <c r="HH160" s="226"/>
      <c r="HI160" s="226"/>
      <c r="HJ160" s="226"/>
      <c r="HK160" s="226"/>
      <c r="HL160" s="226"/>
      <c r="HM160" s="226"/>
      <c r="HN160" s="226"/>
      <c r="HO160" s="226"/>
      <c r="HP160" s="226"/>
      <c r="HQ160" s="226"/>
      <c r="HR160" s="226"/>
    </row>
    <row r="161" spans="1:226">
      <c r="A161" s="238"/>
      <c r="B161" s="238"/>
      <c r="C161" s="257"/>
      <c r="D161" s="258"/>
      <c r="E161" s="238"/>
      <c r="F161" s="259"/>
      <c r="G161" s="260"/>
      <c r="H161" s="261"/>
      <c r="I161" s="226"/>
      <c r="J161" s="226"/>
      <c r="K161" s="226"/>
      <c r="L161" s="226"/>
      <c r="M161" s="226"/>
      <c r="N161" s="226"/>
      <c r="O161" s="226"/>
      <c r="P161" s="226"/>
      <c r="Q161" s="226"/>
      <c r="R161" s="226"/>
      <c r="S161" s="226"/>
      <c r="T161" s="226"/>
      <c r="U161" s="226"/>
      <c r="V161" s="226"/>
      <c r="W161" s="226"/>
      <c r="X161" s="226"/>
      <c r="Y161" s="226"/>
      <c r="Z161" s="226"/>
      <c r="AA161" s="226"/>
      <c r="AB161" s="226"/>
      <c r="AC161" s="226"/>
      <c r="AD161" s="226"/>
      <c r="AE161" s="226"/>
      <c r="AF161" s="226"/>
      <c r="AG161" s="226"/>
      <c r="AH161" s="226"/>
      <c r="AI161" s="226"/>
      <c r="AJ161" s="226"/>
      <c r="AK161" s="226"/>
      <c r="AL161" s="226"/>
      <c r="AM161" s="226"/>
      <c r="AN161" s="226"/>
      <c r="AO161" s="226"/>
      <c r="AP161" s="226"/>
      <c r="AQ161" s="226"/>
      <c r="AR161" s="226"/>
      <c r="AS161" s="226"/>
      <c r="AT161" s="226"/>
      <c r="AU161" s="226"/>
      <c r="AV161" s="226"/>
      <c r="AW161" s="226"/>
      <c r="AX161" s="226"/>
      <c r="AY161" s="226"/>
      <c r="AZ161" s="226"/>
      <c r="BA161" s="226"/>
      <c r="BB161" s="226"/>
      <c r="BC161" s="226"/>
      <c r="BD161" s="226"/>
      <c r="BE161" s="226"/>
      <c r="BF161" s="226"/>
      <c r="BG161" s="226"/>
      <c r="BH161" s="226"/>
      <c r="BI161" s="226"/>
      <c r="BJ161" s="226"/>
      <c r="BK161" s="226"/>
      <c r="BL161" s="226"/>
      <c r="BM161" s="226"/>
      <c r="BN161" s="226"/>
      <c r="BO161" s="226"/>
      <c r="BP161" s="226"/>
      <c r="BQ161" s="226"/>
      <c r="BR161" s="226"/>
      <c r="BS161" s="226"/>
      <c r="BT161" s="226"/>
      <c r="BU161" s="226"/>
      <c r="BV161" s="226"/>
      <c r="BW161" s="226"/>
      <c r="BX161" s="226"/>
      <c r="BY161" s="226"/>
      <c r="BZ161" s="226"/>
      <c r="CA161" s="226"/>
      <c r="CB161" s="226"/>
      <c r="CC161" s="226"/>
      <c r="CD161" s="226"/>
      <c r="CE161" s="226"/>
      <c r="CF161" s="226"/>
      <c r="CG161" s="226"/>
      <c r="CH161" s="226"/>
      <c r="CI161" s="226"/>
      <c r="CJ161" s="226"/>
      <c r="CK161" s="226"/>
      <c r="CL161" s="226"/>
      <c r="CM161" s="226"/>
      <c r="CN161" s="226"/>
      <c r="CO161" s="226"/>
      <c r="CP161" s="226"/>
      <c r="CQ161" s="226"/>
      <c r="CR161" s="226"/>
      <c r="CS161" s="226"/>
      <c r="CT161" s="226"/>
      <c r="CU161" s="226"/>
      <c r="CV161" s="226"/>
      <c r="CW161" s="226"/>
      <c r="CX161" s="226"/>
      <c r="CY161" s="226"/>
      <c r="CZ161" s="226"/>
      <c r="DA161" s="226"/>
      <c r="DB161" s="226"/>
      <c r="DC161" s="226"/>
      <c r="DD161" s="226"/>
      <c r="DE161" s="226"/>
      <c r="DF161" s="226"/>
      <c r="DG161" s="226"/>
      <c r="DH161" s="226"/>
      <c r="DI161" s="226"/>
      <c r="DJ161" s="226"/>
      <c r="DK161" s="226"/>
      <c r="DL161" s="226"/>
      <c r="DM161" s="226"/>
      <c r="DN161" s="226"/>
      <c r="DO161" s="226"/>
      <c r="DP161" s="226"/>
      <c r="DQ161" s="226"/>
      <c r="DR161" s="226"/>
      <c r="DS161" s="226"/>
      <c r="DT161" s="226"/>
      <c r="DU161" s="226"/>
      <c r="DV161" s="226"/>
      <c r="DW161" s="226"/>
      <c r="DX161" s="226"/>
      <c r="DY161" s="226"/>
      <c r="DZ161" s="226"/>
      <c r="EA161" s="226"/>
      <c r="EB161" s="226"/>
      <c r="EC161" s="226"/>
      <c r="ED161" s="226"/>
      <c r="EE161" s="226"/>
      <c r="EF161" s="226"/>
      <c r="EG161" s="226"/>
      <c r="EH161" s="226"/>
      <c r="EI161" s="226"/>
      <c r="EJ161" s="226"/>
      <c r="EK161" s="226"/>
      <c r="EL161" s="226"/>
      <c r="EM161" s="226"/>
      <c r="EN161" s="226"/>
      <c r="EO161" s="226"/>
      <c r="EP161" s="226"/>
      <c r="EQ161" s="226"/>
      <c r="ER161" s="226"/>
      <c r="ES161" s="226"/>
      <c r="ET161" s="226"/>
      <c r="EU161" s="226"/>
      <c r="EV161" s="226"/>
      <c r="EW161" s="226"/>
      <c r="EX161" s="226"/>
      <c r="EY161" s="226"/>
      <c r="EZ161" s="226"/>
      <c r="FA161" s="226"/>
      <c r="FB161" s="226"/>
      <c r="FC161" s="226"/>
      <c r="FD161" s="226"/>
      <c r="FE161" s="226"/>
      <c r="FF161" s="226"/>
      <c r="FG161" s="226"/>
      <c r="FH161" s="226"/>
      <c r="FI161" s="226"/>
      <c r="FJ161" s="226"/>
      <c r="FK161" s="226"/>
      <c r="FL161" s="226"/>
      <c r="FM161" s="226"/>
      <c r="FN161" s="226"/>
      <c r="FO161" s="226"/>
      <c r="FP161" s="226"/>
      <c r="FQ161" s="226"/>
      <c r="FR161" s="226"/>
      <c r="FS161" s="226"/>
      <c r="FT161" s="226"/>
      <c r="FU161" s="226"/>
      <c r="FV161" s="226"/>
      <c r="FW161" s="226"/>
      <c r="FX161" s="226"/>
      <c r="FY161" s="226"/>
      <c r="FZ161" s="226"/>
      <c r="GA161" s="226"/>
      <c r="GB161" s="226"/>
      <c r="GC161" s="226"/>
      <c r="GD161" s="226"/>
      <c r="GE161" s="226"/>
      <c r="GF161" s="226"/>
      <c r="GG161" s="226"/>
      <c r="GH161" s="226"/>
      <c r="GI161" s="226"/>
      <c r="GJ161" s="226"/>
      <c r="GK161" s="226"/>
      <c r="GL161" s="226"/>
      <c r="GM161" s="226"/>
      <c r="GN161" s="226"/>
      <c r="GO161" s="226"/>
      <c r="GP161" s="226"/>
      <c r="GQ161" s="226"/>
      <c r="GR161" s="226"/>
      <c r="GS161" s="226"/>
      <c r="GT161" s="226"/>
      <c r="GU161" s="226"/>
      <c r="GV161" s="226"/>
      <c r="GW161" s="226"/>
      <c r="GX161" s="226"/>
      <c r="GY161" s="226"/>
      <c r="GZ161" s="226"/>
      <c r="HA161" s="226"/>
      <c r="HB161" s="226"/>
      <c r="HC161" s="226"/>
      <c r="HD161" s="226"/>
      <c r="HE161" s="226"/>
      <c r="HF161" s="226"/>
      <c r="HG161" s="226"/>
      <c r="HH161" s="226"/>
      <c r="HI161" s="226"/>
      <c r="HJ161" s="226"/>
      <c r="HK161" s="226"/>
      <c r="HL161" s="226"/>
      <c r="HM161" s="226"/>
      <c r="HN161" s="226"/>
      <c r="HO161" s="226"/>
      <c r="HP161" s="226"/>
      <c r="HQ161" s="226"/>
      <c r="HR161" s="226"/>
    </row>
    <row r="162" spans="1:226">
      <c r="A162" s="238"/>
      <c r="B162" s="238"/>
      <c r="C162" s="257"/>
      <c r="D162" s="258"/>
      <c r="E162" s="238"/>
      <c r="F162" s="259"/>
      <c r="G162" s="260"/>
      <c r="H162" s="261"/>
      <c r="I162" s="226"/>
      <c r="J162" s="226"/>
      <c r="K162" s="226"/>
      <c r="L162" s="226"/>
      <c r="M162" s="226"/>
      <c r="N162" s="226"/>
      <c r="O162" s="226"/>
      <c r="P162" s="226"/>
      <c r="Q162" s="226"/>
      <c r="R162" s="226"/>
      <c r="S162" s="226"/>
      <c r="T162" s="226"/>
      <c r="U162" s="226"/>
      <c r="V162" s="226"/>
      <c r="W162" s="226"/>
      <c r="X162" s="226"/>
      <c r="Y162" s="226"/>
      <c r="Z162" s="226"/>
      <c r="AA162" s="226"/>
      <c r="AB162" s="226"/>
      <c r="AC162" s="226"/>
      <c r="AD162" s="226"/>
      <c r="AE162" s="226"/>
      <c r="AF162" s="226"/>
      <c r="AG162" s="226"/>
      <c r="AH162" s="226"/>
      <c r="AI162" s="226"/>
      <c r="AJ162" s="226"/>
      <c r="AK162" s="226"/>
      <c r="AL162" s="226"/>
      <c r="AM162" s="226"/>
      <c r="AN162" s="226"/>
      <c r="AO162" s="226"/>
      <c r="AP162" s="226"/>
      <c r="AQ162" s="226"/>
      <c r="AR162" s="226"/>
      <c r="AS162" s="226"/>
      <c r="AT162" s="226"/>
      <c r="AU162" s="226"/>
      <c r="AV162" s="226"/>
      <c r="AW162" s="226"/>
      <c r="AX162" s="226"/>
      <c r="AY162" s="226"/>
      <c r="AZ162" s="226"/>
      <c r="BA162" s="226"/>
      <c r="BB162" s="226"/>
      <c r="BC162" s="226"/>
      <c r="BD162" s="226"/>
      <c r="BE162" s="226"/>
      <c r="BF162" s="226"/>
      <c r="BG162" s="226"/>
      <c r="BH162" s="226"/>
      <c r="BI162" s="226"/>
      <c r="BJ162" s="226"/>
      <c r="BK162" s="226"/>
      <c r="BL162" s="226"/>
      <c r="BM162" s="226"/>
      <c r="BN162" s="226"/>
      <c r="BO162" s="226"/>
      <c r="BP162" s="226"/>
      <c r="BQ162" s="226"/>
      <c r="BR162" s="226"/>
      <c r="BS162" s="226"/>
      <c r="BT162" s="226"/>
      <c r="BU162" s="226"/>
      <c r="BV162" s="226"/>
      <c r="BW162" s="226"/>
      <c r="BX162" s="226"/>
      <c r="BY162" s="226"/>
      <c r="BZ162" s="226"/>
      <c r="CA162" s="226"/>
      <c r="CB162" s="226"/>
      <c r="CC162" s="226"/>
      <c r="CD162" s="226"/>
      <c r="CE162" s="226"/>
      <c r="CF162" s="226"/>
      <c r="CG162" s="226"/>
      <c r="CH162" s="226"/>
      <c r="CI162" s="226"/>
      <c r="CJ162" s="226"/>
      <c r="CK162" s="226"/>
      <c r="CL162" s="226"/>
      <c r="CM162" s="226"/>
      <c r="CN162" s="226"/>
      <c r="CO162" s="226"/>
      <c r="CP162" s="226"/>
      <c r="CQ162" s="226"/>
      <c r="CR162" s="226"/>
      <c r="CS162" s="226"/>
      <c r="CT162" s="226"/>
      <c r="CU162" s="226"/>
      <c r="CV162" s="226"/>
      <c r="CW162" s="226"/>
      <c r="CX162" s="226"/>
      <c r="CY162" s="226"/>
      <c r="CZ162" s="226"/>
      <c r="DA162" s="226"/>
      <c r="DB162" s="226"/>
      <c r="DC162" s="226"/>
      <c r="DD162" s="226"/>
      <c r="DE162" s="226"/>
      <c r="DF162" s="226"/>
      <c r="DG162" s="226"/>
      <c r="DH162" s="226"/>
      <c r="DI162" s="226"/>
      <c r="DJ162" s="226"/>
      <c r="DK162" s="226"/>
      <c r="DL162" s="226"/>
      <c r="DM162" s="226"/>
      <c r="DN162" s="226"/>
      <c r="DO162" s="226"/>
      <c r="DP162" s="226"/>
      <c r="DQ162" s="226"/>
      <c r="DR162" s="226"/>
      <c r="DS162" s="226"/>
      <c r="DT162" s="226"/>
      <c r="DU162" s="226"/>
      <c r="DV162" s="226"/>
      <c r="DW162" s="226"/>
      <c r="DX162" s="226"/>
      <c r="DY162" s="226"/>
      <c r="DZ162" s="226"/>
      <c r="EA162" s="226"/>
      <c r="EB162" s="226"/>
      <c r="EC162" s="226"/>
      <c r="ED162" s="226"/>
      <c r="EE162" s="226"/>
      <c r="EF162" s="226"/>
      <c r="EG162" s="226"/>
      <c r="EH162" s="226"/>
      <c r="EI162" s="226"/>
      <c r="EJ162" s="226"/>
      <c r="EK162" s="226"/>
      <c r="EL162" s="226"/>
      <c r="EM162" s="226"/>
      <c r="EN162" s="226"/>
      <c r="EO162" s="226"/>
      <c r="EP162" s="226"/>
      <c r="EQ162" s="226"/>
      <c r="ER162" s="226"/>
      <c r="ES162" s="226"/>
      <c r="ET162" s="226"/>
      <c r="EU162" s="226"/>
      <c r="EV162" s="226"/>
      <c r="EW162" s="226"/>
      <c r="EX162" s="226"/>
      <c r="EY162" s="226"/>
      <c r="EZ162" s="226"/>
      <c r="FA162" s="226"/>
      <c r="FB162" s="226"/>
      <c r="FC162" s="226"/>
      <c r="FD162" s="226"/>
      <c r="FE162" s="226"/>
      <c r="FF162" s="226"/>
      <c r="FG162" s="226"/>
      <c r="FH162" s="226"/>
      <c r="FI162" s="226"/>
      <c r="FJ162" s="226"/>
      <c r="FK162" s="226"/>
      <c r="FL162" s="226"/>
      <c r="FM162" s="226"/>
      <c r="FN162" s="226"/>
      <c r="FO162" s="226"/>
      <c r="FP162" s="226"/>
      <c r="FQ162" s="226"/>
      <c r="FR162" s="226"/>
      <c r="FS162" s="226"/>
      <c r="FT162" s="226"/>
      <c r="FU162" s="226"/>
      <c r="FV162" s="226"/>
      <c r="FW162" s="226"/>
      <c r="FX162" s="226"/>
      <c r="FY162" s="226"/>
      <c r="FZ162" s="226"/>
      <c r="GA162" s="226"/>
      <c r="GB162" s="226"/>
      <c r="GC162" s="226"/>
      <c r="GD162" s="226"/>
      <c r="GE162" s="226"/>
      <c r="GF162" s="226"/>
      <c r="GG162" s="226"/>
      <c r="GH162" s="226"/>
      <c r="GI162" s="226"/>
      <c r="GJ162" s="226"/>
      <c r="GK162" s="226"/>
      <c r="GL162" s="226"/>
      <c r="GM162" s="226"/>
      <c r="GN162" s="226"/>
      <c r="GO162" s="226"/>
      <c r="GP162" s="226"/>
      <c r="GQ162" s="226"/>
      <c r="GR162" s="226"/>
      <c r="GS162" s="226"/>
      <c r="GT162" s="226"/>
      <c r="GU162" s="226"/>
      <c r="GV162" s="226"/>
      <c r="GW162" s="226"/>
      <c r="GX162" s="226"/>
      <c r="GY162" s="226"/>
      <c r="GZ162" s="226"/>
      <c r="HA162" s="226"/>
      <c r="HB162" s="226"/>
      <c r="HC162" s="226"/>
      <c r="HD162" s="226"/>
      <c r="HE162" s="226"/>
      <c r="HF162" s="226"/>
      <c r="HG162" s="226"/>
      <c r="HH162" s="226"/>
      <c r="HI162" s="226"/>
      <c r="HJ162" s="226"/>
      <c r="HK162" s="226"/>
      <c r="HL162" s="226"/>
      <c r="HM162" s="226"/>
      <c r="HN162" s="226"/>
      <c r="HO162" s="226"/>
      <c r="HP162" s="226"/>
      <c r="HQ162" s="226"/>
      <c r="HR162" s="226"/>
    </row>
    <row r="163" spans="1:226">
      <c r="A163" s="238"/>
      <c r="B163" s="238"/>
      <c r="C163" s="257"/>
      <c r="D163" s="258"/>
      <c r="E163" s="238"/>
      <c r="F163" s="259"/>
      <c r="G163" s="260"/>
      <c r="H163" s="261"/>
      <c r="I163" s="226"/>
      <c r="J163" s="226"/>
      <c r="K163" s="226"/>
      <c r="L163" s="226"/>
      <c r="M163" s="226"/>
      <c r="N163" s="226"/>
      <c r="O163" s="226"/>
      <c r="P163" s="226"/>
      <c r="Q163" s="226"/>
      <c r="R163" s="226"/>
      <c r="S163" s="226"/>
      <c r="T163" s="226"/>
      <c r="U163" s="226"/>
      <c r="V163" s="226"/>
      <c r="W163" s="226"/>
      <c r="X163" s="226"/>
      <c r="Y163" s="226"/>
      <c r="Z163" s="226"/>
      <c r="AA163" s="226"/>
      <c r="AB163" s="226"/>
      <c r="AC163" s="226"/>
      <c r="AD163" s="226"/>
      <c r="AE163" s="226"/>
      <c r="AF163" s="226"/>
      <c r="AG163" s="226"/>
      <c r="AH163" s="226"/>
      <c r="AI163" s="226"/>
      <c r="AJ163" s="226"/>
      <c r="AK163" s="226"/>
      <c r="AL163" s="226"/>
      <c r="AM163" s="226"/>
      <c r="AN163" s="226"/>
      <c r="AO163" s="226"/>
      <c r="AP163" s="226"/>
      <c r="AQ163" s="226"/>
      <c r="AR163" s="226"/>
      <c r="AS163" s="226"/>
      <c r="AT163" s="226"/>
      <c r="AU163" s="226"/>
      <c r="AV163" s="226"/>
      <c r="AW163" s="226"/>
      <c r="AX163" s="226"/>
      <c r="AY163" s="226"/>
      <c r="AZ163" s="226"/>
      <c r="BA163" s="226"/>
      <c r="BB163" s="226"/>
      <c r="BC163" s="226"/>
      <c r="BD163" s="226"/>
      <c r="BE163" s="226"/>
      <c r="BF163" s="226"/>
      <c r="BG163" s="226"/>
      <c r="BH163" s="226"/>
      <c r="BI163" s="226"/>
      <c r="BJ163" s="226"/>
      <c r="BK163" s="226"/>
      <c r="BL163" s="226"/>
      <c r="BM163" s="226"/>
      <c r="BN163" s="226"/>
      <c r="BO163" s="226"/>
      <c r="BP163" s="226"/>
      <c r="BQ163" s="226"/>
      <c r="BR163" s="226"/>
      <c r="BS163" s="226"/>
      <c r="BT163" s="226"/>
      <c r="BU163" s="226"/>
      <c r="BV163" s="226"/>
      <c r="BW163" s="226"/>
      <c r="BX163" s="226"/>
      <c r="BY163" s="226"/>
      <c r="BZ163" s="226"/>
      <c r="CA163" s="226"/>
      <c r="CB163" s="226"/>
      <c r="CC163" s="226"/>
      <c r="CD163" s="226"/>
      <c r="CE163" s="226"/>
      <c r="CF163" s="226"/>
      <c r="CG163" s="226"/>
      <c r="CH163" s="226"/>
      <c r="CI163" s="226"/>
      <c r="CJ163" s="226"/>
      <c r="CK163" s="226"/>
      <c r="CL163" s="226"/>
      <c r="CM163" s="226"/>
      <c r="CN163" s="226"/>
      <c r="CO163" s="226"/>
      <c r="CP163" s="226"/>
      <c r="CQ163" s="226"/>
      <c r="CR163" s="226"/>
      <c r="CS163" s="226"/>
      <c r="CT163" s="226"/>
      <c r="CU163" s="226"/>
      <c r="CV163" s="226"/>
      <c r="CW163" s="226"/>
      <c r="CX163" s="226"/>
      <c r="CY163" s="226"/>
      <c r="CZ163" s="226"/>
      <c r="DA163" s="226"/>
      <c r="DB163" s="226"/>
      <c r="DC163" s="226"/>
      <c r="DD163" s="226"/>
      <c r="DE163" s="226"/>
      <c r="DF163" s="226"/>
      <c r="DG163" s="226"/>
      <c r="DH163" s="226"/>
      <c r="DI163" s="226"/>
      <c r="DJ163" s="226"/>
      <c r="DK163" s="226"/>
      <c r="DL163" s="226"/>
      <c r="DM163" s="226"/>
      <c r="DN163" s="226"/>
      <c r="DO163" s="226"/>
      <c r="DP163" s="226"/>
      <c r="DQ163" s="226"/>
      <c r="DR163" s="226"/>
      <c r="DS163" s="226"/>
      <c r="DT163" s="226"/>
      <c r="DU163" s="226"/>
      <c r="DV163" s="226"/>
      <c r="DW163" s="226"/>
      <c r="DX163" s="226"/>
      <c r="DY163" s="226"/>
      <c r="DZ163" s="226"/>
      <c r="EA163" s="226"/>
      <c r="EB163" s="226"/>
      <c r="EC163" s="226"/>
      <c r="ED163" s="226"/>
      <c r="EE163" s="226"/>
      <c r="EF163" s="226"/>
      <c r="EG163" s="226"/>
      <c r="EH163" s="226"/>
      <c r="EI163" s="226"/>
      <c r="EJ163" s="226"/>
      <c r="EK163" s="226"/>
      <c r="EL163" s="226"/>
      <c r="EM163" s="226"/>
      <c r="EN163" s="226"/>
      <c r="EO163" s="226"/>
      <c r="EP163" s="226"/>
      <c r="EQ163" s="226"/>
      <c r="ER163" s="226"/>
      <c r="ES163" s="226"/>
      <c r="ET163" s="226"/>
      <c r="EU163" s="226"/>
      <c r="EV163" s="226"/>
      <c r="EW163" s="226"/>
      <c r="EX163" s="226"/>
      <c r="EY163" s="226"/>
      <c r="EZ163" s="226"/>
      <c r="FA163" s="226"/>
      <c r="FB163" s="226"/>
      <c r="FC163" s="226"/>
      <c r="FD163" s="226"/>
      <c r="FE163" s="226"/>
      <c r="FF163" s="226"/>
      <c r="FG163" s="226"/>
      <c r="FH163" s="226"/>
      <c r="FI163" s="226"/>
      <c r="FJ163" s="226"/>
      <c r="FK163" s="226"/>
      <c r="FL163" s="226"/>
      <c r="FM163" s="226"/>
      <c r="FN163" s="226"/>
      <c r="FO163" s="226"/>
      <c r="FP163" s="226"/>
      <c r="FQ163" s="226"/>
      <c r="FR163" s="226"/>
      <c r="FS163" s="226"/>
      <c r="FT163" s="226"/>
      <c r="FU163" s="226"/>
      <c r="FV163" s="226"/>
      <c r="FW163" s="226"/>
      <c r="FX163" s="226"/>
      <c r="FY163" s="226"/>
      <c r="FZ163" s="226"/>
      <c r="GA163" s="226"/>
      <c r="GB163" s="226"/>
      <c r="GC163" s="226"/>
      <c r="GD163" s="226"/>
      <c r="GE163" s="226"/>
      <c r="GF163" s="226"/>
      <c r="GG163" s="226"/>
      <c r="GH163" s="226"/>
      <c r="GI163" s="226"/>
      <c r="GJ163" s="226"/>
      <c r="GK163" s="226"/>
      <c r="GL163" s="226"/>
      <c r="GM163" s="226"/>
      <c r="GN163" s="226"/>
      <c r="GO163" s="226"/>
      <c r="GP163" s="226"/>
      <c r="GQ163" s="226"/>
      <c r="GR163" s="226"/>
      <c r="GS163" s="226"/>
      <c r="GT163" s="226"/>
      <c r="GU163" s="226"/>
      <c r="GV163" s="226"/>
      <c r="GW163" s="226"/>
      <c r="GX163" s="226"/>
      <c r="GY163" s="226"/>
      <c r="GZ163" s="226"/>
      <c r="HA163" s="226"/>
      <c r="HB163" s="226"/>
      <c r="HC163" s="226"/>
      <c r="HD163" s="226"/>
      <c r="HE163" s="226"/>
      <c r="HF163" s="226"/>
      <c r="HG163" s="226"/>
      <c r="HH163" s="226"/>
      <c r="HI163" s="226"/>
      <c r="HJ163" s="226"/>
      <c r="HK163" s="226"/>
      <c r="HL163" s="226"/>
      <c r="HM163" s="226"/>
      <c r="HN163" s="226"/>
      <c r="HO163" s="226"/>
      <c r="HP163" s="226"/>
      <c r="HQ163" s="226"/>
      <c r="HR163" s="226"/>
    </row>
    <row r="164" spans="1:226">
      <c r="A164" s="238"/>
      <c r="B164" s="238"/>
      <c r="C164" s="257"/>
      <c r="D164" s="258"/>
      <c r="E164" s="238"/>
      <c r="F164" s="259"/>
      <c r="G164" s="260"/>
      <c r="H164" s="261"/>
      <c r="I164" s="226"/>
      <c r="J164" s="226"/>
      <c r="K164" s="226"/>
      <c r="L164" s="226"/>
      <c r="M164" s="226"/>
      <c r="N164" s="226"/>
      <c r="O164" s="226"/>
      <c r="P164" s="226"/>
      <c r="Q164" s="226"/>
      <c r="R164" s="226"/>
      <c r="S164" s="226"/>
      <c r="T164" s="226"/>
      <c r="U164" s="226"/>
      <c r="V164" s="226"/>
      <c r="W164" s="226"/>
      <c r="X164" s="226"/>
      <c r="Y164" s="226"/>
      <c r="Z164" s="226"/>
      <c r="AA164" s="226"/>
      <c r="AB164" s="226"/>
      <c r="AC164" s="226"/>
      <c r="AD164" s="226"/>
      <c r="AE164" s="226"/>
      <c r="AF164" s="226"/>
      <c r="AG164" s="226"/>
      <c r="AH164" s="226"/>
      <c r="AI164" s="226"/>
      <c r="AJ164" s="226"/>
      <c r="AK164" s="226"/>
      <c r="AL164" s="226"/>
      <c r="AM164" s="226"/>
      <c r="AN164" s="226"/>
      <c r="AO164" s="226"/>
      <c r="AP164" s="226"/>
      <c r="AQ164" s="226"/>
      <c r="AR164" s="226"/>
      <c r="AS164" s="226"/>
      <c r="AT164" s="226"/>
      <c r="AU164" s="226"/>
      <c r="AV164" s="226"/>
      <c r="AW164" s="226"/>
      <c r="AX164" s="226"/>
      <c r="AY164" s="226"/>
      <c r="AZ164" s="226"/>
      <c r="BA164" s="226"/>
      <c r="BB164" s="226"/>
      <c r="BC164" s="226"/>
      <c r="BD164" s="226"/>
      <c r="BE164" s="226"/>
      <c r="BF164" s="226"/>
      <c r="BG164" s="226"/>
      <c r="BH164" s="226"/>
      <c r="BI164" s="226"/>
      <c r="BJ164" s="226"/>
      <c r="BK164" s="226"/>
      <c r="BL164" s="226"/>
      <c r="BM164" s="226"/>
      <c r="BN164" s="226"/>
      <c r="BO164" s="226"/>
      <c r="BP164" s="226"/>
      <c r="BQ164" s="226"/>
      <c r="BR164" s="226"/>
      <c r="BS164" s="226"/>
      <c r="BT164" s="226"/>
      <c r="BU164" s="226"/>
      <c r="BV164" s="226"/>
      <c r="BW164" s="226"/>
      <c r="BX164" s="226"/>
      <c r="BY164" s="226"/>
      <c r="BZ164" s="226"/>
      <c r="CA164" s="226"/>
      <c r="CB164" s="226"/>
      <c r="CC164" s="226"/>
      <c r="CD164" s="226"/>
      <c r="CE164" s="226"/>
      <c r="CF164" s="226"/>
      <c r="CG164" s="226"/>
      <c r="CH164" s="226"/>
      <c r="CI164" s="226"/>
      <c r="CJ164" s="226"/>
      <c r="CK164" s="226"/>
      <c r="CL164" s="226"/>
      <c r="CM164" s="226"/>
      <c r="CN164" s="226"/>
      <c r="CO164" s="226"/>
      <c r="CP164" s="226"/>
      <c r="CQ164" s="226"/>
      <c r="CR164" s="226"/>
      <c r="CS164" s="226"/>
      <c r="CT164" s="226"/>
      <c r="CU164" s="226"/>
      <c r="CV164" s="226"/>
      <c r="CW164" s="226"/>
      <c r="CX164" s="226"/>
      <c r="CY164" s="226"/>
      <c r="CZ164" s="226"/>
      <c r="DA164" s="226"/>
      <c r="DB164" s="226"/>
      <c r="DC164" s="226"/>
      <c r="DD164" s="226"/>
      <c r="DE164" s="226"/>
      <c r="DF164" s="226"/>
      <c r="DG164" s="226"/>
      <c r="DH164" s="226"/>
      <c r="DI164" s="226"/>
      <c r="DJ164" s="226"/>
      <c r="DK164" s="226"/>
      <c r="DL164" s="226"/>
      <c r="DM164" s="226"/>
      <c r="DN164" s="226"/>
      <c r="DO164" s="226"/>
      <c r="DP164" s="226"/>
      <c r="DQ164" s="226"/>
      <c r="DR164" s="226"/>
      <c r="DS164" s="226"/>
      <c r="DT164" s="226"/>
      <c r="DU164" s="226"/>
      <c r="DV164" s="226"/>
      <c r="DW164" s="226"/>
      <c r="DX164" s="226"/>
      <c r="DY164" s="226"/>
      <c r="DZ164" s="226"/>
      <c r="EA164" s="226"/>
      <c r="EB164" s="226"/>
      <c r="EC164" s="226"/>
      <c r="ED164" s="226"/>
      <c r="EE164" s="226"/>
      <c r="EF164" s="226"/>
      <c r="EG164" s="226"/>
      <c r="EH164" s="226"/>
      <c r="EI164" s="226"/>
      <c r="EJ164" s="226"/>
      <c r="EK164" s="226"/>
      <c r="EL164" s="226"/>
      <c r="EM164" s="226"/>
      <c r="EN164" s="226"/>
      <c r="EO164" s="226"/>
      <c r="EP164" s="226"/>
      <c r="EQ164" s="226"/>
      <c r="ER164" s="226"/>
      <c r="ES164" s="226"/>
      <c r="ET164" s="226"/>
      <c r="EU164" s="226"/>
      <c r="EV164" s="226"/>
      <c r="EW164" s="226"/>
      <c r="EX164" s="226"/>
      <c r="EY164" s="226"/>
      <c r="EZ164" s="226"/>
      <c r="FA164" s="226"/>
      <c r="FB164" s="226"/>
      <c r="FC164" s="226"/>
      <c r="FD164" s="226"/>
      <c r="FE164" s="226"/>
      <c r="FF164" s="226"/>
      <c r="FG164" s="226"/>
      <c r="FH164" s="226"/>
      <c r="FI164" s="226"/>
      <c r="FJ164" s="226"/>
      <c r="FK164" s="226"/>
      <c r="FL164" s="226"/>
      <c r="FM164" s="226"/>
      <c r="FN164" s="226"/>
      <c r="FO164" s="226"/>
      <c r="FP164" s="226"/>
      <c r="FQ164" s="226"/>
      <c r="FR164" s="226"/>
      <c r="FS164" s="226"/>
      <c r="FT164" s="226"/>
      <c r="FU164" s="226"/>
      <c r="FV164" s="226"/>
      <c r="FW164" s="226"/>
      <c r="FX164" s="226"/>
      <c r="FY164" s="226"/>
      <c r="FZ164" s="226"/>
      <c r="GA164" s="226"/>
      <c r="GB164" s="226"/>
      <c r="GC164" s="226"/>
      <c r="GD164" s="226"/>
      <c r="GE164" s="226"/>
      <c r="GF164" s="226"/>
      <c r="GG164" s="226"/>
      <c r="GH164" s="226"/>
      <c r="GI164" s="226"/>
      <c r="GJ164" s="226"/>
      <c r="GK164" s="226"/>
      <c r="GL164" s="226"/>
      <c r="GM164" s="226"/>
      <c r="GN164" s="226"/>
      <c r="GO164" s="226"/>
      <c r="GP164" s="226"/>
      <c r="GQ164" s="226"/>
      <c r="GR164" s="226"/>
      <c r="GS164" s="226"/>
      <c r="GT164" s="226"/>
      <c r="GU164" s="226"/>
      <c r="GV164" s="226"/>
      <c r="GW164" s="226"/>
      <c r="GX164" s="226"/>
      <c r="GY164" s="226"/>
      <c r="GZ164" s="226"/>
      <c r="HA164" s="226"/>
      <c r="HB164" s="226"/>
      <c r="HC164" s="226"/>
      <c r="HD164" s="226"/>
      <c r="HE164" s="226"/>
      <c r="HF164" s="226"/>
      <c r="HG164" s="226"/>
      <c r="HH164" s="226"/>
      <c r="HI164" s="226"/>
      <c r="HJ164" s="226"/>
      <c r="HK164" s="226"/>
      <c r="HL164" s="226"/>
      <c r="HM164" s="226"/>
      <c r="HN164" s="226"/>
      <c r="HO164" s="226"/>
      <c r="HP164" s="226"/>
      <c r="HQ164" s="226"/>
      <c r="HR164" s="226"/>
    </row>
    <row r="165" spans="1:226">
      <c r="A165" s="238"/>
      <c r="B165" s="238"/>
      <c r="C165" s="257"/>
      <c r="D165" s="258"/>
      <c r="E165" s="238"/>
      <c r="F165" s="259"/>
      <c r="G165" s="260"/>
      <c r="H165" s="261"/>
      <c r="I165" s="226"/>
      <c r="J165" s="226"/>
      <c r="K165" s="226"/>
      <c r="L165" s="226"/>
      <c r="M165" s="226"/>
      <c r="N165" s="226"/>
      <c r="O165" s="226"/>
      <c r="P165" s="226"/>
      <c r="Q165" s="226"/>
      <c r="R165" s="226"/>
      <c r="S165" s="226"/>
      <c r="T165" s="226"/>
      <c r="U165" s="226"/>
      <c r="V165" s="226"/>
      <c r="W165" s="226"/>
      <c r="X165" s="226"/>
      <c r="Y165" s="226"/>
      <c r="Z165" s="226"/>
      <c r="AA165" s="226"/>
      <c r="AB165" s="226"/>
      <c r="AC165" s="226"/>
      <c r="AD165" s="226"/>
      <c r="AE165" s="226"/>
      <c r="AF165" s="226"/>
      <c r="AG165" s="226"/>
      <c r="AH165" s="226"/>
      <c r="AI165" s="226"/>
      <c r="AJ165" s="226"/>
      <c r="AK165" s="226"/>
      <c r="AL165" s="226"/>
      <c r="AM165" s="226"/>
      <c r="AN165" s="226"/>
      <c r="AO165" s="226"/>
      <c r="AP165" s="226"/>
      <c r="AQ165" s="226"/>
      <c r="AR165" s="226"/>
      <c r="AS165" s="226"/>
      <c r="AT165" s="226"/>
      <c r="AU165" s="226"/>
      <c r="AV165" s="226"/>
      <c r="AW165" s="226"/>
      <c r="AX165" s="226"/>
      <c r="AY165" s="226"/>
      <c r="AZ165" s="226"/>
      <c r="BA165" s="226"/>
      <c r="BB165" s="226"/>
      <c r="BC165" s="226"/>
      <c r="BD165" s="226"/>
      <c r="BE165" s="226"/>
      <c r="BF165" s="226"/>
      <c r="BG165" s="226"/>
      <c r="BH165" s="226"/>
      <c r="BI165" s="226"/>
      <c r="BJ165" s="226"/>
      <c r="BK165" s="226"/>
      <c r="BL165" s="226"/>
      <c r="BM165" s="226"/>
      <c r="BN165" s="226"/>
      <c r="BO165" s="226"/>
      <c r="BP165" s="226"/>
      <c r="BQ165" s="226"/>
      <c r="BR165" s="226"/>
      <c r="BS165" s="226"/>
      <c r="BT165" s="226"/>
      <c r="BU165" s="226"/>
      <c r="BV165" s="226"/>
      <c r="BW165" s="226"/>
      <c r="BX165" s="226"/>
      <c r="BY165" s="226"/>
      <c r="BZ165" s="226"/>
      <c r="CA165" s="226"/>
      <c r="CB165" s="226"/>
      <c r="CC165" s="226"/>
      <c r="CD165" s="226"/>
      <c r="CE165" s="226"/>
      <c r="CF165" s="226"/>
      <c r="CG165" s="226"/>
      <c r="CH165" s="226"/>
      <c r="CI165" s="226"/>
      <c r="CJ165" s="226"/>
      <c r="CK165" s="226"/>
      <c r="CL165" s="226"/>
      <c r="CM165" s="226"/>
      <c r="CN165" s="226"/>
      <c r="CO165" s="226"/>
      <c r="CP165" s="226"/>
      <c r="CQ165" s="226"/>
      <c r="CR165" s="226"/>
      <c r="CS165" s="226"/>
      <c r="CT165" s="226"/>
      <c r="CU165" s="226"/>
      <c r="CV165" s="226"/>
      <c r="CW165" s="226"/>
      <c r="CX165" s="226"/>
      <c r="CY165" s="226"/>
      <c r="CZ165" s="226"/>
      <c r="DA165" s="226"/>
      <c r="DB165" s="226"/>
      <c r="DC165" s="226"/>
      <c r="DD165" s="226"/>
      <c r="DE165" s="226"/>
      <c r="DF165" s="226"/>
      <c r="DG165" s="226"/>
      <c r="DH165" s="226"/>
      <c r="DI165" s="226"/>
      <c r="DJ165" s="226"/>
      <c r="DK165" s="226"/>
      <c r="DL165" s="226"/>
      <c r="DM165" s="226"/>
      <c r="DN165" s="226"/>
      <c r="DO165" s="226"/>
      <c r="DP165" s="226"/>
      <c r="DQ165" s="226"/>
      <c r="DR165" s="226"/>
      <c r="DS165" s="226"/>
      <c r="DT165" s="226"/>
      <c r="DU165" s="226"/>
      <c r="DV165" s="226"/>
      <c r="DW165" s="226"/>
      <c r="DX165" s="226"/>
      <c r="DY165" s="226"/>
      <c r="DZ165" s="226"/>
      <c r="EA165" s="226"/>
      <c r="EB165" s="226"/>
      <c r="EC165" s="226"/>
      <c r="ED165" s="226"/>
      <c r="EE165" s="226"/>
      <c r="EF165" s="226"/>
      <c r="EG165" s="226"/>
      <c r="EH165" s="226"/>
      <c r="EI165" s="226"/>
      <c r="EJ165" s="226"/>
      <c r="EK165" s="226"/>
      <c r="EL165" s="226"/>
      <c r="EM165" s="226"/>
      <c r="EN165" s="226"/>
      <c r="EO165" s="226"/>
      <c r="EP165" s="226"/>
      <c r="EQ165" s="226"/>
      <c r="ER165" s="226"/>
      <c r="ES165" s="226"/>
      <c r="ET165" s="226"/>
      <c r="EU165" s="226"/>
      <c r="EV165" s="226"/>
      <c r="EW165" s="226"/>
      <c r="EX165" s="226"/>
      <c r="EY165" s="226"/>
      <c r="EZ165" s="226"/>
      <c r="FA165" s="226"/>
      <c r="FB165" s="226"/>
      <c r="FC165" s="226"/>
      <c r="FD165" s="226"/>
      <c r="FE165" s="226"/>
      <c r="FF165" s="226"/>
      <c r="FG165" s="226"/>
      <c r="FH165" s="226"/>
      <c r="FI165" s="226"/>
      <c r="FJ165" s="226"/>
      <c r="FK165" s="226"/>
      <c r="FL165" s="226"/>
      <c r="FM165" s="226"/>
      <c r="FN165" s="226"/>
      <c r="FO165" s="226"/>
      <c r="FP165" s="226"/>
      <c r="FQ165" s="226"/>
      <c r="FR165" s="226"/>
      <c r="FS165" s="226"/>
      <c r="FT165" s="226"/>
      <c r="FU165" s="226"/>
      <c r="FV165" s="226"/>
      <c r="FW165" s="226"/>
      <c r="FX165" s="226"/>
      <c r="FY165" s="226"/>
      <c r="FZ165" s="226"/>
      <c r="GA165" s="226"/>
      <c r="GB165" s="226"/>
      <c r="GC165" s="226"/>
      <c r="GD165" s="226"/>
      <c r="GE165" s="226"/>
      <c r="GF165" s="226"/>
      <c r="GG165" s="226"/>
      <c r="GH165" s="226"/>
      <c r="GI165" s="226"/>
      <c r="GJ165" s="226"/>
      <c r="GK165" s="226"/>
      <c r="GL165" s="226"/>
      <c r="GM165" s="226"/>
      <c r="GN165" s="226"/>
      <c r="GO165" s="226"/>
      <c r="GP165" s="226"/>
      <c r="GQ165" s="226"/>
      <c r="GR165" s="226"/>
      <c r="GS165" s="226"/>
      <c r="GT165" s="226"/>
      <c r="GU165" s="226"/>
      <c r="GV165" s="226"/>
      <c r="GW165" s="226"/>
      <c r="GX165" s="226"/>
      <c r="GY165" s="226"/>
      <c r="GZ165" s="226"/>
      <c r="HA165" s="226"/>
      <c r="HB165" s="226"/>
      <c r="HC165" s="226"/>
      <c r="HD165" s="226"/>
      <c r="HE165" s="226"/>
      <c r="HF165" s="226"/>
      <c r="HG165" s="226"/>
      <c r="HH165" s="226"/>
      <c r="HI165" s="226"/>
      <c r="HJ165" s="226"/>
      <c r="HK165" s="226"/>
      <c r="HL165" s="226"/>
      <c r="HM165" s="226"/>
      <c r="HN165" s="226"/>
      <c r="HO165" s="226"/>
      <c r="HP165" s="226"/>
      <c r="HQ165" s="226"/>
      <c r="HR165" s="226"/>
    </row>
    <row r="166" spans="1:226">
      <c r="A166" s="238"/>
      <c r="B166" s="238"/>
      <c r="C166" s="257"/>
      <c r="D166" s="258"/>
      <c r="E166" s="238"/>
      <c r="F166" s="259"/>
      <c r="G166" s="260"/>
      <c r="H166" s="261"/>
      <c r="I166" s="226"/>
      <c r="J166" s="226"/>
      <c r="K166" s="226"/>
      <c r="L166" s="226"/>
      <c r="M166" s="226"/>
      <c r="N166" s="226"/>
      <c r="O166" s="226"/>
      <c r="P166" s="226"/>
      <c r="Q166" s="226"/>
      <c r="R166" s="226"/>
      <c r="S166" s="226"/>
      <c r="T166" s="226"/>
      <c r="U166" s="226"/>
      <c r="V166" s="226"/>
      <c r="W166" s="226"/>
      <c r="X166" s="226"/>
      <c r="Y166" s="226"/>
      <c r="Z166" s="226"/>
      <c r="AA166" s="226"/>
      <c r="AB166" s="226"/>
      <c r="AC166" s="226"/>
      <c r="AD166" s="226"/>
      <c r="AE166" s="226"/>
      <c r="AF166" s="226"/>
      <c r="AG166" s="226"/>
      <c r="AH166" s="226"/>
      <c r="AI166" s="226"/>
      <c r="AJ166" s="226"/>
      <c r="AK166" s="226"/>
      <c r="AL166" s="226"/>
      <c r="AM166" s="226"/>
      <c r="AN166" s="226"/>
      <c r="AO166" s="226"/>
      <c r="AP166" s="226"/>
      <c r="AQ166" s="226"/>
      <c r="AR166" s="226"/>
      <c r="AS166" s="226"/>
      <c r="AT166" s="226"/>
      <c r="AU166" s="226"/>
      <c r="AV166" s="226"/>
      <c r="AW166" s="226"/>
      <c r="AX166" s="226"/>
      <c r="AY166" s="226"/>
      <c r="AZ166" s="226"/>
      <c r="BA166" s="226"/>
      <c r="BB166" s="226"/>
      <c r="BC166" s="226"/>
      <c r="BD166" s="226"/>
      <c r="BE166" s="226"/>
      <c r="BF166" s="226"/>
      <c r="BG166" s="226"/>
      <c r="BH166" s="226"/>
      <c r="BI166" s="226"/>
      <c r="BJ166" s="226"/>
      <c r="BK166" s="226"/>
      <c r="BL166" s="226"/>
      <c r="BM166" s="226"/>
      <c r="BN166" s="226"/>
      <c r="BO166" s="226"/>
      <c r="BP166" s="226"/>
      <c r="BQ166" s="226"/>
      <c r="BR166" s="226"/>
      <c r="BS166" s="226"/>
      <c r="BT166" s="226"/>
      <c r="BU166" s="226"/>
      <c r="BV166" s="226"/>
      <c r="BW166" s="226"/>
      <c r="BX166" s="226"/>
      <c r="BY166" s="226"/>
      <c r="BZ166" s="226"/>
      <c r="CA166" s="226"/>
      <c r="CB166" s="226"/>
      <c r="CC166" s="226"/>
      <c r="CD166" s="226"/>
      <c r="CE166" s="226"/>
      <c r="CF166" s="226"/>
      <c r="CG166" s="226"/>
      <c r="CH166" s="226"/>
      <c r="CI166" s="226"/>
      <c r="CJ166" s="226"/>
      <c r="CK166" s="226"/>
      <c r="CL166" s="226"/>
      <c r="CM166" s="226"/>
      <c r="CN166" s="226"/>
      <c r="CO166" s="226"/>
      <c r="CP166" s="226"/>
      <c r="CQ166" s="226"/>
      <c r="CR166" s="226"/>
      <c r="CS166" s="226"/>
      <c r="CT166" s="226"/>
      <c r="CU166" s="226"/>
      <c r="CV166" s="226"/>
      <c r="CW166" s="226"/>
      <c r="CX166" s="226"/>
      <c r="CY166" s="226"/>
      <c r="CZ166" s="226"/>
      <c r="DA166" s="226"/>
      <c r="DB166" s="226"/>
      <c r="DC166" s="226"/>
      <c r="DD166" s="226"/>
      <c r="DE166" s="226"/>
      <c r="DF166" s="226"/>
      <c r="DG166" s="226"/>
      <c r="DH166" s="226"/>
      <c r="DI166" s="226"/>
      <c r="DJ166" s="226"/>
      <c r="DK166" s="226"/>
      <c r="DL166" s="226"/>
      <c r="DM166" s="226"/>
      <c r="DN166" s="226"/>
      <c r="DO166" s="226"/>
      <c r="DP166" s="226"/>
      <c r="DQ166" s="226"/>
      <c r="DR166" s="226"/>
      <c r="DS166" s="226"/>
      <c r="DT166" s="226"/>
      <c r="DU166" s="226"/>
      <c r="DV166" s="226"/>
      <c r="DW166" s="226"/>
      <c r="DX166" s="226"/>
      <c r="DY166" s="226"/>
      <c r="DZ166" s="226"/>
      <c r="EA166" s="226"/>
      <c r="EB166" s="226"/>
      <c r="EC166" s="226"/>
      <c r="ED166" s="226"/>
      <c r="EE166" s="226"/>
      <c r="EF166" s="226"/>
      <c r="EG166" s="226"/>
      <c r="EH166" s="226"/>
      <c r="EI166" s="226"/>
      <c r="EJ166" s="226"/>
      <c r="EK166" s="226"/>
      <c r="EL166" s="226"/>
      <c r="EM166" s="226"/>
      <c r="EN166" s="226"/>
      <c r="EO166" s="226"/>
      <c r="EP166" s="226"/>
      <c r="EQ166" s="226"/>
      <c r="ER166" s="226"/>
      <c r="ES166" s="226"/>
      <c r="ET166" s="226"/>
      <c r="EU166" s="226"/>
      <c r="EV166" s="226"/>
      <c r="EW166" s="226"/>
      <c r="EX166" s="226"/>
      <c r="EY166" s="226"/>
      <c r="EZ166" s="226"/>
      <c r="FA166" s="226"/>
      <c r="FB166" s="226"/>
      <c r="FC166" s="226"/>
      <c r="FD166" s="226"/>
      <c r="FE166" s="226"/>
      <c r="FF166" s="226"/>
      <c r="FG166" s="226"/>
      <c r="FH166" s="226"/>
      <c r="FI166" s="226"/>
      <c r="FJ166" s="226"/>
      <c r="FK166" s="226"/>
      <c r="FL166" s="226"/>
      <c r="FM166" s="226"/>
      <c r="FN166" s="226"/>
      <c r="FO166" s="226"/>
      <c r="FP166" s="226"/>
      <c r="FQ166" s="226"/>
      <c r="FR166" s="226"/>
      <c r="FS166" s="226"/>
      <c r="FT166" s="226"/>
      <c r="FU166" s="226"/>
      <c r="FV166" s="226"/>
      <c r="FW166" s="226"/>
      <c r="FX166" s="226"/>
      <c r="FY166" s="226"/>
      <c r="FZ166" s="226"/>
      <c r="GA166" s="226"/>
      <c r="GB166" s="226"/>
      <c r="GC166" s="226"/>
      <c r="GD166" s="226"/>
      <c r="GE166" s="226"/>
      <c r="GF166" s="226"/>
      <c r="GG166" s="226"/>
      <c r="GH166" s="226"/>
      <c r="GI166" s="226"/>
      <c r="GJ166" s="226"/>
      <c r="GK166" s="226"/>
      <c r="GL166" s="226"/>
      <c r="GM166" s="226"/>
      <c r="GN166" s="226"/>
      <c r="GO166" s="226"/>
      <c r="GP166" s="226"/>
      <c r="GQ166" s="226"/>
      <c r="GR166" s="226"/>
      <c r="GS166" s="226"/>
      <c r="GT166" s="226"/>
      <c r="GU166" s="226"/>
      <c r="GV166" s="226"/>
      <c r="GW166" s="226"/>
      <c r="GX166" s="226"/>
      <c r="GY166" s="226"/>
      <c r="GZ166" s="226"/>
      <c r="HA166" s="226"/>
      <c r="HB166" s="226"/>
      <c r="HC166" s="226"/>
      <c r="HD166" s="226"/>
      <c r="HE166" s="226"/>
      <c r="HF166" s="226"/>
      <c r="HG166" s="226"/>
      <c r="HH166" s="226"/>
      <c r="HI166" s="226"/>
      <c r="HJ166" s="226"/>
      <c r="HK166" s="226"/>
      <c r="HL166" s="226"/>
      <c r="HM166" s="226"/>
      <c r="HN166" s="226"/>
      <c r="HO166" s="226"/>
      <c r="HP166" s="226"/>
      <c r="HQ166" s="226"/>
      <c r="HR166" s="226"/>
    </row>
    <row r="167" spans="1:226">
      <c r="A167" s="238"/>
      <c r="B167" s="238"/>
      <c r="C167" s="257"/>
      <c r="D167" s="258"/>
      <c r="E167" s="238"/>
      <c r="F167" s="259"/>
      <c r="G167" s="260"/>
      <c r="H167" s="261"/>
      <c r="I167" s="226"/>
      <c r="J167" s="226"/>
      <c r="K167" s="226"/>
      <c r="L167" s="226"/>
      <c r="M167" s="226"/>
      <c r="N167" s="226"/>
      <c r="O167" s="226"/>
      <c r="P167" s="226"/>
      <c r="Q167" s="226"/>
      <c r="R167" s="226"/>
      <c r="S167" s="226"/>
      <c r="T167" s="226"/>
      <c r="U167" s="226"/>
      <c r="V167" s="226"/>
      <c r="W167" s="226"/>
      <c r="X167" s="226"/>
      <c r="Y167" s="226"/>
      <c r="Z167" s="226"/>
      <c r="AA167" s="226"/>
      <c r="AB167" s="226"/>
      <c r="AC167" s="226"/>
      <c r="AD167" s="226"/>
      <c r="AE167" s="226"/>
      <c r="AF167" s="226"/>
      <c r="AG167" s="226"/>
      <c r="AH167" s="226"/>
      <c r="AI167" s="226"/>
      <c r="AJ167" s="226"/>
      <c r="AK167" s="226"/>
      <c r="AL167" s="226"/>
      <c r="AM167" s="226"/>
      <c r="AN167" s="226"/>
      <c r="AO167" s="226"/>
      <c r="AP167" s="226"/>
      <c r="AQ167" s="226"/>
      <c r="AR167" s="226"/>
      <c r="AS167" s="226"/>
      <c r="AT167" s="226"/>
      <c r="AU167" s="226"/>
      <c r="AV167" s="226"/>
      <c r="AW167" s="226"/>
      <c r="AX167" s="226"/>
      <c r="AY167" s="226"/>
      <c r="AZ167" s="226"/>
      <c r="BA167" s="226"/>
      <c r="BB167" s="226"/>
      <c r="BC167" s="226"/>
      <c r="BD167" s="226"/>
      <c r="BE167" s="226"/>
      <c r="BF167" s="226"/>
      <c r="BG167" s="226"/>
      <c r="BH167" s="226"/>
      <c r="BI167" s="226"/>
      <c r="BJ167" s="226"/>
      <c r="BK167" s="226"/>
      <c r="BL167" s="226"/>
      <c r="BM167" s="226"/>
      <c r="BN167" s="226"/>
      <c r="BO167" s="226"/>
      <c r="BP167" s="226"/>
      <c r="BQ167" s="226"/>
      <c r="BR167" s="226"/>
      <c r="BS167" s="226"/>
      <c r="BT167" s="226"/>
      <c r="BU167" s="226"/>
      <c r="BV167" s="226"/>
      <c r="BW167" s="226"/>
      <c r="BX167" s="226"/>
      <c r="BY167" s="226"/>
      <c r="BZ167" s="226"/>
      <c r="CA167" s="226"/>
      <c r="CB167" s="226"/>
      <c r="CC167" s="226"/>
      <c r="CD167" s="226"/>
      <c r="CE167" s="226"/>
      <c r="CF167" s="226"/>
      <c r="CG167" s="226"/>
      <c r="CH167" s="226"/>
      <c r="CI167" s="226"/>
      <c r="CJ167" s="226"/>
      <c r="CK167" s="226"/>
      <c r="CL167" s="226"/>
      <c r="CM167" s="226"/>
      <c r="CN167" s="226"/>
      <c r="CO167" s="226"/>
      <c r="CP167" s="226"/>
      <c r="CQ167" s="226"/>
      <c r="CR167" s="226"/>
      <c r="CS167" s="226"/>
      <c r="CT167" s="226"/>
      <c r="CU167" s="226"/>
      <c r="CV167" s="226"/>
      <c r="CW167" s="226"/>
      <c r="CX167" s="226"/>
      <c r="CY167" s="226"/>
      <c r="CZ167" s="226"/>
      <c r="DA167" s="226"/>
      <c r="DB167" s="226"/>
      <c r="DC167" s="226"/>
      <c r="DD167" s="226"/>
      <c r="DE167" s="226"/>
      <c r="DF167" s="226"/>
      <c r="DG167" s="226"/>
      <c r="DH167" s="226"/>
      <c r="DI167" s="226"/>
      <c r="DJ167" s="226"/>
      <c r="DK167" s="226"/>
      <c r="DL167" s="226"/>
      <c r="DM167" s="226"/>
      <c r="DN167" s="226"/>
      <c r="DO167" s="226"/>
      <c r="DP167" s="226"/>
      <c r="DQ167" s="226"/>
      <c r="DR167" s="226"/>
      <c r="DS167" s="226"/>
      <c r="DT167" s="226"/>
      <c r="DU167" s="226"/>
      <c r="DV167" s="226"/>
      <c r="DW167" s="226"/>
      <c r="DX167" s="226"/>
      <c r="DY167" s="226"/>
      <c r="DZ167" s="226"/>
      <c r="EA167" s="226"/>
      <c r="EB167" s="226"/>
      <c r="EC167" s="226"/>
      <c r="ED167" s="226"/>
      <c r="EE167" s="226"/>
      <c r="EF167" s="226"/>
      <c r="EG167" s="226"/>
      <c r="EH167" s="226"/>
      <c r="EI167" s="226"/>
      <c r="EJ167" s="226"/>
      <c r="EK167" s="226"/>
      <c r="EL167" s="226"/>
      <c r="EM167" s="226"/>
      <c r="EN167" s="226"/>
      <c r="EO167" s="226"/>
      <c r="EP167" s="226"/>
      <c r="EQ167" s="226"/>
      <c r="ER167" s="226"/>
      <c r="ES167" s="226"/>
      <c r="ET167" s="226"/>
      <c r="EU167" s="226"/>
      <c r="EV167" s="226"/>
      <c r="EW167" s="226"/>
      <c r="EX167" s="226"/>
      <c r="EY167" s="226"/>
      <c r="EZ167" s="226"/>
      <c r="FA167" s="226"/>
      <c r="FB167" s="226"/>
      <c r="FC167" s="226"/>
      <c r="FD167" s="226"/>
      <c r="FE167" s="226"/>
      <c r="FF167" s="226"/>
      <c r="FG167" s="226"/>
      <c r="FH167" s="226"/>
      <c r="FI167" s="226"/>
      <c r="FJ167" s="226"/>
      <c r="FK167" s="226"/>
      <c r="FL167" s="226"/>
      <c r="FM167" s="226"/>
      <c r="FN167" s="226"/>
      <c r="FO167" s="226"/>
      <c r="FP167" s="226"/>
      <c r="FQ167" s="226"/>
      <c r="FR167" s="226"/>
      <c r="FS167" s="226"/>
      <c r="FT167" s="226"/>
      <c r="FU167" s="226"/>
      <c r="FV167" s="226"/>
      <c r="FW167" s="226"/>
      <c r="FX167" s="226"/>
      <c r="FY167" s="226"/>
      <c r="FZ167" s="226"/>
      <c r="GA167" s="226"/>
      <c r="GB167" s="226"/>
      <c r="GC167" s="226"/>
      <c r="GD167" s="226"/>
      <c r="GE167" s="226"/>
      <c r="GF167" s="226"/>
      <c r="GG167" s="226"/>
      <c r="GH167" s="226"/>
      <c r="GI167" s="226"/>
      <c r="GJ167" s="226"/>
      <c r="GK167" s="226"/>
      <c r="GL167" s="226"/>
      <c r="GM167" s="226"/>
      <c r="GN167" s="226"/>
      <c r="GO167" s="226"/>
      <c r="GP167" s="226"/>
      <c r="GQ167" s="226"/>
      <c r="GR167" s="226"/>
      <c r="GS167" s="226"/>
      <c r="GT167" s="226"/>
      <c r="GU167" s="226"/>
      <c r="GV167" s="226"/>
      <c r="GW167" s="226"/>
      <c r="GX167" s="226"/>
      <c r="GY167" s="226"/>
      <c r="GZ167" s="226"/>
      <c r="HA167" s="226"/>
      <c r="HB167" s="226"/>
      <c r="HC167" s="226"/>
      <c r="HD167" s="226"/>
      <c r="HE167" s="226"/>
      <c r="HF167" s="226"/>
      <c r="HG167" s="226"/>
      <c r="HH167" s="226"/>
      <c r="HI167" s="226"/>
      <c r="HJ167" s="226"/>
      <c r="HK167" s="226"/>
      <c r="HL167" s="226"/>
      <c r="HM167" s="226"/>
      <c r="HN167" s="226"/>
      <c r="HO167" s="226"/>
      <c r="HP167" s="226"/>
      <c r="HQ167" s="226"/>
      <c r="HR167" s="226"/>
    </row>
    <row r="168" spans="1:226">
      <c r="A168" s="238"/>
      <c r="B168" s="238"/>
      <c r="C168" s="257"/>
      <c r="D168" s="258"/>
      <c r="E168" s="238"/>
      <c r="F168" s="259"/>
      <c r="G168" s="260"/>
      <c r="H168" s="261"/>
      <c r="I168" s="226"/>
      <c r="J168" s="226"/>
      <c r="K168" s="226"/>
      <c r="L168" s="226"/>
      <c r="M168" s="226"/>
      <c r="N168" s="226"/>
      <c r="O168" s="226"/>
      <c r="P168" s="226"/>
      <c r="Q168" s="226"/>
      <c r="R168" s="226"/>
      <c r="S168" s="226"/>
      <c r="T168" s="226"/>
      <c r="U168" s="226"/>
      <c r="V168" s="226"/>
      <c r="W168" s="226"/>
      <c r="X168" s="226"/>
      <c r="Y168" s="226"/>
      <c r="Z168" s="226"/>
      <c r="AA168" s="226"/>
      <c r="AB168" s="226"/>
      <c r="AC168" s="226"/>
      <c r="AD168" s="226"/>
      <c r="AE168" s="226"/>
      <c r="AF168" s="226"/>
      <c r="AG168" s="226"/>
      <c r="AH168" s="226"/>
      <c r="AI168" s="226"/>
      <c r="AJ168" s="226"/>
      <c r="AK168" s="226"/>
      <c r="AL168" s="226"/>
      <c r="AM168" s="226"/>
      <c r="AN168" s="226"/>
      <c r="AO168" s="226"/>
      <c r="AP168" s="226"/>
      <c r="AQ168" s="226"/>
      <c r="AR168" s="226"/>
      <c r="AS168" s="226"/>
      <c r="AT168" s="226"/>
      <c r="AU168" s="226"/>
      <c r="AV168" s="226"/>
      <c r="AW168" s="226"/>
      <c r="AX168" s="226"/>
      <c r="AY168" s="226"/>
      <c r="AZ168" s="226"/>
      <c r="BA168" s="226"/>
      <c r="BB168" s="226"/>
      <c r="BC168" s="226"/>
      <c r="BD168" s="226"/>
      <c r="BE168" s="226"/>
      <c r="BF168" s="226"/>
      <c r="BG168" s="226"/>
      <c r="BH168" s="226"/>
      <c r="BI168" s="226"/>
      <c r="BJ168" s="226"/>
      <c r="BK168" s="226"/>
      <c r="BL168" s="226"/>
      <c r="BM168" s="226"/>
      <c r="BN168" s="226"/>
      <c r="BO168" s="226"/>
      <c r="BP168" s="226"/>
      <c r="BQ168" s="226"/>
      <c r="BR168" s="226"/>
      <c r="BS168" s="226"/>
      <c r="BT168" s="226"/>
      <c r="BU168" s="226"/>
      <c r="BV168" s="226"/>
      <c r="BW168" s="226"/>
      <c r="BX168" s="226"/>
      <c r="BY168" s="226"/>
      <c r="BZ168" s="226"/>
      <c r="CA168" s="226"/>
      <c r="CB168" s="226"/>
      <c r="CC168" s="226"/>
      <c r="CD168" s="226"/>
      <c r="CE168" s="226"/>
      <c r="CF168" s="226"/>
      <c r="CG168" s="226"/>
      <c r="CH168" s="226"/>
      <c r="CI168" s="226"/>
      <c r="CJ168" s="226"/>
      <c r="CK168" s="226"/>
      <c r="CL168" s="226"/>
      <c r="CM168" s="226"/>
      <c r="CN168" s="226"/>
      <c r="CO168" s="226"/>
      <c r="CP168" s="226"/>
      <c r="CQ168" s="226"/>
      <c r="CR168" s="226"/>
      <c r="CS168" s="226"/>
      <c r="CT168" s="226"/>
      <c r="CU168" s="226"/>
      <c r="CV168" s="226"/>
      <c r="CW168" s="226"/>
      <c r="CX168" s="226"/>
      <c r="CY168" s="226"/>
      <c r="CZ168" s="226"/>
      <c r="DA168" s="226"/>
      <c r="DB168" s="226"/>
      <c r="DC168" s="226"/>
      <c r="DD168" s="226"/>
      <c r="DE168" s="226"/>
      <c r="DF168" s="226"/>
      <c r="DG168" s="226"/>
      <c r="DH168" s="226"/>
      <c r="DI168" s="226"/>
      <c r="DJ168" s="226"/>
      <c r="DK168" s="226"/>
      <c r="DL168" s="226"/>
      <c r="DM168" s="226"/>
      <c r="DN168" s="226"/>
      <c r="DO168" s="226"/>
      <c r="DP168" s="226"/>
      <c r="DQ168" s="226"/>
      <c r="DR168" s="226"/>
      <c r="DS168" s="226"/>
      <c r="DT168" s="226"/>
      <c r="DU168" s="226"/>
      <c r="DV168" s="226"/>
      <c r="DW168" s="226"/>
      <c r="DX168" s="226"/>
      <c r="DY168" s="226"/>
      <c r="DZ168" s="226"/>
      <c r="EA168" s="226"/>
      <c r="EB168" s="226"/>
      <c r="EC168" s="226"/>
      <c r="ED168" s="226"/>
      <c r="EE168" s="226"/>
      <c r="EF168" s="226"/>
      <c r="EG168" s="226"/>
      <c r="EH168" s="226"/>
      <c r="EI168" s="226"/>
      <c r="EJ168" s="226"/>
      <c r="EK168" s="226"/>
      <c r="EL168" s="226"/>
      <c r="EM168" s="226"/>
      <c r="EN168" s="226"/>
      <c r="EO168" s="226"/>
      <c r="EP168" s="226"/>
      <c r="EQ168" s="226"/>
      <c r="ER168" s="226"/>
      <c r="ES168" s="226"/>
      <c r="ET168" s="226"/>
      <c r="EU168" s="226"/>
      <c r="EV168" s="226"/>
      <c r="EW168" s="226"/>
      <c r="EX168" s="226"/>
      <c r="EY168" s="226"/>
      <c r="EZ168" s="226"/>
      <c r="FA168" s="226"/>
      <c r="FB168" s="226"/>
      <c r="FC168" s="226"/>
      <c r="FD168" s="226"/>
      <c r="FE168" s="226"/>
      <c r="FF168" s="226"/>
      <c r="FG168" s="226"/>
      <c r="FH168" s="226"/>
      <c r="FI168" s="226"/>
      <c r="FJ168" s="226"/>
      <c r="FK168" s="226"/>
      <c r="FL168" s="226"/>
      <c r="FM168" s="226"/>
      <c r="FN168" s="226"/>
      <c r="FO168" s="226"/>
      <c r="FP168" s="226"/>
      <c r="FQ168" s="226"/>
      <c r="FR168" s="226"/>
      <c r="FS168" s="226"/>
      <c r="FT168" s="226"/>
      <c r="FU168" s="226"/>
      <c r="FV168" s="226"/>
      <c r="FW168" s="226"/>
      <c r="FX168" s="226"/>
      <c r="FY168" s="226"/>
      <c r="FZ168" s="226"/>
      <c r="GA168" s="226"/>
      <c r="GB168" s="226"/>
      <c r="GC168" s="226"/>
      <c r="GD168" s="226"/>
      <c r="GE168" s="226"/>
      <c r="GF168" s="226"/>
      <c r="GG168" s="226"/>
      <c r="GH168" s="226"/>
      <c r="GI168" s="226"/>
      <c r="GJ168" s="226"/>
      <c r="GK168" s="226"/>
      <c r="GL168" s="226"/>
      <c r="GM168" s="226"/>
      <c r="GN168" s="226"/>
      <c r="GO168" s="226"/>
      <c r="GP168" s="226"/>
      <c r="GQ168" s="226"/>
      <c r="GR168" s="226"/>
      <c r="GS168" s="226"/>
      <c r="GT168" s="226"/>
      <c r="GU168" s="226"/>
      <c r="GV168" s="226"/>
      <c r="GW168" s="226"/>
      <c r="GX168" s="226"/>
      <c r="GY168" s="226"/>
      <c r="GZ168" s="226"/>
      <c r="HA168" s="226"/>
      <c r="HB168" s="226"/>
      <c r="HC168" s="226"/>
      <c r="HD168" s="226"/>
      <c r="HE168" s="226"/>
      <c r="HF168" s="226"/>
      <c r="HG168" s="226"/>
      <c r="HH168" s="226"/>
      <c r="HI168" s="226"/>
      <c r="HJ168" s="226"/>
      <c r="HK168" s="226"/>
      <c r="HL168" s="226"/>
      <c r="HM168" s="226"/>
      <c r="HN168" s="226"/>
      <c r="HO168" s="226"/>
      <c r="HP168" s="226"/>
      <c r="HQ168" s="226"/>
      <c r="HR168" s="226"/>
    </row>
    <row r="169" spans="1:226">
      <c r="A169" s="238"/>
      <c r="B169" s="238"/>
      <c r="C169" s="257"/>
      <c r="D169" s="258"/>
      <c r="E169" s="238"/>
      <c r="F169" s="259"/>
      <c r="G169" s="260"/>
      <c r="H169" s="261"/>
      <c r="I169" s="226"/>
      <c r="J169" s="226"/>
      <c r="K169" s="226"/>
      <c r="L169" s="226"/>
      <c r="M169" s="226"/>
      <c r="N169" s="226"/>
      <c r="O169" s="226"/>
      <c r="P169" s="226"/>
      <c r="Q169" s="226"/>
      <c r="R169" s="226"/>
      <c r="S169" s="226"/>
      <c r="T169" s="226"/>
      <c r="U169" s="226"/>
      <c r="V169" s="226"/>
      <c r="W169" s="226"/>
      <c r="X169" s="226"/>
      <c r="Y169" s="226"/>
      <c r="Z169" s="226"/>
      <c r="AA169" s="226"/>
      <c r="AB169" s="226"/>
      <c r="AC169" s="226"/>
      <c r="AD169" s="226"/>
      <c r="AE169" s="226"/>
      <c r="AF169" s="226"/>
      <c r="AG169" s="226"/>
      <c r="AH169" s="226"/>
      <c r="AI169" s="226"/>
      <c r="AJ169" s="226"/>
      <c r="AK169" s="226"/>
      <c r="AL169" s="226"/>
      <c r="AM169" s="226"/>
      <c r="AN169" s="226"/>
      <c r="AO169" s="226"/>
      <c r="AP169" s="226"/>
      <c r="AQ169" s="226"/>
      <c r="AR169" s="226"/>
      <c r="AS169" s="226"/>
      <c r="AT169" s="226"/>
      <c r="AU169" s="226"/>
      <c r="AV169" s="226"/>
      <c r="AW169" s="226"/>
      <c r="AX169" s="226"/>
      <c r="AY169" s="226"/>
      <c r="AZ169" s="226"/>
      <c r="BA169" s="226"/>
      <c r="BB169" s="226"/>
      <c r="BC169" s="226"/>
      <c r="BD169" s="226"/>
      <c r="BE169" s="226"/>
      <c r="BF169" s="226"/>
      <c r="BG169" s="226"/>
      <c r="BH169" s="226"/>
      <c r="BI169" s="226"/>
      <c r="BJ169" s="226"/>
      <c r="BK169" s="226"/>
      <c r="BL169" s="226"/>
      <c r="BM169" s="226"/>
      <c r="BN169" s="226"/>
      <c r="BO169" s="226"/>
      <c r="BP169" s="226"/>
      <c r="BQ169" s="226"/>
      <c r="BR169" s="226"/>
      <c r="BS169" s="226"/>
      <c r="BT169" s="226"/>
      <c r="BU169" s="226"/>
      <c r="BV169" s="226"/>
      <c r="BW169" s="226"/>
      <c r="BX169" s="226"/>
      <c r="BY169" s="226"/>
      <c r="BZ169" s="226"/>
      <c r="CA169" s="226"/>
      <c r="CB169" s="226"/>
      <c r="CC169" s="226"/>
      <c r="CD169" s="226"/>
      <c r="CE169" s="226"/>
      <c r="CF169" s="226"/>
      <c r="CG169" s="226"/>
      <c r="CH169" s="226"/>
      <c r="CI169" s="226"/>
      <c r="CJ169" s="226"/>
      <c r="CK169" s="226"/>
      <c r="CL169" s="226"/>
      <c r="CM169" s="226"/>
      <c r="CN169" s="226"/>
      <c r="CO169" s="226"/>
      <c r="CP169" s="226"/>
      <c r="CQ169" s="226"/>
      <c r="CR169" s="226"/>
      <c r="CS169" s="226"/>
      <c r="CT169" s="226"/>
      <c r="CU169" s="226"/>
      <c r="CV169" s="226"/>
      <c r="CW169" s="226"/>
      <c r="CX169" s="226"/>
      <c r="CY169" s="226"/>
      <c r="CZ169" s="226"/>
      <c r="DA169" s="226"/>
      <c r="DB169" s="226"/>
      <c r="DC169" s="226"/>
      <c r="DD169" s="226"/>
      <c r="DE169" s="226"/>
      <c r="DF169" s="226"/>
      <c r="DG169" s="226"/>
      <c r="DH169" s="226"/>
      <c r="DI169" s="226"/>
      <c r="DJ169" s="226"/>
      <c r="DK169" s="226"/>
      <c r="DL169" s="226"/>
      <c r="DM169" s="226"/>
      <c r="DN169" s="226"/>
      <c r="DO169" s="226"/>
      <c r="DP169" s="226"/>
      <c r="DQ169" s="226"/>
      <c r="DR169" s="226"/>
      <c r="DS169" s="226"/>
      <c r="DT169" s="226"/>
      <c r="DU169" s="226"/>
      <c r="DV169" s="226"/>
      <c r="DW169" s="226"/>
      <c r="DX169" s="226"/>
      <c r="DY169" s="226"/>
      <c r="DZ169" s="226"/>
      <c r="EA169" s="226"/>
      <c r="EB169" s="226"/>
      <c r="EC169" s="226"/>
      <c r="ED169" s="226"/>
      <c r="EE169" s="226"/>
      <c r="EF169" s="226"/>
      <c r="EG169" s="226"/>
      <c r="EH169" s="226"/>
      <c r="EI169" s="226"/>
      <c r="EJ169" s="226"/>
      <c r="EK169" s="226"/>
      <c r="EL169" s="226"/>
      <c r="EM169" s="226"/>
      <c r="EN169" s="226"/>
      <c r="EO169" s="226"/>
      <c r="EP169" s="226"/>
      <c r="EQ169" s="226"/>
      <c r="ER169" s="226"/>
      <c r="ES169" s="226"/>
      <c r="ET169" s="226"/>
      <c r="EU169" s="226"/>
      <c r="EV169" s="226"/>
      <c r="EW169" s="226"/>
      <c r="EX169" s="226"/>
      <c r="EY169" s="226"/>
      <c r="EZ169" s="226"/>
      <c r="FA169" s="226"/>
      <c r="FB169" s="226"/>
      <c r="FC169" s="226"/>
      <c r="FD169" s="226"/>
      <c r="FE169" s="226"/>
      <c r="FF169" s="226"/>
      <c r="FG169" s="226"/>
      <c r="FH169" s="226"/>
      <c r="FI169" s="226"/>
      <c r="FJ169" s="226"/>
      <c r="FK169" s="226"/>
      <c r="FL169" s="226"/>
      <c r="FM169" s="226"/>
      <c r="FN169" s="226"/>
      <c r="FO169" s="226"/>
      <c r="FP169" s="226"/>
      <c r="FQ169" s="226"/>
      <c r="FR169" s="226"/>
      <c r="FS169" s="226"/>
      <c r="FT169" s="226"/>
      <c r="FU169" s="226"/>
      <c r="FV169" s="226"/>
      <c r="FW169" s="226"/>
      <c r="FX169" s="226"/>
      <c r="FY169" s="226"/>
      <c r="FZ169" s="226"/>
      <c r="GA169" s="226"/>
      <c r="GB169" s="226"/>
      <c r="GC169" s="226"/>
      <c r="GD169" s="226"/>
      <c r="GE169" s="226"/>
      <c r="GF169" s="226"/>
      <c r="GG169" s="226"/>
      <c r="GH169" s="226"/>
      <c r="GI169" s="226"/>
      <c r="GJ169" s="226"/>
      <c r="GK169" s="226"/>
      <c r="GL169" s="226"/>
      <c r="GM169" s="226"/>
      <c r="GN169" s="226"/>
      <c r="GO169" s="226"/>
      <c r="GP169" s="226"/>
      <c r="GQ169" s="226"/>
      <c r="GR169" s="226"/>
      <c r="GS169" s="226"/>
      <c r="GT169" s="226"/>
      <c r="GU169" s="226"/>
      <c r="GV169" s="226"/>
      <c r="GW169" s="226"/>
      <c r="GX169" s="226"/>
      <c r="GY169" s="226"/>
      <c r="GZ169" s="226"/>
      <c r="HA169" s="226"/>
      <c r="HB169" s="226"/>
      <c r="HC169" s="226"/>
      <c r="HD169" s="226"/>
      <c r="HE169" s="226"/>
      <c r="HF169" s="226"/>
      <c r="HG169" s="226"/>
      <c r="HH169" s="226"/>
      <c r="HI169" s="226"/>
      <c r="HJ169" s="226"/>
      <c r="HK169" s="226"/>
      <c r="HL169" s="226"/>
      <c r="HM169" s="226"/>
      <c r="HN169" s="226"/>
      <c r="HO169" s="226"/>
      <c r="HP169" s="226"/>
      <c r="HQ169" s="226"/>
      <c r="HR169" s="226"/>
    </row>
    <row r="170" spans="1:226">
      <c r="A170" s="238"/>
      <c r="B170" s="238"/>
      <c r="C170" s="257"/>
      <c r="D170" s="258"/>
      <c r="E170" s="238"/>
      <c r="F170" s="259"/>
      <c r="G170" s="260"/>
      <c r="H170" s="261"/>
      <c r="I170" s="226"/>
      <c r="J170" s="226"/>
      <c r="K170" s="226"/>
      <c r="L170" s="226"/>
      <c r="M170" s="226"/>
      <c r="N170" s="226"/>
      <c r="O170" s="226"/>
      <c r="P170" s="226"/>
      <c r="Q170" s="226"/>
      <c r="R170" s="226"/>
      <c r="S170" s="226"/>
      <c r="T170" s="226"/>
      <c r="U170" s="226"/>
      <c r="V170" s="226"/>
      <c r="W170" s="226"/>
      <c r="X170" s="226"/>
      <c r="Y170" s="226"/>
      <c r="Z170" s="226"/>
      <c r="AA170" s="226"/>
      <c r="AB170" s="226"/>
      <c r="AC170" s="226"/>
      <c r="AD170" s="226"/>
      <c r="AE170" s="226"/>
      <c r="AF170" s="226"/>
      <c r="AG170" s="226"/>
      <c r="AH170" s="226"/>
      <c r="AI170" s="226"/>
      <c r="AJ170" s="226"/>
      <c r="AK170" s="226"/>
      <c r="AL170" s="226"/>
      <c r="AM170" s="226"/>
      <c r="AN170" s="226"/>
      <c r="AO170" s="226"/>
      <c r="AP170" s="226"/>
      <c r="AQ170" s="226"/>
      <c r="AR170" s="226"/>
      <c r="AS170" s="226"/>
      <c r="AT170" s="226"/>
      <c r="AU170" s="226"/>
      <c r="AV170" s="226"/>
      <c r="AW170" s="226"/>
      <c r="AX170" s="226"/>
      <c r="AY170" s="226"/>
      <c r="AZ170" s="226"/>
      <c r="BA170" s="226"/>
      <c r="BB170" s="226"/>
      <c r="BC170" s="226"/>
      <c r="BD170" s="226"/>
      <c r="BE170" s="226"/>
      <c r="BF170" s="226"/>
      <c r="BG170" s="226"/>
      <c r="BH170" s="226"/>
      <c r="BI170" s="226"/>
      <c r="BJ170" s="226"/>
      <c r="BK170" s="226"/>
      <c r="BL170" s="226"/>
      <c r="BM170" s="226"/>
      <c r="BN170" s="226"/>
      <c r="BO170" s="226"/>
      <c r="BP170" s="226"/>
      <c r="BQ170" s="226"/>
      <c r="BR170" s="226"/>
      <c r="BS170" s="226"/>
      <c r="BT170" s="226"/>
      <c r="BU170" s="226"/>
      <c r="BV170" s="226"/>
      <c r="BW170" s="226"/>
      <c r="BX170" s="226"/>
      <c r="BY170" s="226"/>
      <c r="BZ170" s="226"/>
      <c r="CA170" s="226"/>
      <c r="CB170" s="226"/>
      <c r="CC170" s="226"/>
      <c r="CD170" s="226"/>
      <c r="CE170" s="226"/>
      <c r="CF170" s="226"/>
      <c r="CG170" s="226"/>
      <c r="CH170" s="226"/>
      <c r="CI170" s="226"/>
      <c r="CJ170" s="226"/>
      <c r="CK170" s="226"/>
      <c r="CL170" s="226"/>
      <c r="CM170" s="226"/>
      <c r="CN170" s="226"/>
      <c r="CO170" s="226"/>
      <c r="CP170" s="226"/>
      <c r="CQ170" s="226"/>
      <c r="CR170" s="226"/>
      <c r="CS170" s="226"/>
      <c r="CT170" s="226"/>
      <c r="CU170" s="226"/>
      <c r="CV170" s="226"/>
      <c r="CW170" s="226"/>
      <c r="CX170" s="226"/>
      <c r="CY170" s="226"/>
      <c r="CZ170" s="226"/>
      <c r="DA170" s="226"/>
      <c r="DB170" s="226"/>
      <c r="DC170" s="226"/>
      <c r="DD170" s="226"/>
      <c r="DE170" s="226"/>
      <c r="DF170" s="226"/>
      <c r="DG170" s="226"/>
      <c r="DH170" s="226"/>
      <c r="DI170" s="226"/>
      <c r="DJ170" s="226"/>
      <c r="DK170" s="226"/>
      <c r="DL170" s="226"/>
      <c r="DM170" s="226"/>
      <c r="DN170" s="226"/>
      <c r="DO170" s="226"/>
      <c r="DP170" s="226"/>
      <c r="DQ170" s="226"/>
      <c r="DR170" s="226"/>
      <c r="DS170" s="226"/>
      <c r="DT170" s="226"/>
      <c r="DU170" s="226"/>
      <c r="DV170" s="226"/>
      <c r="DW170" s="226"/>
      <c r="DX170" s="226"/>
      <c r="DY170" s="226"/>
      <c r="DZ170" s="226"/>
      <c r="EA170" s="226"/>
      <c r="EB170" s="226"/>
      <c r="EC170" s="226"/>
      <c r="ED170" s="226"/>
      <c r="EE170" s="226"/>
      <c r="EF170" s="226"/>
      <c r="EG170" s="226"/>
      <c r="EH170" s="226"/>
      <c r="EI170" s="226"/>
      <c r="EJ170" s="226"/>
      <c r="EK170" s="226"/>
      <c r="EL170" s="226"/>
      <c r="EM170" s="226"/>
      <c r="EN170" s="226"/>
      <c r="EO170" s="226"/>
      <c r="EP170" s="226"/>
      <c r="EQ170" s="226"/>
      <c r="ER170" s="226"/>
      <c r="ES170" s="226"/>
      <c r="ET170" s="226"/>
      <c r="EU170" s="226"/>
      <c r="EV170" s="226"/>
      <c r="EW170" s="226"/>
      <c r="EX170" s="226"/>
      <c r="EY170" s="226"/>
      <c r="EZ170" s="226"/>
      <c r="FA170" s="226"/>
      <c r="FB170" s="226"/>
      <c r="FC170" s="226"/>
      <c r="FD170" s="226"/>
      <c r="FE170" s="226"/>
      <c r="FF170" s="226"/>
      <c r="FG170" s="226"/>
      <c r="FH170" s="226"/>
      <c r="FI170" s="226"/>
      <c r="FJ170" s="226"/>
      <c r="FK170" s="226"/>
      <c r="FL170" s="226"/>
      <c r="FM170" s="226"/>
      <c r="FN170" s="226"/>
      <c r="FO170" s="226"/>
      <c r="FP170" s="226"/>
      <c r="FQ170" s="226"/>
      <c r="FR170" s="226"/>
      <c r="FS170" s="226"/>
      <c r="FT170" s="226"/>
      <c r="FU170" s="226"/>
      <c r="FV170" s="226"/>
      <c r="FW170" s="226"/>
      <c r="FX170" s="226"/>
      <c r="FY170" s="226"/>
      <c r="FZ170" s="226"/>
      <c r="GA170" s="226"/>
      <c r="GB170" s="226"/>
      <c r="GC170" s="226"/>
      <c r="GD170" s="226"/>
      <c r="GE170" s="226"/>
      <c r="GF170" s="226"/>
      <c r="GG170" s="226"/>
      <c r="GH170" s="226"/>
      <c r="GI170" s="226"/>
      <c r="GJ170" s="226"/>
      <c r="GK170" s="226"/>
      <c r="GL170" s="226"/>
      <c r="GM170" s="226"/>
      <c r="GN170" s="226"/>
      <c r="GO170" s="226"/>
      <c r="GP170" s="226"/>
      <c r="GQ170" s="226"/>
      <c r="GR170" s="226"/>
      <c r="GS170" s="226"/>
      <c r="GT170" s="226"/>
      <c r="GU170" s="226"/>
      <c r="GV170" s="226"/>
      <c r="GW170" s="226"/>
      <c r="GX170" s="226"/>
      <c r="GY170" s="226"/>
      <c r="GZ170" s="226"/>
      <c r="HA170" s="226"/>
      <c r="HB170" s="226"/>
      <c r="HC170" s="226"/>
      <c r="HD170" s="226"/>
      <c r="HE170" s="226"/>
      <c r="HF170" s="226"/>
      <c r="HG170" s="226"/>
      <c r="HH170" s="226"/>
      <c r="HI170" s="226"/>
      <c r="HJ170" s="226"/>
      <c r="HK170" s="226"/>
      <c r="HL170" s="226"/>
      <c r="HM170" s="226"/>
      <c r="HN170" s="226"/>
      <c r="HO170" s="226"/>
      <c r="HP170" s="226"/>
      <c r="HQ170" s="226"/>
      <c r="HR170" s="226"/>
    </row>
    <row r="171" spans="1:226">
      <c r="A171" s="238"/>
      <c r="B171" s="238"/>
      <c r="C171" s="257"/>
      <c r="D171" s="258"/>
      <c r="E171" s="238"/>
      <c r="F171" s="259"/>
      <c r="G171" s="260"/>
      <c r="H171" s="261"/>
      <c r="I171" s="226"/>
      <c r="J171" s="226"/>
      <c r="K171" s="226"/>
      <c r="L171" s="226"/>
      <c r="M171" s="226"/>
      <c r="N171" s="226"/>
      <c r="O171" s="226"/>
      <c r="P171" s="226"/>
      <c r="Q171" s="226"/>
      <c r="R171" s="226"/>
      <c r="S171" s="226"/>
      <c r="T171" s="226"/>
      <c r="U171" s="226"/>
      <c r="V171" s="226"/>
      <c r="W171" s="226"/>
      <c r="X171" s="226"/>
      <c r="Y171" s="226"/>
      <c r="Z171" s="226"/>
      <c r="AA171" s="226"/>
      <c r="AB171" s="226"/>
      <c r="AC171" s="226"/>
      <c r="AD171" s="226"/>
      <c r="AE171" s="226"/>
      <c r="AF171" s="226"/>
      <c r="AG171" s="226"/>
      <c r="AH171" s="226"/>
      <c r="AI171" s="226"/>
      <c r="AJ171" s="226"/>
      <c r="AK171" s="226"/>
      <c r="AL171" s="226"/>
      <c r="AM171" s="226"/>
      <c r="AN171" s="226"/>
      <c r="AO171" s="226"/>
      <c r="AP171" s="226"/>
      <c r="AQ171" s="226"/>
      <c r="AR171" s="226"/>
      <c r="AS171" s="226"/>
      <c r="AT171" s="226"/>
      <c r="AU171" s="226"/>
      <c r="AV171" s="226"/>
      <c r="AW171" s="226"/>
      <c r="AX171" s="226"/>
      <c r="AY171" s="226"/>
      <c r="AZ171" s="226"/>
      <c r="BA171" s="226"/>
      <c r="BB171" s="226"/>
      <c r="BC171" s="226"/>
      <c r="BD171" s="226"/>
      <c r="BE171" s="226"/>
      <c r="BF171" s="226"/>
      <c r="BG171" s="226"/>
      <c r="BH171" s="226"/>
      <c r="BI171" s="226"/>
      <c r="BJ171" s="226"/>
      <c r="BK171" s="226"/>
      <c r="BL171" s="226"/>
      <c r="BM171" s="226"/>
      <c r="BN171" s="226"/>
      <c r="BO171" s="226"/>
      <c r="BP171" s="226"/>
      <c r="BQ171" s="226"/>
      <c r="BR171" s="226"/>
      <c r="BS171" s="226"/>
      <c r="BT171" s="226"/>
      <c r="BU171" s="226"/>
      <c r="BV171" s="226"/>
      <c r="BW171" s="226"/>
      <c r="BX171" s="226"/>
      <c r="BY171" s="226"/>
      <c r="BZ171" s="226"/>
      <c r="CA171" s="226"/>
      <c r="CB171" s="226"/>
      <c r="CC171" s="226"/>
      <c r="CD171" s="226"/>
      <c r="CE171" s="226"/>
      <c r="CF171" s="226"/>
      <c r="CG171" s="226"/>
      <c r="CH171" s="226"/>
      <c r="CI171" s="226"/>
      <c r="CJ171" s="226"/>
      <c r="CK171" s="226"/>
      <c r="CL171" s="226"/>
      <c r="CM171" s="226"/>
      <c r="CN171" s="226"/>
      <c r="CO171" s="226"/>
      <c r="CP171" s="226"/>
      <c r="CQ171" s="226"/>
      <c r="CR171" s="226"/>
      <c r="CS171" s="226"/>
      <c r="CT171" s="226"/>
      <c r="CU171" s="226"/>
      <c r="CV171" s="226"/>
      <c r="CW171" s="226"/>
      <c r="CX171" s="226"/>
      <c r="CY171" s="226"/>
      <c r="CZ171" s="226"/>
      <c r="DA171" s="226"/>
      <c r="DB171" s="226"/>
      <c r="DC171" s="226"/>
      <c r="DD171" s="226"/>
      <c r="DE171" s="226"/>
      <c r="DF171" s="226"/>
      <c r="DG171" s="226"/>
      <c r="DH171" s="226"/>
      <c r="DI171" s="226"/>
      <c r="DJ171" s="226"/>
      <c r="DK171" s="226"/>
      <c r="DL171" s="226"/>
      <c r="DM171" s="226"/>
      <c r="DN171" s="226"/>
      <c r="DO171" s="226"/>
      <c r="DP171" s="226"/>
      <c r="DQ171" s="226"/>
      <c r="DR171" s="226"/>
      <c r="DS171" s="226"/>
      <c r="DT171" s="226"/>
      <c r="DU171" s="226"/>
      <c r="DV171" s="226"/>
      <c r="DW171" s="226"/>
      <c r="DX171" s="226"/>
      <c r="DY171" s="226"/>
      <c r="DZ171" s="226"/>
      <c r="EA171" s="226"/>
      <c r="EB171" s="226"/>
      <c r="EC171" s="226"/>
      <c r="ED171" s="226"/>
      <c r="EE171" s="226"/>
      <c r="EF171" s="226"/>
      <c r="EG171" s="226"/>
      <c r="EH171" s="226"/>
      <c r="EI171" s="226"/>
      <c r="EJ171" s="226"/>
      <c r="EK171" s="226"/>
      <c r="EL171" s="226"/>
      <c r="EM171" s="226"/>
      <c r="EN171" s="226"/>
      <c r="EO171" s="226"/>
      <c r="EP171" s="226"/>
      <c r="EQ171" s="226"/>
      <c r="ER171" s="226"/>
      <c r="ES171" s="226"/>
      <c r="ET171" s="226"/>
      <c r="EU171" s="226"/>
      <c r="EV171" s="226"/>
      <c r="EW171" s="226"/>
      <c r="EX171" s="226"/>
      <c r="EY171" s="226"/>
      <c r="EZ171" s="226"/>
      <c r="FA171" s="226"/>
      <c r="FB171" s="226"/>
      <c r="FC171" s="226"/>
      <c r="FD171" s="226"/>
      <c r="FE171" s="226"/>
      <c r="FF171" s="226"/>
      <c r="FG171" s="226"/>
      <c r="FH171" s="226"/>
      <c r="FI171" s="226"/>
      <c r="FJ171" s="226"/>
      <c r="FK171" s="226"/>
      <c r="FL171" s="226"/>
      <c r="FM171" s="226"/>
      <c r="FN171" s="226"/>
      <c r="FO171" s="226"/>
      <c r="FP171" s="226"/>
      <c r="FQ171" s="226"/>
      <c r="FR171" s="226"/>
      <c r="FS171" s="226"/>
      <c r="FT171" s="226"/>
      <c r="FU171" s="226"/>
      <c r="FV171" s="226"/>
      <c r="FW171" s="226"/>
      <c r="FX171" s="226"/>
      <c r="FY171" s="226"/>
      <c r="FZ171" s="226"/>
      <c r="GA171" s="226"/>
      <c r="GB171" s="226"/>
      <c r="GC171" s="226"/>
      <c r="GD171" s="226"/>
      <c r="GE171" s="226"/>
      <c r="GF171" s="226"/>
      <c r="GG171" s="226"/>
      <c r="GH171" s="226"/>
      <c r="GI171" s="226"/>
      <c r="GJ171" s="226"/>
      <c r="GK171" s="226"/>
      <c r="GL171" s="226"/>
      <c r="GM171" s="226"/>
      <c r="GN171" s="226"/>
      <c r="GO171" s="226"/>
      <c r="GP171" s="226"/>
      <c r="GQ171" s="226"/>
      <c r="GR171" s="226"/>
      <c r="GS171" s="226"/>
      <c r="GT171" s="226"/>
      <c r="GU171" s="226"/>
      <c r="GV171" s="226"/>
      <c r="GW171" s="226"/>
      <c r="GX171" s="226"/>
      <c r="GY171" s="226"/>
      <c r="GZ171" s="226"/>
      <c r="HA171" s="226"/>
      <c r="HB171" s="226"/>
      <c r="HC171" s="226"/>
      <c r="HD171" s="226"/>
      <c r="HE171" s="226"/>
      <c r="HF171" s="226"/>
      <c r="HG171" s="226"/>
      <c r="HH171" s="226"/>
      <c r="HI171" s="226"/>
      <c r="HJ171" s="226"/>
      <c r="HK171" s="226"/>
      <c r="HL171" s="226"/>
      <c r="HM171" s="226"/>
      <c r="HN171" s="226"/>
      <c r="HO171" s="226"/>
      <c r="HP171" s="226"/>
      <c r="HQ171" s="226"/>
      <c r="HR171" s="226"/>
    </row>
    <row r="172" spans="1:226">
      <c r="A172" s="238"/>
      <c r="B172" s="238"/>
      <c r="C172" s="257"/>
      <c r="D172" s="258"/>
      <c r="E172" s="238"/>
      <c r="F172" s="259"/>
      <c r="G172" s="260"/>
      <c r="H172" s="261"/>
      <c r="I172" s="226"/>
      <c r="J172" s="226"/>
      <c r="K172" s="226"/>
      <c r="L172" s="226"/>
      <c r="M172" s="226"/>
      <c r="N172" s="226"/>
      <c r="O172" s="226"/>
      <c r="P172" s="226"/>
      <c r="Q172" s="226"/>
      <c r="R172" s="226"/>
      <c r="S172" s="226"/>
      <c r="T172" s="226"/>
      <c r="U172" s="226"/>
      <c r="V172" s="226"/>
      <c r="W172" s="226"/>
      <c r="X172" s="226"/>
      <c r="Y172" s="226"/>
      <c r="Z172" s="226"/>
      <c r="AA172" s="226"/>
      <c r="AB172" s="226"/>
      <c r="AC172" s="226"/>
      <c r="AD172" s="226"/>
      <c r="AE172" s="226"/>
      <c r="AF172" s="226"/>
      <c r="AG172" s="226"/>
      <c r="AH172" s="226"/>
      <c r="AI172" s="226"/>
      <c r="AJ172" s="226"/>
      <c r="AK172" s="226"/>
      <c r="AL172" s="226"/>
      <c r="AM172" s="226"/>
      <c r="AN172" s="226"/>
      <c r="AO172" s="226"/>
      <c r="AP172" s="226"/>
      <c r="AQ172" s="226"/>
      <c r="AR172" s="226"/>
      <c r="AS172" s="226"/>
      <c r="AT172" s="226"/>
      <c r="AU172" s="226"/>
      <c r="AV172" s="226"/>
      <c r="AW172" s="226"/>
      <c r="AX172" s="226"/>
      <c r="AY172" s="226"/>
      <c r="AZ172" s="226"/>
      <c r="BA172" s="226"/>
      <c r="BB172" s="226"/>
      <c r="BC172" s="226"/>
      <c r="BD172" s="226"/>
      <c r="BE172" s="226"/>
      <c r="BF172" s="226"/>
      <c r="BG172" s="226"/>
      <c r="BH172" s="226"/>
      <c r="BI172" s="226"/>
      <c r="BJ172" s="226"/>
      <c r="BK172" s="226"/>
      <c r="BL172" s="226"/>
      <c r="BM172" s="226"/>
      <c r="BN172" s="226"/>
      <c r="BO172" s="226"/>
      <c r="BP172" s="226"/>
      <c r="BQ172" s="226"/>
      <c r="BR172" s="226"/>
      <c r="BS172" s="226"/>
      <c r="BT172" s="226"/>
      <c r="BU172" s="226"/>
      <c r="BV172" s="226"/>
      <c r="BW172" s="226"/>
      <c r="BX172" s="226"/>
      <c r="BY172" s="226"/>
      <c r="BZ172" s="226"/>
      <c r="CA172" s="226"/>
      <c r="CB172" s="226"/>
      <c r="CC172" s="226"/>
      <c r="CD172" s="226"/>
      <c r="CE172" s="226"/>
      <c r="CF172" s="226"/>
      <c r="CG172" s="226"/>
      <c r="CH172" s="226"/>
      <c r="CI172" s="226"/>
      <c r="CJ172" s="226"/>
      <c r="CK172" s="226"/>
      <c r="CL172" s="226"/>
      <c r="CM172" s="226"/>
      <c r="CN172" s="226"/>
      <c r="CO172" s="226"/>
      <c r="CP172" s="226"/>
      <c r="CQ172" s="226"/>
      <c r="CR172" s="226"/>
      <c r="CS172" s="226"/>
      <c r="CT172" s="226"/>
      <c r="CU172" s="226"/>
      <c r="CV172" s="226"/>
      <c r="CW172" s="226"/>
      <c r="CX172" s="226"/>
      <c r="CY172" s="226"/>
      <c r="CZ172" s="226"/>
      <c r="DA172" s="226"/>
      <c r="DB172" s="226"/>
      <c r="DC172" s="226"/>
      <c r="DD172" s="226"/>
      <c r="DE172" s="226"/>
      <c r="DF172" s="226"/>
      <c r="DG172" s="226"/>
      <c r="DH172" s="226"/>
      <c r="DI172" s="226"/>
      <c r="DJ172" s="226"/>
      <c r="DK172" s="226"/>
      <c r="DL172" s="226"/>
      <c r="DM172" s="226"/>
      <c r="DN172" s="226"/>
      <c r="DO172" s="226"/>
      <c r="DP172" s="226"/>
      <c r="DQ172" s="226"/>
      <c r="DR172" s="226"/>
      <c r="DS172" s="226"/>
      <c r="DT172" s="226"/>
      <c r="DU172" s="226"/>
      <c r="DV172" s="226"/>
      <c r="DW172" s="226"/>
      <c r="DX172" s="226"/>
      <c r="DY172" s="226"/>
      <c r="DZ172" s="226"/>
      <c r="EA172" s="226"/>
      <c r="EB172" s="226"/>
      <c r="EC172" s="226"/>
      <c r="ED172" s="226"/>
      <c r="EE172" s="226"/>
      <c r="EF172" s="226"/>
      <c r="EG172" s="226"/>
      <c r="EH172" s="226"/>
      <c r="EI172" s="226"/>
      <c r="EJ172" s="226"/>
      <c r="EK172" s="226"/>
      <c r="EL172" s="226"/>
      <c r="EM172" s="226"/>
      <c r="EN172" s="226"/>
      <c r="EO172" s="226"/>
      <c r="EP172" s="226"/>
      <c r="EQ172" s="226"/>
      <c r="ER172" s="226"/>
      <c r="ES172" s="226"/>
      <c r="ET172" s="226"/>
      <c r="EU172" s="226"/>
      <c r="EV172" s="226"/>
      <c r="EW172" s="226"/>
      <c r="EX172" s="226"/>
      <c r="EY172" s="226"/>
      <c r="EZ172" s="226"/>
      <c r="FA172" s="226"/>
      <c r="FB172" s="226"/>
      <c r="FC172" s="226"/>
      <c r="FD172" s="226"/>
      <c r="FE172" s="226"/>
      <c r="FF172" s="226"/>
      <c r="FG172" s="226"/>
      <c r="FH172" s="226"/>
      <c r="FI172" s="226"/>
      <c r="FJ172" s="226"/>
      <c r="FK172" s="226"/>
      <c r="FL172" s="226"/>
      <c r="FM172" s="226"/>
      <c r="FN172" s="226"/>
      <c r="FO172" s="226"/>
      <c r="FP172" s="226"/>
      <c r="FQ172" s="226"/>
      <c r="FR172" s="226"/>
      <c r="FS172" s="226"/>
      <c r="FT172" s="226"/>
      <c r="FU172" s="226"/>
      <c r="FV172" s="226"/>
      <c r="FW172" s="226"/>
      <c r="FX172" s="226"/>
      <c r="FY172" s="226"/>
      <c r="FZ172" s="226"/>
      <c r="GA172" s="226"/>
      <c r="GB172" s="226"/>
      <c r="GC172" s="226"/>
      <c r="GD172" s="226"/>
      <c r="GE172" s="226"/>
      <c r="GF172" s="226"/>
      <c r="GG172" s="226"/>
      <c r="GH172" s="226"/>
      <c r="GI172" s="226"/>
      <c r="GJ172" s="226"/>
      <c r="GK172" s="226"/>
      <c r="GL172" s="226"/>
      <c r="GM172" s="226"/>
      <c r="GN172" s="226"/>
      <c r="GO172" s="226"/>
      <c r="GP172" s="226"/>
      <c r="GQ172" s="226"/>
      <c r="GR172" s="226"/>
      <c r="GS172" s="226"/>
      <c r="GT172" s="226"/>
      <c r="GU172" s="226"/>
      <c r="GV172" s="226"/>
      <c r="GW172" s="226"/>
      <c r="GX172" s="226"/>
      <c r="GY172" s="226"/>
      <c r="GZ172" s="226"/>
      <c r="HA172" s="226"/>
      <c r="HB172" s="226"/>
      <c r="HC172" s="226"/>
      <c r="HD172" s="226"/>
      <c r="HE172" s="226"/>
      <c r="HF172" s="226"/>
      <c r="HG172" s="226"/>
      <c r="HH172" s="226"/>
      <c r="HI172" s="226"/>
      <c r="HJ172" s="226"/>
      <c r="HK172" s="226"/>
      <c r="HL172" s="226"/>
      <c r="HM172" s="226"/>
      <c r="HN172" s="226"/>
      <c r="HO172" s="226"/>
      <c r="HP172" s="226"/>
      <c r="HQ172" s="226"/>
      <c r="HR172" s="226"/>
    </row>
    <row r="173" spans="1:226">
      <c r="A173" s="238"/>
      <c r="B173" s="238"/>
      <c r="C173" s="257"/>
      <c r="D173" s="258"/>
      <c r="E173" s="238"/>
      <c r="F173" s="259"/>
      <c r="G173" s="260"/>
      <c r="H173" s="261"/>
      <c r="I173" s="226"/>
      <c r="J173" s="226"/>
      <c r="K173" s="226"/>
      <c r="L173" s="226"/>
      <c r="M173" s="226"/>
      <c r="N173" s="226"/>
      <c r="O173" s="226"/>
      <c r="P173" s="226"/>
      <c r="Q173" s="226"/>
      <c r="R173" s="226"/>
      <c r="S173" s="226"/>
      <c r="T173" s="226"/>
      <c r="U173" s="226"/>
      <c r="V173" s="226"/>
      <c r="W173" s="226"/>
      <c r="X173" s="226"/>
      <c r="Y173" s="226"/>
      <c r="Z173" s="226"/>
      <c r="AA173" s="226"/>
      <c r="AB173" s="226"/>
      <c r="AC173" s="226"/>
      <c r="AD173" s="226"/>
      <c r="AE173" s="226"/>
      <c r="AF173" s="226"/>
      <c r="AG173" s="226"/>
      <c r="AH173" s="226"/>
      <c r="AI173" s="226"/>
      <c r="AJ173" s="226"/>
      <c r="AK173" s="226"/>
      <c r="AL173" s="226"/>
      <c r="AM173" s="226"/>
      <c r="AN173" s="226"/>
      <c r="AO173" s="226"/>
      <c r="AP173" s="226"/>
      <c r="AQ173" s="226"/>
      <c r="AR173" s="226"/>
      <c r="AS173" s="226"/>
      <c r="AT173" s="226"/>
      <c r="AU173" s="226"/>
      <c r="AV173" s="226"/>
      <c r="AW173" s="226"/>
      <c r="AX173" s="226"/>
      <c r="AY173" s="226"/>
      <c r="AZ173" s="226"/>
      <c r="BA173" s="226"/>
      <c r="BB173" s="226"/>
      <c r="BC173" s="226"/>
      <c r="BD173" s="226"/>
      <c r="BE173" s="226"/>
      <c r="BF173" s="226"/>
      <c r="BG173" s="226"/>
      <c r="BH173" s="226"/>
      <c r="BI173" s="226"/>
      <c r="BJ173" s="226"/>
      <c r="BK173" s="226"/>
      <c r="BL173" s="226"/>
      <c r="BM173" s="226"/>
      <c r="BN173" s="226"/>
      <c r="BO173" s="226"/>
      <c r="BP173" s="226"/>
      <c r="BQ173" s="226"/>
      <c r="BR173" s="226"/>
      <c r="BS173" s="226"/>
      <c r="BT173" s="226"/>
      <c r="BU173" s="226"/>
      <c r="BV173" s="226"/>
      <c r="BW173" s="226"/>
      <c r="BX173" s="226"/>
      <c r="BY173" s="226"/>
      <c r="BZ173" s="226"/>
      <c r="CA173" s="226"/>
      <c r="CB173" s="226"/>
      <c r="CC173" s="226"/>
      <c r="CD173" s="226"/>
      <c r="CE173" s="226"/>
      <c r="CF173" s="226"/>
      <c r="CG173" s="226"/>
      <c r="CH173" s="226"/>
      <c r="CI173" s="226"/>
      <c r="CJ173" s="226"/>
      <c r="CK173" s="226"/>
      <c r="CL173" s="226"/>
      <c r="CM173" s="226"/>
      <c r="CN173" s="226"/>
      <c r="CO173" s="226"/>
      <c r="CP173" s="226"/>
      <c r="CQ173" s="226"/>
      <c r="CR173" s="226"/>
      <c r="CS173" s="226"/>
      <c r="CT173" s="226"/>
      <c r="CU173" s="226"/>
      <c r="CV173" s="226"/>
      <c r="CW173" s="226"/>
      <c r="CX173" s="226"/>
      <c r="CY173" s="226"/>
      <c r="CZ173" s="226"/>
      <c r="DA173" s="226"/>
      <c r="DB173" s="226"/>
      <c r="DC173" s="226"/>
      <c r="DD173" s="226"/>
      <c r="DE173" s="226"/>
      <c r="DF173" s="226"/>
      <c r="DG173" s="226"/>
      <c r="DH173" s="226"/>
      <c r="DI173" s="226"/>
      <c r="DJ173" s="226"/>
      <c r="DK173" s="226"/>
      <c r="DL173" s="226"/>
      <c r="DM173" s="226"/>
      <c r="DN173" s="226"/>
      <c r="DO173" s="226"/>
      <c r="DP173" s="226"/>
      <c r="DQ173" s="226"/>
      <c r="DR173" s="226"/>
      <c r="DS173" s="226"/>
      <c r="DT173" s="226"/>
      <c r="DU173" s="226"/>
      <c r="DV173" s="226"/>
      <c r="DW173" s="226"/>
      <c r="DX173" s="226"/>
      <c r="DY173" s="226"/>
      <c r="DZ173" s="226"/>
      <c r="EA173" s="226"/>
      <c r="EB173" s="226"/>
      <c r="EC173" s="226"/>
      <c r="ED173" s="226"/>
      <c r="EE173" s="226"/>
      <c r="EF173" s="226"/>
      <c r="EG173" s="226"/>
      <c r="EH173" s="226"/>
      <c r="EI173" s="226"/>
      <c r="EJ173" s="226"/>
      <c r="EK173" s="226"/>
      <c r="EL173" s="226"/>
      <c r="EM173" s="226"/>
      <c r="EN173" s="226"/>
      <c r="EO173" s="226"/>
      <c r="EP173" s="226"/>
      <c r="EQ173" s="226"/>
      <c r="ER173" s="226"/>
      <c r="ES173" s="226"/>
      <c r="ET173" s="226"/>
      <c r="EU173" s="226"/>
      <c r="EV173" s="226"/>
      <c r="EW173" s="226"/>
      <c r="EX173" s="226"/>
      <c r="EY173" s="226"/>
      <c r="EZ173" s="226"/>
      <c r="FA173" s="226"/>
      <c r="FB173" s="226"/>
      <c r="FC173" s="226"/>
      <c r="FD173" s="226"/>
      <c r="FE173" s="226"/>
      <c r="FF173" s="226"/>
      <c r="FG173" s="226"/>
      <c r="FH173" s="226"/>
      <c r="FI173" s="226"/>
      <c r="FJ173" s="226"/>
      <c r="FK173" s="226"/>
      <c r="FL173" s="226"/>
      <c r="FM173" s="226"/>
      <c r="FN173" s="226"/>
      <c r="FO173" s="226"/>
      <c r="FP173" s="226"/>
      <c r="FQ173" s="226"/>
      <c r="FR173" s="226"/>
      <c r="FS173" s="226"/>
      <c r="FT173" s="226"/>
      <c r="FU173" s="226"/>
      <c r="FV173" s="226"/>
      <c r="FW173" s="226"/>
      <c r="FX173" s="226"/>
      <c r="FY173" s="226"/>
      <c r="FZ173" s="226"/>
      <c r="GA173" s="226"/>
      <c r="GB173" s="226"/>
      <c r="GC173" s="226"/>
      <c r="GD173" s="226"/>
      <c r="GE173" s="226"/>
      <c r="GF173" s="226"/>
      <c r="GG173" s="226"/>
      <c r="GH173" s="226"/>
      <c r="GI173" s="226"/>
      <c r="GJ173" s="226"/>
      <c r="GK173" s="226"/>
      <c r="GL173" s="226"/>
      <c r="GM173" s="226"/>
      <c r="GN173" s="226"/>
      <c r="GO173" s="226"/>
      <c r="GP173" s="226"/>
      <c r="GQ173" s="226"/>
      <c r="GR173" s="226"/>
      <c r="GS173" s="226"/>
      <c r="GT173" s="226"/>
      <c r="GU173" s="226"/>
      <c r="GV173" s="226"/>
      <c r="GW173" s="226"/>
      <c r="GX173" s="226"/>
      <c r="GY173" s="226"/>
      <c r="GZ173" s="226"/>
      <c r="HA173" s="226"/>
      <c r="HB173" s="226"/>
      <c r="HC173" s="226"/>
      <c r="HD173" s="226"/>
      <c r="HE173" s="226"/>
      <c r="HF173" s="226"/>
      <c r="HG173" s="226"/>
      <c r="HH173" s="226"/>
      <c r="HI173" s="226"/>
      <c r="HJ173" s="226"/>
      <c r="HK173" s="226"/>
      <c r="HL173" s="226"/>
      <c r="HM173" s="226"/>
      <c r="HN173" s="226"/>
      <c r="HO173" s="226"/>
      <c r="HP173" s="226"/>
      <c r="HQ173" s="226"/>
      <c r="HR173" s="226"/>
    </row>
    <row r="174" spans="1:226">
      <c r="A174" s="238"/>
      <c r="B174" s="238"/>
      <c r="C174" s="257"/>
      <c r="D174" s="258"/>
      <c r="E174" s="238"/>
      <c r="F174" s="259"/>
      <c r="G174" s="260"/>
      <c r="H174" s="261"/>
      <c r="I174" s="226"/>
      <c r="J174" s="226"/>
      <c r="K174" s="226"/>
      <c r="L174" s="226"/>
      <c r="M174" s="226"/>
      <c r="N174" s="226"/>
      <c r="O174" s="226"/>
      <c r="P174" s="226"/>
      <c r="Q174" s="226"/>
      <c r="R174" s="226"/>
      <c r="S174" s="226"/>
      <c r="T174" s="226"/>
      <c r="U174" s="226"/>
      <c r="V174" s="226"/>
      <c r="W174" s="226"/>
      <c r="X174" s="226"/>
      <c r="Y174" s="226"/>
      <c r="Z174" s="226"/>
      <c r="AA174" s="226"/>
      <c r="AB174" s="226"/>
      <c r="AC174" s="226"/>
      <c r="AD174" s="226"/>
      <c r="AE174" s="226"/>
      <c r="AF174" s="226"/>
      <c r="AG174" s="226"/>
      <c r="AH174" s="226"/>
      <c r="AI174" s="226"/>
      <c r="AJ174" s="226"/>
      <c r="AK174" s="226"/>
      <c r="AL174" s="226"/>
      <c r="AM174" s="226"/>
      <c r="AN174" s="226"/>
      <c r="AO174" s="226"/>
      <c r="AP174" s="226"/>
      <c r="AQ174" s="226"/>
      <c r="AR174" s="226"/>
      <c r="AS174" s="226"/>
      <c r="AT174" s="226"/>
      <c r="AU174" s="226"/>
      <c r="AV174" s="226"/>
      <c r="AW174" s="226"/>
      <c r="AX174" s="226"/>
      <c r="AY174" s="226"/>
      <c r="AZ174" s="226"/>
      <c r="BA174" s="226"/>
      <c r="BB174" s="226"/>
      <c r="BC174" s="226"/>
      <c r="BD174" s="226"/>
      <c r="BE174" s="226"/>
      <c r="BF174" s="226"/>
      <c r="BG174" s="226"/>
      <c r="BH174" s="226"/>
      <c r="BI174" s="226"/>
      <c r="BJ174" s="226"/>
      <c r="BK174" s="226"/>
      <c r="BL174" s="226"/>
      <c r="BM174" s="226"/>
      <c r="BN174" s="226"/>
      <c r="BO174" s="226"/>
      <c r="BP174" s="226"/>
      <c r="BQ174" s="226"/>
      <c r="BR174" s="226"/>
      <c r="BS174" s="226"/>
      <c r="BT174" s="226"/>
      <c r="BU174" s="226"/>
      <c r="BV174" s="226"/>
      <c r="BW174" s="226"/>
      <c r="BX174" s="226"/>
      <c r="BY174" s="226"/>
      <c r="BZ174" s="226"/>
      <c r="CA174" s="226"/>
      <c r="CB174" s="226"/>
      <c r="CC174" s="226"/>
      <c r="CD174" s="226"/>
      <c r="CE174" s="226"/>
      <c r="CF174" s="226"/>
      <c r="CG174" s="226"/>
      <c r="CH174" s="226"/>
      <c r="CI174" s="226"/>
      <c r="CJ174" s="226"/>
      <c r="CK174" s="226"/>
      <c r="CL174" s="226"/>
      <c r="CM174" s="226"/>
      <c r="CN174" s="226"/>
      <c r="CO174" s="226"/>
      <c r="CP174" s="226"/>
      <c r="CQ174" s="226"/>
      <c r="CR174" s="226"/>
      <c r="CS174" s="226"/>
      <c r="CT174" s="226"/>
      <c r="CU174" s="226"/>
      <c r="CV174" s="226"/>
      <c r="CW174" s="226"/>
      <c r="CX174" s="226"/>
      <c r="CY174" s="226"/>
      <c r="CZ174" s="226"/>
      <c r="DA174" s="226"/>
      <c r="DB174" s="226"/>
      <c r="DC174" s="226"/>
      <c r="DD174" s="226"/>
      <c r="DE174" s="226"/>
      <c r="DF174" s="226"/>
      <c r="DG174" s="226"/>
      <c r="DH174" s="226"/>
      <c r="DI174" s="226"/>
      <c r="DJ174" s="226"/>
      <c r="DK174" s="226"/>
      <c r="DL174" s="226"/>
      <c r="DM174" s="226"/>
      <c r="DN174" s="226"/>
      <c r="DO174" s="226"/>
      <c r="DP174" s="226"/>
      <c r="DQ174" s="226"/>
      <c r="DR174" s="226"/>
      <c r="DS174" s="226"/>
      <c r="DT174" s="226"/>
      <c r="DU174" s="226"/>
      <c r="DV174" s="226"/>
      <c r="DW174" s="226"/>
      <c r="DX174" s="226"/>
      <c r="DY174" s="226"/>
      <c r="DZ174" s="226"/>
      <c r="EA174" s="226"/>
      <c r="EB174" s="226"/>
      <c r="EC174" s="226"/>
      <c r="ED174" s="226"/>
      <c r="EE174" s="226"/>
      <c r="EF174" s="226"/>
      <c r="EG174" s="226"/>
      <c r="EH174" s="226"/>
      <c r="EI174" s="226"/>
      <c r="EJ174" s="226"/>
      <c r="EK174" s="226"/>
      <c r="EL174" s="226"/>
      <c r="EM174" s="226"/>
      <c r="EN174" s="226"/>
      <c r="EO174" s="226"/>
      <c r="EP174" s="226"/>
      <c r="EQ174" s="226"/>
      <c r="ER174" s="226"/>
      <c r="ES174" s="226"/>
      <c r="ET174" s="226"/>
      <c r="EU174" s="226"/>
      <c r="EV174" s="226"/>
      <c r="EW174" s="226"/>
      <c r="EX174" s="226"/>
      <c r="EY174" s="226"/>
      <c r="EZ174" s="226"/>
      <c r="FA174" s="226"/>
      <c r="FB174" s="226"/>
      <c r="FC174" s="226"/>
      <c r="FD174" s="226"/>
      <c r="FE174" s="226"/>
      <c r="FF174" s="226"/>
      <c r="FG174" s="226"/>
      <c r="FH174" s="226"/>
      <c r="FI174" s="226"/>
      <c r="FJ174" s="226"/>
      <c r="FK174" s="226"/>
      <c r="FL174" s="226"/>
      <c r="FM174" s="226"/>
      <c r="FN174" s="226"/>
      <c r="FO174" s="226"/>
      <c r="FP174" s="226"/>
      <c r="FQ174" s="226"/>
      <c r="FR174" s="226"/>
      <c r="FS174" s="226"/>
      <c r="FT174" s="226"/>
      <c r="FU174" s="226"/>
      <c r="FV174" s="226"/>
      <c r="FW174" s="226"/>
      <c r="FX174" s="226"/>
      <c r="FY174" s="226"/>
      <c r="FZ174" s="226"/>
      <c r="GA174" s="226"/>
      <c r="GB174" s="226"/>
      <c r="GC174" s="226"/>
      <c r="GD174" s="226"/>
      <c r="GE174" s="226"/>
      <c r="GF174" s="226"/>
      <c r="GG174" s="226"/>
      <c r="GH174" s="226"/>
      <c r="GI174" s="226"/>
      <c r="GJ174" s="226"/>
      <c r="GK174" s="226"/>
      <c r="GL174" s="226"/>
      <c r="GM174" s="226"/>
      <c r="GN174" s="226"/>
      <c r="GO174" s="226"/>
      <c r="GP174" s="226"/>
      <c r="GQ174" s="226"/>
      <c r="GR174" s="226"/>
      <c r="GS174" s="226"/>
      <c r="GT174" s="226"/>
      <c r="GU174" s="226"/>
      <c r="GV174" s="226"/>
      <c r="GW174" s="226"/>
      <c r="GX174" s="226"/>
      <c r="GY174" s="226"/>
      <c r="GZ174" s="226"/>
      <c r="HA174" s="226"/>
      <c r="HB174" s="226"/>
      <c r="HC174" s="226"/>
      <c r="HD174" s="226"/>
      <c r="HE174" s="226"/>
      <c r="HF174" s="226"/>
      <c r="HG174" s="226"/>
      <c r="HH174" s="226"/>
      <c r="HI174" s="226"/>
      <c r="HJ174" s="226"/>
      <c r="HK174" s="226"/>
      <c r="HL174" s="226"/>
      <c r="HM174" s="226"/>
      <c r="HN174" s="226"/>
      <c r="HO174" s="226"/>
      <c r="HP174" s="226"/>
      <c r="HQ174" s="226"/>
      <c r="HR174" s="226"/>
    </row>
    <row r="175" spans="1:226">
      <c r="A175" s="238"/>
      <c r="B175" s="238"/>
      <c r="C175" s="257"/>
      <c r="D175" s="258"/>
      <c r="E175" s="238"/>
      <c r="F175" s="259"/>
      <c r="G175" s="260"/>
      <c r="H175" s="261"/>
      <c r="I175" s="226"/>
      <c r="J175" s="226"/>
      <c r="K175" s="226"/>
      <c r="L175" s="226"/>
      <c r="M175" s="226"/>
      <c r="N175" s="226"/>
      <c r="O175" s="226"/>
      <c r="P175" s="226"/>
      <c r="Q175" s="226"/>
      <c r="R175" s="226"/>
      <c r="S175" s="226"/>
      <c r="T175" s="226"/>
      <c r="U175" s="226"/>
      <c r="V175" s="226"/>
      <c r="W175" s="226"/>
      <c r="X175" s="226"/>
      <c r="Y175" s="226"/>
      <c r="Z175" s="226"/>
      <c r="AA175" s="226"/>
      <c r="AB175" s="226"/>
      <c r="AC175" s="226"/>
      <c r="AD175" s="226"/>
      <c r="AE175" s="226"/>
      <c r="AF175" s="226"/>
      <c r="AG175" s="226"/>
      <c r="AH175" s="226"/>
      <c r="AI175" s="226"/>
      <c r="AJ175" s="226"/>
      <c r="AK175" s="226"/>
      <c r="AL175" s="226"/>
      <c r="AM175" s="226"/>
      <c r="AN175" s="226"/>
      <c r="AO175" s="226"/>
      <c r="AP175" s="226"/>
      <c r="AQ175" s="226"/>
      <c r="AR175" s="226"/>
      <c r="AS175" s="226"/>
      <c r="AT175" s="226"/>
      <c r="AU175" s="226"/>
      <c r="AV175" s="226"/>
      <c r="AW175" s="226"/>
      <c r="AX175" s="226"/>
      <c r="AY175" s="226"/>
      <c r="AZ175" s="226"/>
      <c r="BA175" s="226"/>
      <c r="BB175" s="226"/>
      <c r="BC175" s="226"/>
      <c r="BD175" s="226"/>
      <c r="BE175" s="226"/>
      <c r="BF175" s="226"/>
      <c r="BG175" s="226"/>
      <c r="BH175" s="226"/>
      <c r="BI175" s="226"/>
      <c r="BJ175" s="226"/>
      <c r="BK175" s="226"/>
      <c r="BL175" s="226"/>
      <c r="BM175" s="226"/>
      <c r="BN175" s="226"/>
      <c r="BO175" s="226"/>
      <c r="BP175" s="226"/>
      <c r="BQ175" s="226"/>
      <c r="BR175" s="226"/>
      <c r="BS175" s="226"/>
      <c r="BT175" s="226"/>
      <c r="BU175" s="226"/>
      <c r="BV175" s="226"/>
      <c r="BW175" s="226"/>
      <c r="BX175" s="226"/>
      <c r="BY175" s="226"/>
      <c r="BZ175" s="226"/>
      <c r="CA175" s="226"/>
      <c r="CB175" s="226"/>
      <c r="CC175" s="226"/>
      <c r="CD175" s="226"/>
      <c r="CE175" s="226"/>
      <c r="CF175" s="226"/>
      <c r="CG175" s="226"/>
      <c r="CH175" s="226"/>
      <c r="CI175" s="226"/>
      <c r="CJ175" s="226"/>
      <c r="CK175" s="226"/>
      <c r="CL175" s="226"/>
      <c r="CM175" s="226"/>
      <c r="CN175" s="226"/>
      <c r="CO175" s="226"/>
      <c r="CP175" s="226"/>
      <c r="CQ175" s="226"/>
      <c r="CR175" s="226"/>
      <c r="CS175" s="226"/>
      <c r="CT175" s="226"/>
      <c r="CU175" s="226"/>
      <c r="CV175" s="226"/>
      <c r="CW175" s="226"/>
      <c r="CX175" s="226"/>
      <c r="CY175" s="226"/>
      <c r="CZ175" s="226"/>
      <c r="DA175" s="226"/>
      <c r="DB175" s="226"/>
      <c r="DC175" s="226"/>
      <c r="DD175" s="226"/>
      <c r="DE175" s="226"/>
      <c r="DF175" s="226"/>
      <c r="DG175" s="226"/>
      <c r="DH175" s="226"/>
      <c r="DI175" s="226"/>
      <c r="DJ175" s="226"/>
      <c r="DK175" s="226"/>
      <c r="DL175" s="226"/>
      <c r="DM175" s="226"/>
      <c r="DN175" s="226"/>
      <c r="DO175" s="226"/>
      <c r="DP175" s="226"/>
      <c r="DQ175" s="226"/>
      <c r="DR175" s="226"/>
      <c r="DS175" s="226"/>
      <c r="DT175" s="226"/>
      <c r="DU175" s="226"/>
      <c r="DV175" s="226"/>
      <c r="DW175" s="226"/>
      <c r="DX175" s="226"/>
      <c r="DY175" s="226"/>
      <c r="DZ175" s="226"/>
      <c r="EA175" s="226"/>
      <c r="EB175" s="226"/>
      <c r="EC175" s="226"/>
      <c r="ED175" s="226"/>
      <c r="EE175" s="226"/>
      <c r="EF175" s="226"/>
      <c r="EG175" s="226"/>
      <c r="EH175" s="226"/>
      <c r="EI175" s="226"/>
      <c r="EJ175" s="226"/>
      <c r="EK175" s="226"/>
      <c r="EL175" s="226"/>
      <c r="EM175" s="226"/>
      <c r="EN175" s="226"/>
      <c r="EO175" s="226"/>
      <c r="EP175" s="226"/>
      <c r="EQ175" s="226"/>
      <c r="ER175" s="226"/>
      <c r="ES175" s="226"/>
      <c r="ET175" s="226"/>
      <c r="EU175" s="226"/>
      <c r="EV175" s="226"/>
      <c r="EW175" s="226"/>
      <c r="EX175" s="226"/>
      <c r="EY175" s="226"/>
      <c r="EZ175" s="226"/>
      <c r="FA175" s="226"/>
      <c r="FB175" s="226"/>
      <c r="FC175" s="226"/>
      <c r="FD175" s="226"/>
      <c r="FE175" s="226"/>
      <c r="FF175" s="226"/>
      <c r="FG175" s="226"/>
      <c r="FH175" s="226"/>
      <c r="FI175" s="226"/>
      <c r="FJ175" s="226"/>
      <c r="FK175" s="226"/>
      <c r="FL175" s="226"/>
      <c r="FM175" s="226"/>
      <c r="FN175" s="226"/>
      <c r="FO175" s="226"/>
      <c r="FP175" s="226"/>
      <c r="FQ175" s="226"/>
      <c r="FR175" s="226"/>
      <c r="FS175" s="226"/>
      <c r="FT175" s="226"/>
      <c r="FU175" s="226"/>
      <c r="FV175" s="226"/>
      <c r="FW175" s="226"/>
      <c r="FX175" s="226"/>
      <c r="FY175" s="226"/>
      <c r="FZ175" s="226"/>
      <c r="GA175" s="226"/>
      <c r="GB175" s="226"/>
      <c r="GC175" s="226"/>
      <c r="GD175" s="226"/>
      <c r="GE175" s="226"/>
      <c r="GF175" s="226"/>
      <c r="GG175" s="226"/>
      <c r="GH175" s="226"/>
      <c r="GI175" s="226"/>
      <c r="GJ175" s="226"/>
      <c r="GK175" s="226"/>
      <c r="GL175" s="226"/>
      <c r="GM175" s="226"/>
      <c r="GN175" s="226"/>
      <c r="GO175" s="226"/>
      <c r="GP175" s="226"/>
      <c r="GQ175" s="226"/>
      <c r="GR175" s="226"/>
      <c r="GS175" s="226"/>
      <c r="GT175" s="226"/>
      <c r="GU175" s="226"/>
      <c r="GV175" s="226"/>
      <c r="GW175" s="226"/>
      <c r="GX175" s="226"/>
      <c r="GY175" s="226"/>
      <c r="GZ175" s="226"/>
      <c r="HA175" s="226"/>
      <c r="HB175" s="226"/>
      <c r="HC175" s="226"/>
      <c r="HD175" s="226"/>
      <c r="HE175" s="226"/>
      <c r="HF175" s="226"/>
      <c r="HG175" s="226"/>
      <c r="HH175" s="226"/>
      <c r="HI175" s="226"/>
      <c r="HJ175" s="226"/>
      <c r="HK175" s="226"/>
      <c r="HL175" s="226"/>
      <c r="HM175" s="226"/>
      <c r="HN175" s="226"/>
      <c r="HO175" s="226"/>
      <c r="HP175" s="226"/>
      <c r="HQ175" s="226"/>
      <c r="HR175" s="226"/>
    </row>
    <row r="176" spans="1:226">
      <c r="A176" s="238"/>
      <c r="B176" s="238"/>
      <c r="C176" s="257"/>
      <c r="D176" s="258"/>
      <c r="E176" s="238"/>
      <c r="F176" s="259"/>
      <c r="G176" s="260"/>
      <c r="H176" s="261"/>
      <c r="I176" s="226"/>
      <c r="J176" s="226"/>
      <c r="K176" s="226"/>
      <c r="L176" s="226"/>
      <c r="M176" s="226"/>
      <c r="N176" s="226"/>
      <c r="O176" s="226"/>
      <c r="P176" s="226"/>
      <c r="Q176" s="226"/>
      <c r="R176" s="226"/>
      <c r="S176" s="226"/>
      <c r="T176" s="226"/>
      <c r="U176" s="226"/>
      <c r="V176" s="226"/>
      <c r="W176" s="226"/>
      <c r="X176" s="226"/>
      <c r="Y176" s="226"/>
      <c r="Z176" s="226"/>
      <c r="AA176" s="226"/>
      <c r="AB176" s="226"/>
      <c r="AC176" s="226"/>
      <c r="AD176" s="226"/>
      <c r="AE176" s="226"/>
      <c r="AF176" s="226"/>
      <c r="AG176" s="226"/>
      <c r="AH176" s="226"/>
      <c r="AI176" s="226"/>
      <c r="AJ176" s="226"/>
      <c r="AK176" s="226"/>
      <c r="AL176" s="226"/>
      <c r="AM176" s="226"/>
      <c r="AN176" s="226"/>
      <c r="AO176" s="226"/>
      <c r="AP176" s="226"/>
      <c r="AQ176" s="226"/>
      <c r="AR176" s="226"/>
      <c r="AS176" s="226"/>
      <c r="AT176" s="226"/>
      <c r="AU176" s="226"/>
      <c r="AV176" s="226"/>
      <c r="AW176" s="226"/>
      <c r="AX176" s="226"/>
      <c r="AY176" s="226"/>
      <c r="AZ176" s="226"/>
      <c r="BA176" s="226"/>
      <c r="BB176" s="226"/>
      <c r="BC176" s="226"/>
      <c r="BD176" s="226"/>
      <c r="BE176" s="226"/>
      <c r="BF176" s="226"/>
      <c r="BG176" s="226"/>
      <c r="BH176" s="226"/>
      <c r="BI176" s="226"/>
      <c r="BJ176" s="226"/>
      <c r="BK176" s="226"/>
      <c r="BL176" s="226"/>
      <c r="BM176" s="226"/>
      <c r="BN176" s="226"/>
      <c r="BO176" s="226"/>
      <c r="BP176" s="226"/>
      <c r="BQ176" s="226"/>
      <c r="BR176" s="226"/>
      <c r="BS176" s="226"/>
      <c r="BT176" s="226"/>
      <c r="BU176" s="226"/>
      <c r="BV176" s="226"/>
      <c r="BW176" s="226"/>
      <c r="BX176" s="226"/>
      <c r="BY176" s="226"/>
      <c r="BZ176" s="226"/>
      <c r="CA176" s="226"/>
      <c r="CB176" s="226"/>
      <c r="CC176" s="226"/>
      <c r="CD176" s="226"/>
      <c r="CE176" s="226"/>
      <c r="CF176" s="226"/>
      <c r="CG176" s="226"/>
      <c r="CH176" s="226"/>
      <c r="CI176" s="226"/>
      <c r="CJ176" s="226"/>
      <c r="CK176" s="226"/>
      <c r="CL176" s="226"/>
      <c r="CM176" s="226"/>
      <c r="CN176" s="226"/>
      <c r="CO176" s="226"/>
      <c r="CP176" s="226"/>
      <c r="CQ176" s="226"/>
      <c r="CR176" s="226"/>
      <c r="CS176" s="226"/>
      <c r="CT176" s="226"/>
      <c r="CU176" s="226"/>
      <c r="CV176" s="226"/>
      <c r="CW176" s="226"/>
      <c r="CX176" s="226"/>
      <c r="CY176" s="226"/>
      <c r="CZ176" s="226"/>
      <c r="DA176" s="226"/>
      <c r="DB176" s="226"/>
      <c r="DC176" s="226"/>
      <c r="DD176" s="226"/>
      <c r="DE176" s="226"/>
      <c r="DF176" s="226"/>
      <c r="DG176" s="226"/>
      <c r="DH176" s="226"/>
      <c r="DI176" s="226"/>
      <c r="DJ176" s="226"/>
      <c r="DK176" s="226"/>
      <c r="DL176" s="226"/>
      <c r="DM176" s="226"/>
      <c r="DN176" s="226"/>
      <c r="DO176" s="226"/>
      <c r="DP176" s="226"/>
      <c r="DQ176" s="226"/>
      <c r="DR176" s="226"/>
      <c r="DS176" s="226"/>
      <c r="DT176" s="226"/>
      <c r="DU176" s="226"/>
      <c r="DV176" s="226"/>
      <c r="DW176" s="226"/>
      <c r="DX176" s="226"/>
      <c r="DY176" s="226"/>
      <c r="DZ176" s="226"/>
      <c r="EA176" s="226"/>
      <c r="EB176" s="226"/>
      <c r="EC176" s="226"/>
      <c r="ED176" s="226"/>
      <c r="EE176" s="226"/>
      <c r="EF176" s="226"/>
      <c r="EG176" s="226"/>
      <c r="EH176" s="226"/>
      <c r="EI176" s="226"/>
      <c r="EJ176" s="226"/>
      <c r="EK176" s="226"/>
      <c r="EL176" s="226"/>
      <c r="EM176" s="226"/>
      <c r="EN176" s="226"/>
      <c r="EO176" s="226"/>
      <c r="EP176" s="226"/>
      <c r="EQ176" s="226"/>
      <c r="ER176" s="226"/>
      <c r="ES176" s="226"/>
      <c r="ET176" s="226"/>
      <c r="EU176" s="226"/>
      <c r="EV176" s="226"/>
      <c r="EW176" s="226"/>
      <c r="EX176" s="226"/>
      <c r="EY176" s="226"/>
      <c r="EZ176" s="226"/>
      <c r="FA176" s="226"/>
      <c r="FB176" s="226"/>
      <c r="FC176" s="226"/>
      <c r="FD176" s="226"/>
      <c r="FE176" s="226"/>
      <c r="FF176" s="226"/>
      <c r="FG176" s="226"/>
      <c r="FH176" s="226"/>
      <c r="FI176" s="226"/>
      <c r="FJ176" s="226"/>
      <c r="FK176" s="226"/>
      <c r="FL176" s="226"/>
      <c r="FM176" s="226"/>
      <c r="FN176" s="226"/>
      <c r="FO176" s="226"/>
      <c r="FP176" s="226"/>
      <c r="FQ176" s="226"/>
      <c r="FR176" s="226"/>
      <c r="FS176" s="226"/>
      <c r="FT176" s="226"/>
      <c r="FU176" s="226"/>
      <c r="FV176" s="226"/>
      <c r="FW176" s="226"/>
      <c r="FX176" s="226"/>
      <c r="FY176" s="226"/>
      <c r="FZ176" s="226"/>
      <c r="GA176" s="226"/>
      <c r="GB176" s="226"/>
      <c r="GC176" s="226"/>
      <c r="GD176" s="226"/>
      <c r="GE176" s="226"/>
      <c r="GF176" s="226"/>
      <c r="GG176" s="226"/>
      <c r="GH176" s="226"/>
      <c r="GI176" s="226"/>
      <c r="GJ176" s="226"/>
      <c r="GK176" s="226"/>
      <c r="GL176" s="226"/>
      <c r="GM176" s="226"/>
      <c r="GN176" s="226"/>
      <c r="GO176" s="226"/>
      <c r="GP176" s="226"/>
      <c r="GQ176" s="226"/>
      <c r="GR176" s="226"/>
      <c r="GS176" s="226"/>
      <c r="GT176" s="226"/>
      <c r="GU176" s="226"/>
      <c r="GV176" s="226"/>
      <c r="GW176" s="226"/>
      <c r="GX176" s="226"/>
      <c r="GY176" s="226"/>
      <c r="GZ176" s="226"/>
      <c r="HA176" s="226"/>
      <c r="HB176" s="226"/>
      <c r="HC176" s="226"/>
      <c r="HD176" s="226"/>
      <c r="HE176" s="226"/>
      <c r="HF176" s="226"/>
      <c r="HG176" s="226"/>
      <c r="HH176" s="226"/>
      <c r="HI176" s="226"/>
      <c r="HJ176" s="226"/>
      <c r="HK176" s="226"/>
      <c r="HL176" s="226"/>
      <c r="HM176" s="226"/>
      <c r="HN176" s="226"/>
      <c r="HO176" s="226"/>
      <c r="HP176" s="226"/>
      <c r="HQ176" s="226"/>
      <c r="HR176" s="226"/>
    </row>
    <row r="177" spans="1:226">
      <c r="A177" s="238"/>
      <c r="B177" s="238"/>
      <c r="C177" s="257"/>
      <c r="D177" s="258"/>
      <c r="E177" s="238"/>
      <c r="F177" s="259"/>
      <c r="G177" s="260"/>
      <c r="H177" s="261"/>
      <c r="I177" s="226"/>
      <c r="J177" s="226"/>
      <c r="K177" s="226"/>
      <c r="L177" s="226"/>
      <c r="M177" s="226"/>
      <c r="N177" s="226"/>
      <c r="O177" s="226"/>
      <c r="P177" s="226"/>
      <c r="Q177" s="226"/>
      <c r="R177" s="226"/>
      <c r="S177" s="226"/>
      <c r="T177" s="226"/>
      <c r="U177" s="226"/>
      <c r="V177" s="226"/>
      <c r="W177" s="226"/>
      <c r="X177" s="226"/>
      <c r="Y177" s="226"/>
      <c r="Z177" s="226"/>
      <c r="AA177" s="226"/>
      <c r="AB177" s="226"/>
      <c r="AC177" s="226"/>
      <c r="AD177" s="226"/>
      <c r="AE177" s="226"/>
      <c r="AF177" s="226"/>
      <c r="AG177" s="226"/>
      <c r="AH177" s="226"/>
      <c r="AI177" s="226"/>
      <c r="AJ177" s="226"/>
      <c r="AK177" s="226"/>
      <c r="AL177" s="226"/>
      <c r="AM177" s="226"/>
      <c r="AN177" s="226"/>
      <c r="AO177" s="226"/>
      <c r="AP177" s="226"/>
      <c r="AQ177" s="226"/>
      <c r="AR177" s="226"/>
      <c r="AS177" s="226"/>
      <c r="AT177" s="226"/>
      <c r="AU177" s="226"/>
      <c r="AV177" s="226"/>
      <c r="AW177" s="226"/>
      <c r="AX177" s="226"/>
      <c r="AY177" s="226"/>
      <c r="AZ177" s="226"/>
      <c r="BA177" s="226"/>
      <c r="BB177" s="226"/>
      <c r="BC177" s="226"/>
      <c r="BD177" s="226"/>
      <c r="BE177" s="226"/>
      <c r="BF177" s="226"/>
      <c r="BG177" s="226"/>
      <c r="BH177" s="226"/>
      <c r="BI177" s="226"/>
      <c r="BJ177" s="226"/>
      <c r="BK177" s="226"/>
      <c r="BL177" s="226"/>
      <c r="BM177" s="226"/>
      <c r="BN177" s="226"/>
      <c r="BO177" s="226"/>
      <c r="BP177" s="226"/>
      <c r="BQ177" s="226"/>
      <c r="BR177" s="226"/>
      <c r="BS177" s="226"/>
      <c r="BT177" s="226"/>
      <c r="BU177" s="226"/>
      <c r="BV177" s="226"/>
      <c r="BW177" s="226"/>
      <c r="BX177" s="226"/>
      <c r="BY177" s="226"/>
      <c r="BZ177" s="226"/>
      <c r="CA177" s="226"/>
      <c r="CB177" s="226"/>
      <c r="CC177" s="226"/>
      <c r="CD177" s="226"/>
      <c r="CE177" s="226"/>
      <c r="CF177" s="226"/>
      <c r="CG177" s="226"/>
      <c r="CH177" s="226"/>
      <c r="CI177" s="226"/>
      <c r="CJ177" s="226"/>
      <c r="CK177" s="226"/>
      <c r="CL177" s="226"/>
      <c r="CM177" s="226"/>
      <c r="CN177" s="226"/>
      <c r="CO177" s="226"/>
      <c r="CP177" s="226"/>
      <c r="CQ177" s="226"/>
      <c r="CR177" s="226"/>
      <c r="CS177" s="226"/>
      <c r="CT177" s="226"/>
      <c r="CU177" s="226"/>
      <c r="CV177" s="226"/>
      <c r="CW177" s="226"/>
      <c r="CX177" s="226"/>
      <c r="CY177" s="226"/>
      <c r="CZ177" s="226"/>
      <c r="DA177" s="226"/>
      <c r="DB177" s="226"/>
      <c r="DC177" s="226"/>
      <c r="DD177" s="226"/>
      <c r="DE177" s="226"/>
      <c r="DF177" s="226"/>
      <c r="DG177" s="226"/>
      <c r="DH177" s="226"/>
      <c r="DI177" s="226"/>
      <c r="DJ177" s="226"/>
      <c r="DK177" s="226"/>
      <c r="DL177" s="226"/>
      <c r="DM177" s="226"/>
      <c r="DN177" s="226"/>
      <c r="DO177" s="226"/>
      <c r="DP177" s="226"/>
      <c r="DQ177" s="226"/>
      <c r="DR177" s="226"/>
      <c r="DS177" s="226"/>
      <c r="DT177" s="226"/>
      <c r="DU177" s="226"/>
      <c r="DV177" s="226"/>
      <c r="DW177" s="226"/>
      <c r="DX177" s="226"/>
      <c r="DY177" s="226"/>
      <c r="DZ177" s="226"/>
      <c r="EA177" s="226"/>
      <c r="EB177" s="226"/>
      <c r="EC177" s="226"/>
      <c r="ED177" s="226"/>
      <c r="EE177" s="226"/>
      <c r="EF177" s="226"/>
      <c r="EG177" s="226"/>
      <c r="EH177" s="226"/>
      <c r="EI177" s="226"/>
      <c r="EJ177" s="226"/>
      <c r="EK177" s="226"/>
      <c r="EL177" s="226"/>
      <c r="EM177" s="226"/>
      <c r="EN177" s="226"/>
      <c r="EO177" s="226"/>
      <c r="EP177" s="226"/>
      <c r="EQ177" s="226"/>
      <c r="ER177" s="226"/>
      <c r="ES177" s="226"/>
      <c r="ET177" s="226"/>
      <c r="EU177" s="226"/>
      <c r="EV177" s="226"/>
      <c r="EW177" s="226"/>
      <c r="EX177" s="226"/>
      <c r="EY177" s="226"/>
      <c r="EZ177" s="226"/>
      <c r="FA177" s="226"/>
      <c r="FB177" s="226"/>
      <c r="FC177" s="226"/>
      <c r="FD177" s="226"/>
      <c r="FE177" s="226"/>
      <c r="FF177" s="226"/>
      <c r="FG177" s="226"/>
      <c r="FH177" s="226"/>
      <c r="FI177" s="226"/>
      <c r="FJ177" s="226"/>
      <c r="FK177" s="226"/>
      <c r="FL177" s="226"/>
      <c r="FM177" s="226"/>
      <c r="FN177" s="226"/>
      <c r="FO177" s="226"/>
      <c r="FP177" s="226"/>
      <c r="FQ177" s="226"/>
      <c r="FR177" s="226"/>
      <c r="FS177" s="226"/>
      <c r="FT177" s="226"/>
      <c r="FU177" s="226"/>
      <c r="FV177" s="226"/>
      <c r="FW177" s="226"/>
      <c r="FX177" s="226"/>
      <c r="FY177" s="226"/>
      <c r="FZ177" s="226"/>
      <c r="GA177" s="226"/>
      <c r="GB177" s="226"/>
      <c r="GC177" s="226"/>
      <c r="GD177" s="226"/>
      <c r="GE177" s="226"/>
      <c r="GF177" s="226"/>
      <c r="GG177" s="226"/>
      <c r="GH177" s="226"/>
      <c r="GI177" s="226"/>
      <c r="GJ177" s="226"/>
      <c r="GK177" s="226"/>
      <c r="GL177" s="226"/>
      <c r="GM177" s="226"/>
      <c r="GN177" s="226"/>
      <c r="GO177" s="226"/>
      <c r="GP177" s="226"/>
      <c r="GQ177" s="226"/>
      <c r="GR177" s="226"/>
      <c r="GS177" s="226"/>
      <c r="GT177" s="226"/>
      <c r="GU177" s="226"/>
      <c r="GV177" s="226"/>
      <c r="GW177" s="226"/>
      <c r="GX177" s="226"/>
      <c r="GY177" s="226"/>
      <c r="GZ177" s="226"/>
      <c r="HA177" s="226"/>
      <c r="HB177" s="226"/>
      <c r="HC177" s="226"/>
      <c r="HD177" s="226"/>
      <c r="HE177" s="226"/>
      <c r="HF177" s="226"/>
      <c r="HG177" s="226"/>
      <c r="HH177" s="226"/>
      <c r="HI177" s="226"/>
      <c r="HJ177" s="226"/>
      <c r="HK177" s="226"/>
      <c r="HL177" s="226"/>
      <c r="HM177" s="226"/>
      <c r="HN177" s="226"/>
      <c r="HO177" s="226"/>
      <c r="HP177" s="226"/>
      <c r="HQ177" s="226"/>
      <c r="HR177" s="226"/>
    </row>
    <row r="178" spans="1:226">
      <c r="A178" s="238"/>
      <c r="B178" s="238"/>
      <c r="C178" s="257"/>
      <c r="D178" s="258"/>
      <c r="E178" s="238"/>
      <c r="F178" s="259"/>
      <c r="G178" s="260"/>
      <c r="H178" s="261"/>
      <c r="I178" s="226"/>
      <c r="J178" s="226"/>
      <c r="K178" s="226"/>
      <c r="L178" s="226"/>
      <c r="M178" s="226"/>
      <c r="N178" s="226"/>
      <c r="O178" s="226"/>
      <c r="P178" s="226"/>
      <c r="Q178" s="226"/>
      <c r="R178" s="226"/>
      <c r="S178" s="226"/>
      <c r="T178" s="226"/>
      <c r="U178" s="226"/>
      <c r="V178" s="226"/>
      <c r="W178" s="226"/>
      <c r="X178" s="226"/>
      <c r="Y178" s="226"/>
      <c r="Z178" s="226"/>
      <c r="AA178" s="226"/>
      <c r="AB178" s="226"/>
      <c r="AC178" s="226"/>
      <c r="AD178" s="226"/>
      <c r="AE178" s="226"/>
      <c r="AF178" s="226"/>
      <c r="AG178" s="226"/>
      <c r="AH178" s="226"/>
      <c r="AI178" s="226"/>
      <c r="AJ178" s="226"/>
      <c r="AK178" s="226"/>
      <c r="AL178" s="226"/>
      <c r="AM178" s="226"/>
      <c r="AN178" s="226"/>
      <c r="AO178" s="226"/>
      <c r="AP178" s="226"/>
      <c r="AQ178" s="226"/>
      <c r="AR178" s="226"/>
      <c r="AS178" s="226"/>
      <c r="AT178" s="226"/>
      <c r="AU178" s="226"/>
      <c r="AV178" s="226"/>
      <c r="AW178" s="226"/>
      <c r="AX178" s="226"/>
      <c r="AY178" s="226"/>
      <c r="AZ178" s="226"/>
      <c r="BA178" s="226"/>
      <c r="BB178" s="226"/>
      <c r="BC178" s="226"/>
      <c r="BD178" s="226"/>
      <c r="BE178" s="226"/>
      <c r="BF178" s="226"/>
      <c r="BG178" s="226"/>
      <c r="BH178" s="226"/>
      <c r="BI178" s="226"/>
      <c r="BJ178" s="226"/>
      <c r="BK178" s="226"/>
      <c r="BL178" s="226"/>
      <c r="BM178" s="226"/>
      <c r="BN178" s="226"/>
      <c r="BO178" s="226"/>
      <c r="BP178" s="226"/>
      <c r="BQ178" s="226"/>
      <c r="BR178" s="226"/>
      <c r="BS178" s="226"/>
      <c r="BT178" s="226"/>
      <c r="BU178" s="226"/>
      <c r="BV178" s="226"/>
      <c r="BW178" s="226"/>
      <c r="BX178" s="226"/>
      <c r="BY178" s="226"/>
      <c r="BZ178" s="226"/>
      <c r="CA178" s="226"/>
      <c r="CB178" s="226"/>
      <c r="CC178" s="226"/>
      <c r="CD178" s="226"/>
      <c r="CE178" s="226"/>
      <c r="CF178" s="226"/>
      <c r="CG178" s="226"/>
      <c r="CH178" s="226"/>
      <c r="CI178" s="226"/>
      <c r="CJ178" s="226"/>
      <c r="CK178" s="226"/>
      <c r="CL178" s="226"/>
      <c r="CM178" s="226"/>
      <c r="CN178" s="226"/>
      <c r="CO178" s="226"/>
      <c r="CP178" s="226"/>
      <c r="CQ178" s="226"/>
      <c r="CR178" s="226"/>
      <c r="CS178" s="226"/>
      <c r="CT178" s="226"/>
      <c r="CU178" s="226"/>
      <c r="CV178" s="226"/>
      <c r="CW178" s="226"/>
      <c r="CX178" s="226"/>
      <c r="CY178" s="226"/>
      <c r="CZ178" s="226"/>
      <c r="DA178" s="226"/>
      <c r="DB178" s="226"/>
      <c r="DC178" s="226"/>
      <c r="DD178" s="226"/>
      <c r="DE178" s="226"/>
      <c r="DF178" s="226"/>
      <c r="DG178" s="226"/>
      <c r="DH178" s="226"/>
      <c r="DI178" s="226"/>
      <c r="DJ178" s="226"/>
      <c r="DK178" s="226"/>
      <c r="DL178" s="226"/>
      <c r="DM178" s="226"/>
      <c r="DN178" s="226"/>
      <c r="DO178" s="226"/>
      <c r="DP178" s="226"/>
      <c r="DQ178" s="226"/>
      <c r="DR178" s="226"/>
      <c r="DS178" s="226"/>
      <c r="DT178" s="226"/>
      <c r="DU178" s="226"/>
      <c r="DV178" s="226"/>
      <c r="DW178" s="226"/>
      <c r="DX178" s="226"/>
      <c r="DY178" s="226"/>
      <c r="DZ178" s="226"/>
      <c r="EA178" s="226"/>
      <c r="EB178" s="226"/>
      <c r="EC178" s="226"/>
      <c r="ED178" s="226"/>
      <c r="EE178" s="226"/>
      <c r="EF178" s="226"/>
      <c r="EG178" s="226"/>
      <c r="EH178" s="226"/>
      <c r="EI178" s="226"/>
      <c r="EJ178" s="226"/>
      <c r="EK178" s="226"/>
      <c r="EL178" s="226"/>
      <c r="EM178" s="226"/>
      <c r="EN178" s="226"/>
      <c r="EO178" s="226"/>
      <c r="EP178" s="226"/>
      <c r="EQ178" s="226"/>
      <c r="ER178" s="226"/>
      <c r="ES178" s="226"/>
      <c r="ET178" s="226"/>
      <c r="EU178" s="226"/>
      <c r="EV178" s="226"/>
      <c r="EW178" s="226"/>
      <c r="EX178" s="226"/>
      <c r="EY178" s="226"/>
      <c r="EZ178" s="226"/>
      <c r="FA178" s="226"/>
      <c r="FB178" s="226"/>
      <c r="FC178" s="226"/>
      <c r="FD178" s="226"/>
      <c r="FE178" s="226"/>
      <c r="FF178" s="226"/>
      <c r="FG178" s="226"/>
      <c r="FH178" s="226"/>
      <c r="FI178" s="226"/>
      <c r="FJ178" s="226"/>
      <c r="FK178" s="226"/>
      <c r="FL178" s="226"/>
      <c r="FM178" s="226"/>
      <c r="FN178" s="226"/>
      <c r="FO178" s="226"/>
      <c r="FP178" s="226"/>
      <c r="FQ178" s="226"/>
      <c r="FR178" s="226"/>
      <c r="FS178" s="226"/>
      <c r="FT178" s="226"/>
      <c r="FU178" s="226"/>
      <c r="FV178" s="226"/>
      <c r="FW178" s="226"/>
      <c r="FX178" s="226"/>
      <c r="FY178" s="226"/>
      <c r="FZ178" s="226"/>
      <c r="GA178" s="226"/>
      <c r="GB178" s="226"/>
      <c r="GC178" s="226"/>
      <c r="GD178" s="226"/>
      <c r="GE178" s="226"/>
      <c r="GF178" s="226"/>
      <c r="GG178" s="226"/>
      <c r="GH178" s="226"/>
      <c r="GI178" s="226"/>
      <c r="GJ178" s="226"/>
      <c r="GK178" s="226"/>
      <c r="GL178" s="226"/>
      <c r="GM178" s="226"/>
      <c r="GN178" s="226"/>
      <c r="GO178" s="226"/>
      <c r="GP178" s="226"/>
      <c r="GQ178" s="226"/>
      <c r="GR178" s="226"/>
      <c r="GS178" s="226"/>
      <c r="GT178" s="226"/>
      <c r="GU178" s="226"/>
      <c r="GV178" s="226"/>
      <c r="GW178" s="226"/>
      <c r="GX178" s="226"/>
      <c r="GY178" s="226"/>
      <c r="GZ178" s="226"/>
      <c r="HA178" s="226"/>
      <c r="HB178" s="226"/>
      <c r="HC178" s="226"/>
      <c r="HD178" s="226"/>
      <c r="HE178" s="226"/>
      <c r="HF178" s="226"/>
      <c r="HG178" s="226"/>
      <c r="HH178" s="226"/>
      <c r="HI178" s="226"/>
      <c r="HJ178" s="226"/>
      <c r="HK178" s="226"/>
      <c r="HL178" s="226"/>
      <c r="HM178" s="226"/>
      <c r="HN178" s="226"/>
      <c r="HO178" s="226"/>
      <c r="HP178" s="226"/>
      <c r="HQ178" s="226"/>
      <c r="HR178" s="226"/>
    </row>
    <row r="179" spans="1:226">
      <c r="A179" s="238"/>
      <c r="B179" s="238"/>
      <c r="C179" s="257"/>
      <c r="D179" s="258"/>
      <c r="E179" s="238"/>
      <c r="F179" s="259"/>
      <c r="G179" s="260"/>
      <c r="H179" s="261"/>
      <c r="I179" s="226"/>
      <c r="J179" s="226"/>
      <c r="K179" s="226"/>
      <c r="L179" s="226"/>
      <c r="M179" s="226"/>
      <c r="N179" s="226"/>
      <c r="O179" s="226"/>
      <c r="P179" s="226"/>
      <c r="Q179" s="226"/>
      <c r="R179" s="226"/>
      <c r="S179" s="226"/>
      <c r="T179" s="226"/>
      <c r="U179" s="226"/>
      <c r="V179" s="226"/>
      <c r="W179" s="226"/>
      <c r="X179" s="226"/>
      <c r="Y179" s="226"/>
      <c r="Z179" s="226"/>
      <c r="AA179" s="226"/>
      <c r="AB179" s="226"/>
      <c r="AC179" s="226"/>
      <c r="AD179" s="226"/>
      <c r="AE179" s="226"/>
      <c r="AF179" s="226"/>
      <c r="AG179" s="226"/>
      <c r="AH179" s="226"/>
      <c r="AI179" s="226"/>
      <c r="AJ179" s="226"/>
      <c r="AK179" s="226"/>
      <c r="AL179" s="226"/>
      <c r="AM179" s="226"/>
      <c r="AN179" s="226"/>
      <c r="AO179" s="226"/>
      <c r="AP179" s="226"/>
      <c r="AQ179" s="226"/>
      <c r="AR179" s="226"/>
      <c r="AS179" s="226"/>
      <c r="AT179" s="226"/>
      <c r="AU179" s="226"/>
      <c r="AV179" s="226"/>
      <c r="AW179" s="226"/>
      <c r="AX179" s="226"/>
      <c r="AY179" s="226"/>
      <c r="AZ179" s="226"/>
      <c r="BA179" s="226"/>
      <c r="BB179" s="226"/>
      <c r="BC179" s="226"/>
      <c r="BD179" s="226"/>
      <c r="BE179" s="226"/>
      <c r="BF179" s="226"/>
      <c r="BG179" s="226"/>
      <c r="BH179" s="226"/>
      <c r="BI179" s="226"/>
      <c r="BJ179" s="226"/>
      <c r="BK179" s="226"/>
      <c r="BL179" s="226"/>
      <c r="BM179" s="226"/>
      <c r="BN179" s="226"/>
      <c r="BO179" s="226"/>
      <c r="BP179" s="226"/>
      <c r="BQ179" s="226"/>
      <c r="BR179" s="226"/>
      <c r="BS179" s="226"/>
      <c r="BT179" s="226"/>
      <c r="BU179" s="226"/>
      <c r="BV179" s="226"/>
      <c r="BW179" s="226"/>
      <c r="BX179" s="226"/>
      <c r="BY179" s="226"/>
      <c r="BZ179" s="226"/>
      <c r="CA179" s="226"/>
      <c r="CB179" s="226"/>
      <c r="CC179" s="226"/>
      <c r="CD179" s="226"/>
      <c r="CE179" s="226"/>
      <c r="CF179" s="226"/>
      <c r="CG179" s="226"/>
      <c r="CH179" s="226"/>
      <c r="CI179" s="226"/>
      <c r="CJ179" s="226"/>
      <c r="CK179" s="226"/>
      <c r="CL179" s="226"/>
      <c r="CM179" s="226"/>
      <c r="CN179" s="226"/>
      <c r="CO179" s="226"/>
      <c r="CP179" s="226"/>
      <c r="CQ179" s="226"/>
      <c r="CR179" s="226"/>
      <c r="CS179" s="226"/>
      <c r="CT179" s="226"/>
      <c r="CU179" s="226"/>
      <c r="CV179" s="226"/>
      <c r="CW179" s="226"/>
      <c r="CX179" s="226"/>
      <c r="CY179" s="226"/>
      <c r="CZ179" s="226"/>
      <c r="DA179" s="226"/>
      <c r="DB179" s="226"/>
      <c r="DC179" s="226"/>
      <c r="DD179" s="226"/>
      <c r="DE179" s="226"/>
      <c r="DF179" s="226"/>
      <c r="DG179" s="226"/>
      <c r="DH179" s="226"/>
      <c r="DI179" s="226"/>
      <c r="DJ179" s="226"/>
      <c r="DK179" s="226"/>
      <c r="DL179" s="226"/>
      <c r="DM179" s="226"/>
      <c r="DN179" s="226"/>
      <c r="DO179" s="226"/>
      <c r="DP179" s="226"/>
      <c r="DQ179" s="226"/>
      <c r="DR179" s="226"/>
      <c r="DS179" s="226"/>
      <c r="DT179" s="226"/>
      <c r="DU179" s="226"/>
      <c r="DV179" s="226"/>
      <c r="DW179" s="226"/>
      <c r="DX179" s="226"/>
      <c r="DY179" s="226"/>
      <c r="DZ179" s="226"/>
      <c r="EA179" s="226"/>
      <c r="EB179" s="226"/>
      <c r="EC179" s="226"/>
      <c r="ED179" s="226"/>
      <c r="EE179" s="226"/>
      <c r="EF179" s="226"/>
      <c r="EG179" s="226"/>
      <c r="EH179" s="226"/>
      <c r="EI179" s="226"/>
      <c r="EJ179" s="226"/>
      <c r="EK179" s="226"/>
      <c r="EL179" s="226"/>
      <c r="EM179" s="226"/>
      <c r="EN179" s="226"/>
      <c r="EO179" s="226"/>
      <c r="EP179" s="226"/>
      <c r="EQ179" s="226"/>
      <c r="ER179" s="226"/>
      <c r="ES179" s="226"/>
      <c r="ET179" s="226"/>
      <c r="EU179" s="226"/>
      <c r="EV179" s="226"/>
      <c r="EW179" s="226"/>
      <c r="EX179" s="226"/>
      <c r="EY179" s="226"/>
      <c r="EZ179" s="226"/>
      <c r="FA179" s="226"/>
      <c r="FB179" s="226"/>
      <c r="FC179" s="226"/>
      <c r="FD179" s="226"/>
      <c r="FE179" s="226"/>
      <c r="FF179" s="226"/>
      <c r="FG179" s="226"/>
      <c r="FH179" s="226"/>
      <c r="FI179" s="226"/>
      <c r="FJ179" s="226"/>
      <c r="FK179" s="226"/>
      <c r="FL179" s="226"/>
      <c r="FM179" s="226"/>
      <c r="FN179" s="226"/>
      <c r="FO179" s="226"/>
      <c r="FP179" s="226"/>
      <c r="FQ179" s="226"/>
      <c r="FR179" s="226"/>
      <c r="FS179" s="226"/>
      <c r="FT179" s="226"/>
      <c r="FU179" s="226"/>
      <c r="FV179" s="226"/>
      <c r="FW179" s="226"/>
      <c r="FX179" s="226"/>
      <c r="FY179" s="226"/>
      <c r="FZ179" s="226"/>
      <c r="GA179" s="226"/>
      <c r="GB179" s="226"/>
      <c r="GC179" s="226"/>
      <c r="GD179" s="226"/>
      <c r="GE179" s="226"/>
      <c r="GF179" s="226"/>
      <c r="GG179" s="226"/>
      <c r="GH179" s="226"/>
      <c r="GI179" s="226"/>
      <c r="GJ179" s="226"/>
      <c r="GK179" s="226"/>
      <c r="GL179" s="226"/>
      <c r="GM179" s="226"/>
      <c r="GN179" s="226"/>
      <c r="GO179" s="226"/>
      <c r="GP179" s="226"/>
      <c r="GQ179" s="226"/>
      <c r="GR179" s="226"/>
      <c r="GS179" s="226"/>
      <c r="GT179" s="226"/>
      <c r="GU179" s="226"/>
      <c r="GV179" s="226"/>
      <c r="GW179" s="226"/>
      <c r="GX179" s="226"/>
      <c r="GY179" s="226"/>
      <c r="GZ179" s="226"/>
      <c r="HA179" s="226"/>
      <c r="HB179" s="226"/>
      <c r="HC179" s="226"/>
      <c r="HD179" s="226"/>
      <c r="HE179" s="226"/>
      <c r="HF179" s="226"/>
      <c r="HG179" s="226"/>
      <c r="HH179" s="226"/>
      <c r="HI179" s="226"/>
      <c r="HJ179" s="226"/>
      <c r="HK179" s="226"/>
      <c r="HL179" s="226"/>
      <c r="HM179" s="226"/>
      <c r="HN179" s="226"/>
      <c r="HO179" s="226"/>
      <c r="HP179" s="226"/>
      <c r="HQ179" s="226"/>
      <c r="HR179" s="226"/>
    </row>
    <row r="180" spans="1:226">
      <c r="A180" s="238"/>
      <c r="B180" s="238"/>
      <c r="C180" s="257"/>
      <c r="D180" s="258"/>
      <c r="E180" s="238"/>
      <c r="F180" s="259"/>
      <c r="G180" s="260"/>
      <c r="H180" s="261"/>
      <c r="I180" s="226"/>
      <c r="J180" s="226"/>
      <c r="K180" s="226"/>
      <c r="L180" s="226"/>
      <c r="M180" s="226"/>
      <c r="N180" s="226"/>
      <c r="O180" s="226"/>
      <c r="P180" s="226"/>
      <c r="Q180" s="226"/>
      <c r="R180" s="226"/>
      <c r="S180" s="226"/>
      <c r="T180" s="226"/>
      <c r="U180" s="226"/>
      <c r="V180" s="226"/>
      <c r="W180" s="226"/>
      <c r="X180" s="226"/>
      <c r="Y180" s="226"/>
      <c r="Z180" s="226"/>
      <c r="AA180" s="226"/>
      <c r="AB180" s="226"/>
      <c r="AC180" s="226"/>
      <c r="AD180" s="226"/>
      <c r="AE180" s="226"/>
      <c r="AF180" s="226"/>
      <c r="AG180" s="226"/>
      <c r="AH180" s="226"/>
      <c r="AI180" s="226"/>
      <c r="AJ180" s="226"/>
      <c r="AK180" s="226"/>
      <c r="AL180" s="226"/>
      <c r="AM180" s="226"/>
      <c r="AN180" s="226"/>
      <c r="AO180" s="226"/>
      <c r="AP180" s="226"/>
      <c r="AQ180" s="226"/>
      <c r="AR180" s="226"/>
      <c r="AS180" s="226"/>
      <c r="AT180" s="226"/>
      <c r="AU180" s="226"/>
      <c r="AV180" s="226"/>
      <c r="AW180" s="226"/>
      <c r="AX180" s="226"/>
      <c r="AY180" s="226"/>
      <c r="AZ180" s="226"/>
      <c r="BA180" s="226"/>
      <c r="BB180" s="226"/>
      <c r="BC180" s="226"/>
      <c r="BD180" s="226"/>
      <c r="BE180" s="226"/>
      <c r="BF180" s="226"/>
      <c r="BG180" s="226"/>
      <c r="BH180" s="226"/>
      <c r="BI180" s="226"/>
      <c r="BJ180" s="226"/>
      <c r="BK180" s="226"/>
      <c r="BL180" s="226"/>
      <c r="BM180" s="226"/>
      <c r="BN180" s="226"/>
      <c r="BO180" s="226"/>
      <c r="BP180" s="226"/>
      <c r="BQ180" s="226"/>
      <c r="BR180" s="226"/>
      <c r="BS180" s="226"/>
      <c r="BT180" s="226"/>
      <c r="BU180" s="226"/>
      <c r="BV180" s="226"/>
      <c r="BW180" s="226"/>
      <c r="BX180" s="226"/>
      <c r="BY180" s="226"/>
      <c r="BZ180" s="226"/>
      <c r="CA180" s="226"/>
      <c r="CB180" s="226"/>
      <c r="CC180" s="226"/>
      <c r="CD180" s="226"/>
      <c r="CE180" s="226"/>
      <c r="CF180" s="226"/>
      <c r="CG180" s="226"/>
      <c r="CH180" s="226"/>
      <c r="CI180" s="226"/>
      <c r="CJ180" s="226"/>
      <c r="CK180" s="226"/>
      <c r="CL180" s="226"/>
      <c r="CM180" s="226"/>
      <c r="CN180" s="226"/>
      <c r="CO180" s="226"/>
      <c r="CP180" s="226"/>
      <c r="CQ180" s="226"/>
      <c r="CR180" s="226"/>
      <c r="CS180" s="226"/>
      <c r="CT180" s="226"/>
      <c r="CU180" s="226"/>
      <c r="CV180" s="226"/>
      <c r="CW180" s="226"/>
      <c r="CX180" s="226"/>
      <c r="CY180" s="226"/>
      <c r="CZ180" s="226"/>
      <c r="DA180" s="226"/>
      <c r="DB180" s="226"/>
      <c r="DC180" s="226"/>
      <c r="DD180" s="226"/>
      <c r="DE180" s="226"/>
      <c r="DF180" s="226"/>
      <c r="DG180" s="226"/>
      <c r="DH180" s="226"/>
      <c r="DI180" s="226"/>
      <c r="DJ180" s="226"/>
      <c r="DK180" s="226"/>
      <c r="DL180" s="226"/>
      <c r="DM180" s="226"/>
      <c r="DN180" s="226"/>
      <c r="DO180" s="226"/>
      <c r="DP180" s="226"/>
      <c r="DQ180" s="226"/>
      <c r="DR180" s="226"/>
      <c r="DS180" s="226"/>
      <c r="DT180" s="226"/>
      <c r="DU180" s="226"/>
      <c r="DV180" s="226"/>
      <c r="DW180" s="226"/>
      <c r="DX180" s="226"/>
      <c r="DY180" s="226"/>
      <c r="DZ180" s="226"/>
      <c r="EA180" s="226"/>
      <c r="EB180" s="226"/>
      <c r="EC180" s="226"/>
      <c r="ED180" s="226"/>
      <c r="EE180" s="226"/>
      <c r="EF180" s="226"/>
      <c r="EG180" s="226"/>
      <c r="EH180" s="226"/>
      <c r="EI180" s="226"/>
      <c r="EJ180" s="226"/>
      <c r="EK180" s="226"/>
      <c r="EL180" s="226"/>
      <c r="EM180" s="226"/>
      <c r="EN180" s="226"/>
      <c r="EO180" s="226"/>
      <c r="EP180" s="226"/>
      <c r="EQ180" s="226"/>
      <c r="ER180" s="226"/>
      <c r="ES180" s="226"/>
      <c r="ET180" s="226"/>
      <c r="EU180" s="226"/>
      <c r="EV180" s="226"/>
      <c r="EW180" s="226"/>
      <c r="EX180" s="226"/>
      <c r="EY180" s="226"/>
      <c r="EZ180" s="226"/>
      <c r="FA180" s="226"/>
      <c r="FB180" s="226"/>
      <c r="FC180" s="226"/>
      <c r="FD180" s="226"/>
      <c r="FE180" s="226"/>
      <c r="FF180" s="226"/>
      <c r="FG180" s="226"/>
      <c r="FH180" s="226"/>
      <c r="FI180" s="226"/>
      <c r="FJ180" s="226"/>
      <c r="FK180" s="226"/>
      <c r="FL180" s="226"/>
      <c r="FM180" s="226"/>
      <c r="FN180" s="226"/>
      <c r="FO180" s="226"/>
      <c r="FP180" s="226"/>
      <c r="FQ180" s="226"/>
      <c r="FR180" s="226"/>
      <c r="FS180" s="226"/>
      <c r="FT180" s="226"/>
      <c r="FU180" s="226"/>
      <c r="FV180" s="226"/>
      <c r="FW180" s="226"/>
      <c r="FX180" s="226"/>
      <c r="FY180" s="226"/>
      <c r="FZ180" s="226"/>
      <c r="GA180" s="226"/>
      <c r="GB180" s="226"/>
      <c r="GC180" s="226"/>
      <c r="GD180" s="226"/>
      <c r="GE180" s="226"/>
      <c r="GF180" s="226"/>
      <c r="GG180" s="226"/>
      <c r="GH180" s="226"/>
      <c r="GI180" s="226"/>
      <c r="GJ180" s="226"/>
      <c r="GK180" s="226"/>
      <c r="GL180" s="226"/>
      <c r="GM180" s="226"/>
      <c r="GN180" s="226"/>
      <c r="GO180" s="226"/>
      <c r="GP180" s="226"/>
      <c r="GQ180" s="226"/>
      <c r="GR180" s="226"/>
      <c r="GS180" s="226"/>
      <c r="GT180" s="226"/>
      <c r="GU180" s="226"/>
      <c r="GV180" s="226"/>
      <c r="GW180" s="226"/>
      <c r="GX180" s="226"/>
      <c r="GY180" s="226"/>
      <c r="GZ180" s="226"/>
      <c r="HA180" s="226"/>
      <c r="HB180" s="226"/>
      <c r="HC180" s="226"/>
      <c r="HD180" s="226"/>
      <c r="HE180" s="226"/>
      <c r="HF180" s="226"/>
      <c r="HG180" s="226"/>
      <c r="HH180" s="226"/>
      <c r="HI180" s="226"/>
      <c r="HJ180" s="226"/>
      <c r="HK180" s="226"/>
      <c r="HL180" s="226"/>
      <c r="HM180" s="226"/>
      <c r="HN180" s="226"/>
      <c r="HO180" s="226"/>
      <c r="HP180" s="226"/>
      <c r="HQ180" s="226"/>
      <c r="HR180" s="226"/>
    </row>
    <row r="181" spans="1:226">
      <c r="A181" s="238"/>
      <c r="B181" s="238"/>
      <c r="C181" s="257"/>
      <c r="D181" s="258"/>
      <c r="E181" s="238"/>
      <c r="F181" s="259"/>
      <c r="G181" s="260"/>
      <c r="H181" s="261"/>
      <c r="I181" s="226"/>
      <c r="J181" s="226"/>
      <c r="K181" s="226"/>
      <c r="L181" s="226"/>
      <c r="M181" s="226"/>
      <c r="N181" s="226"/>
      <c r="O181" s="226"/>
      <c r="P181" s="226"/>
      <c r="Q181" s="226"/>
      <c r="R181" s="226"/>
      <c r="S181" s="226"/>
      <c r="T181" s="226"/>
      <c r="U181" s="226"/>
      <c r="V181" s="226"/>
      <c r="W181" s="226"/>
      <c r="X181" s="226"/>
      <c r="Y181" s="226"/>
      <c r="Z181" s="226"/>
      <c r="AA181" s="226"/>
      <c r="AB181" s="226"/>
      <c r="AC181" s="226"/>
      <c r="AD181" s="226"/>
      <c r="AE181" s="226"/>
      <c r="AF181" s="226"/>
      <c r="AG181" s="226"/>
      <c r="AH181" s="226"/>
      <c r="AI181" s="226"/>
      <c r="AJ181" s="226"/>
      <c r="AK181" s="226"/>
      <c r="AL181" s="226"/>
      <c r="AM181" s="226"/>
      <c r="AN181" s="226"/>
      <c r="AO181" s="226"/>
      <c r="AP181" s="226"/>
      <c r="AQ181" s="226"/>
      <c r="AR181" s="226"/>
      <c r="AS181" s="226"/>
      <c r="AT181" s="226"/>
      <c r="AU181" s="226"/>
      <c r="AV181" s="226"/>
      <c r="AW181" s="226"/>
      <c r="AX181" s="226"/>
      <c r="AY181" s="226"/>
      <c r="AZ181" s="226"/>
      <c r="BA181" s="226"/>
      <c r="BB181" s="226"/>
      <c r="BC181" s="226"/>
      <c r="BD181" s="226"/>
      <c r="BE181" s="226"/>
      <c r="BF181" s="226"/>
      <c r="BG181" s="226"/>
      <c r="BH181" s="226"/>
      <c r="BI181" s="226"/>
      <c r="BJ181" s="226"/>
      <c r="BK181" s="226"/>
      <c r="BL181" s="226"/>
      <c r="BM181" s="226"/>
      <c r="BN181" s="226"/>
      <c r="BO181" s="226"/>
      <c r="BP181" s="226"/>
      <c r="BQ181" s="226"/>
      <c r="BR181" s="226"/>
      <c r="BS181" s="226"/>
      <c r="BT181" s="226"/>
      <c r="BU181" s="226"/>
      <c r="BV181" s="226"/>
      <c r="BW181" s="226"/>
      <c r="BX181" s="226"/>
      <c r="BY181" s="226"/>
      <c r="BZ181" s="226"/>
      <c r="CA181" s="226"/>
      <c r="CB181" s="226"/>
      <c r="CC181" s="226"/>
      <c r="CD181" s="226"/>
      <c r="CE181" s="226"/>
      <c r="CF181" s="226"/>
      <c r="CG181" s="226"/>
      <c r="CH181" s="226"/>
      <c r="CI181" s="226"/>
      <c r="CJ181" s="226"/>
      <c r="CK181" s="226"/>
      <c r="CL181" s="226"/>
      <c r="CM181" s="226"/>
      <c r="CN181" s="226"/>
      <c r="CO181" s="226"/>
      <c r="CP181" s="226"/>
      <c r="CQ181" s="226"/>
      <c r="CR181" s="226"/>
      <c r="CS181" s="226"/>
      <c r="CT181" s="226"/>
      <c r="CU181" s="226"/>
      <c r="CV181" s="226"/>
      <c r="CW181" s="226"/>
      <c r="CX181" s="226"/>
      <c r="CY181" s="226"/>
      <c r="CZ181" s="226"/>
      <c r="DA181" s="226"/>
      <c r="DB181" s="226"/>
      <c r="DC181" s="226"/>
      <c r="DD181" s="226"/>
      <c r="DE181" s="226"/>
      <c r="DF181" s="226"/>
      <c r="DG181" s="226"/>
      <c r="DH181" s="226"/>
      <c r="DI181" s="226"/>
      <c r="DJ181" s="226"/>
      <c r="DK181" s="226"/>
      <c r="DL181" s="226"/>
      <c r="DM181" s="226"/>
      <c r="DN181" s="226"/>
      <c r="DO181" s="226"/>
      <c r="DP181" s="226"/>
      <c r="DQ181" s="226"/>
      <c r="DR181" s="226"/>
      <c r="DS181" s="226"/>
      <c r="DT181" s="226"/>
      <c r="DU181" s="226"/>
      <c r="DV181" s="226"/>
      <c r="DW181" s="226"/>
      <c r="DX181" s="226"/>
      <c r="DY181" s="226"/>
      <c r="DZ181" s="226"/>
      <c r="EA181" s="226"/>
      <c r="EB181" s="226"/>
      <c r="EC181" s="226"/>
      <c r="ED181" s="226"/>
      <c r="EE181" s="226"/>
      <c r="EF181" s="226"/>
      <c r="EG181" s="226"/>
      <c r="EH181" s="226"/>
      <c r="EI181" s="226"/>
      <c r="EJ181" s="226"/>
      <c r="EK181" s="226"/>
      <c r="EL181" s="226"/>
      <c r="EM181" s="226"/>
      <c r="EN181" s="226"/>
      <c r="EO181" s="226"/>
      <c r="EP181" s="226"/>
      <c r="EQ181" s="226"/>
      <c r="ER181" s="226"/>
      <c r="ES181" s="226"/>
      <c r="ET181" s="226"/>
      <c r="EU181" s="226"/>
      <c r="EV181" s="226"/>
      <c r="EW181" s="226"/>
      <c r="EX181" s="226"/>
      <c r="EY181" s="226"/>
      <c r="EZ181" s="226"/>
      <c r="FA181" s="226"/>
      <c r="FB181" s="226"/>
      <c r="FC181" s="226"/>
      <c r="FD181" s="226"/>
      <c r="FE181" s="226"/>
      <c r="FF181" s="226"/>
      <c r="FG181" s="226"/>
      <c r="FH181" s="226"/>
      <c r="FI181" s="226"/>
      <c r="FJ181" s="226"/>
      <c r="FK181" s="226"/>
      <c r="FL181" s="226"/>
      <c r="FM181" s="226"/>
      <c r="FN181" s="226"/>
      <c r="FO181" s="226"/>
      <c r="FP181" s="226"/>
      <c r="FQ181" s="226"/>
      <c r="FR181" s="226"/>
      <c r="FS181" s="226"/>
      <c r="FT181" s="226"/>
      <c r="FU181" s="226"/>
      <c r="FV181" s="226"/>
      <c r="FW181" s="226"/>
      <c r="FX181" s="226"/>
      <c r="FY181" s="226"/>
      <c r="FZ181" s="226"/>
      <c r="GA181" s="226"/>
      <c r="GB181" s="226"/>
      <c r="GC181" s="226"/>
      <c r="GD181" s="226"/>
      <c r="GE181" s="226"/>
      <c r="GF181" s="226"/>
      <c r="GG181" s="226"/>
      <c r="GH181" s="226"/>
      <c r="GI181" s="226"/>
      <c r="GJ181" s="226"/>
      <c r="GK181" s="226"/>
      <c r="GL181" s="226"/>
      <c r="GM181" s="226"/>
      <c r="GN181" s="226"/>
      <c r="GO181" s="226"/>
      <c r="GP181" s="226"/>
      <c r="GQ181" s="226"/>
      <c r="GR181" s="226"/>
      <c r="GS181" s="226"/>
      <c r="GT181" s="226"/>
      <c r="GU181" s="226"/>
      <c r="GV181" s="226"/>
      <c r="GW181" s="226"/>
      <c r="GX181" s="226"/>
      <c r="GY181" s="226"/>
      <c r="GZ181" s="226"/>
      <c r="HA181" s="226"/>
      <c r="HB181" s="226"/>
      <c r="HC181" s="226"/>
      <c r="HD181" s="226"/>
      <c r="HE181" s="226"/>
      <c r="HF181" s="226"/>
      <c r="HG181" s="226"/>
      <c r="HH181" s="226"/>
      <c r="HI181" s="226"/>
      <c r="HJ181" s="226"/>
      <c r="HK181" s="226"/>
      <c r="HL181" s="226"/>
      <c r="HM181" s="226"/>
      <c r="HN181" s="226"/>
      <c r="HO181" s="226"/>
      <c r="HP181" s="226"/>
      <c r="HQ181" s="226"/>
      <c r="HR181" s="226"/>
    </row>
    <row r="182" spans="1:226">
      <c r="A182" s="238"/>
      <c r="B182" s="238"/>
      <c r="C182" s="257"/>
      <c r="D182" s="258"/>
      <c r="E182" s="238"/>
      <c r="F182" s="259"/>
      <c r="G182" s="260"/>
      <c r="H182" s="261"/>
      <c r="I182" s="226"/>
      <c r="J182" s="226"/>
      <c r="K182" s="226"/>
      <c r="L182" s="226"/>
      <c r="M182" s="226"/>
      <c r="N182" s="226"/>
      <c r="O182" s="226"/>
      <c r="P182" s="226"/>
      <c r="Q182" s="226"/>
      <c r="R182" s="226"/>
      <c r="S182" s="226"/>
      <c r="T182" s="226"/>
      <c r="U182" s="226"/>
      <c r="V182" s="226"/>
      <c r="W182" s="226"/>
      <c r="X182" s="226"/>
      <c r="Y182" s="226"/>
      <c r="Z182" s="226"/>
      <c r="AA182" s="226"/>
      <c r="AB182" s="226"/>
      <c r="AC182" s="226"/>
      <c r="AD182" s="226"/>
      <c r="AE182" s="226"/>
      <c r="AF182" s="226"/>
      <c r="AG182" s="226"/>
      <c r="AH182" s="226"/>
      <c r="AI182" s="226"/>
      <c r="AJ182" s="226"/>
      <c r="AK182" s="226"/>
      <c r="AL182" s="226"/>
      <c r="AM182" s="226"/>
      <c r="AN182" s="226"/>
      <c r="AO182" s="226"/>
      <c r="AP182" s="226"/>
      <c r="AQ182" s="226"/>
      <c r="AR182" s="226"/>
      <c r="AS182" s="226"/>
      <c r="AT182" s="226"/>
      <c r="AU182" s="226"/>
      <c r="AV182" s="226"/>
      <c r="AW182" s="226"/>
      <c r="AX182" s="226"/>
      <c r="AY182" s="226"/>
      <c r="AZ182" s="226"/>
      <c r="BA182" s="226"/>
      <c r="BB182" s="226"/>
      <c r="BC182" s="226"/>
      <c r="BD182" s="226"/>
      <c r="BE182" s="226"/>
      <c r="BF182" s="226"/>
      <c r="BG182" s="226"/>
      <c r="BH182" s="226"/>
      <c r="BI182" s="226"/>
      <c r="BJ182" s="226"/>
      <c r="BK182" s="226"/>
      <c r="BL182" s="226"/>
      <c r="BM182" s="226"/>
      <c r="BN182" s="226"/>
      <c r="BO182" s="226"/>
      <c r="BP182" s="226"/>
      <c r="BQ182" s="226"/>
      <c r="BR182" s="226"/>
      <c r="BS182" s="226"/>
      <c r="BT182" s="226"/>
      <c r="BU182" s="226"/>
      <c r="BV182" s="226"/>
      <c r="BW182" s="226"/>
      <c r="BX182" s="226"/>
      <c r="BY182" s="226"/>
      <c r="BZ182" s="226"/>
      <c r="CA182" s="226"/>
      <c r="CB182" s="226"/>
      <c r="CC182" s="226"/>
      <c r="CD182" s="226"/>
      <c r="CE182" s="226"/>
      <c r="CF182" s="226"/>
      <c r="CG182" s="226"/>
      <c r="CH182" s="226"/>
      <c r="CI182" s="226"/>
      <c r="CJ182" s="226"/>
      <c r="CK182" s="226"/>
      <c r="CL182" s="226"/>
      <c r="CM182" s="226"/>
      <c r="CN182" s="226"/>
      <c r="CO182" s="226"/>
      <c r="CP182" s="226"/>
      <c r="CQ182" s="226"/>
      <c r="CR182" s="226"/>
      <c r="CS182" s="226"/>
      <c r="CT182" s="226"/>
      <c r="CU182" s="226"/>
      <c r="CV182" s="226"/>
      <c r="CW182" s="226"/>
      <c r="CX182" s="226"/>
      <c r="CY182" s="226"/>
      <c r="CZ182" s="226"/>
      <c r="DA182" s="226"/>
      <c r="DB182" s="226"/>
      <c r="DC182" s="226"/>
      <c r="DD182" s="226"/>
      <c r="DE182" s="226"/>
      <c r="DF182" s="226"/>
      <c r="DG182" s="226"/>
      <c r="DH182" s="226"/>
      <c r="DI182" s="226"/>
      <c r="DJ182" s="226"/>
      <c r="DK182" s="226"/>
      <c r="DL182" s="226"/>
      <c r="DM182" s="226"/>
      <c r="DN182" s="226"/>
      <c r="DO182" s="226"/>
      <c r="DP182" s="226"/>
      <c r="DQ182" s="226"/>
      <c r="DR182" s="226"/>
      <c r="DS182" s="226"/>
      <c r="DT182" s="226"/>
      <c r="DU182" s="226"/>
      <c r="DV182" s="226"/>
      <c r="DW182" s="226"/>
      <c r="DX182" s="226"/>
      <c r="DY182" s="226"/>
      <c r="DZ182" s="226"/>
      <c r="EA182" s="226"/>
      <c r="EB182" s="226"/>
      <c r="EC182" s="226"/>
      <c r="ED182" s="226"/>
      <c r="EE182" s="226"/>
      <c r="EF182" s="226"/>
      <c r="EG182" s="226"/>
      <c r="EH182" s="226"/>
      <c r="EI182" s="226"/>
      <c r="EJ182" s="226"/>
      <c r="EK182" s="226"/>
      <c r="EL182" s="226"/>
      <c r="EM182" s="226"/>
      <c r="EN182" s="226"/>
      <c r="EO182" s="226"/>
      <c r="EP182" s="226"/>
      <c r="EQ182" s="226"/>
      <c r="ER182" s="226"/>
      <c r="ES182" s="226"/>
      <c r="ET182" s="226"/>
      <c r="EU182" s="226"/>
      <c r="EV182" s="226"/>
      <c r="EW182" s="226"/>
      <c r="EX182" s="226"/>
      <c r="EY182" s="226"/>
      <c r="EZ182" s="226"/>
      <c r="FA182" s="226"/>
      <c r="FB182" s="226"/>
      <c r="FC182" s="226"/>
      <c r="FD182" s="226"/>
      <c r="FE182" s="226"/>
      <c r="FF182" s="226"/>
      <c r="FG182" s="226"/>
      <c r="FH182" s="226"/>
      <c r="FI182" s="226"/>
      <c r="FJ182" s="226"/>
      <c r="FK182" s="226"/>
      <c r="FL182" s="226"/>
      <c r="FM182" s="226"/>
      <c r="FN182" s="226"/>
      <c r="FO182" s="226"/>
      <c r="FP182" s="226"/>
      <c r="FQ182" s="226"/>
      <c r="FR182" s="226"/>
      <c r="FS182" s="226"/>
      <c r="FT182" s="226"/>
      <c r="FU182" s="226"/>
      <c r="FV182" s="226"/>
      <c r="FW182" s="226"/>
      <c r="FX182" s="226"/>
      <c r="FY182" s="226"/>
      <c r="FZ182" s="226"/>
      <c r="GA182" s="226"/>
      <c r="GB182" s="226"/>
      <c r="GC182" s="226"/>
      <c r="GD182" s="226"/>
      <c r="GE182" s="226"/>
      <c r="GF182" s="226"/>
      <c r="GG182" s="226"/>
      <c r="GH182" s="226"/>
      <c r="GI182" s="226"/>
      <c r="GJ182" s="226"/>
      <c r="GK182" s="226"/>
      <c r="GL182" s="226"/>
      <c r="GM182" s="226"/>
      <c r="GN182" s="226"/>
      <c r="GO182" s="226"/>
      <c r="GP182" s="226"/>
      <c r="GQ182" s="226"/>
      <c r="GR182" s="226"/>
      <c r="GS182" s="226"/>
      <c r="GT182" s="226"/>
      <c r="GU182" s="226"/>
      <c r="GV182" s="226"/>
      <c r="GW182" s="226"/>
      <c r="GX182" s="226"/>
      <c r="GY182" s="226"/>
      <c r="GZ182" s="226"/>
      <c r="HA182" s="226"/>
      <c r="HB182" s="226"/>
      <c r="HC182" s="226"/>
      <c r="HD182" s="226"/>
      <c r="HE182" s="226"/>
      <c r="HF182" s="226"/>
      <c r="HG182" s="226"/>
      <c r="HH182" s="226"/>
      <c r="HI182" s="226"/>
      <c r="HJ182" s="226"/>
      <c r="HK182" s="226"/>
      <c r="HL182" s="226"/>
      <c r="HM182" s="226"/>
      <c r="HN182" s="226"/>
      <c r="HO182" s="226"/>
      <c r="HP182" s="226"/>
      <c r="HQ182" s="226"/>
      <c r="HR182" s="226"/>
    </row>
    <row r="183" spans="1:226">
      <c r="A183" s="238"/>
      <c r="B183" s="238"/>
      <c r="C183" s="257"/>
      <c r="D183" s="258"/>
      <c r="E183" s="238"/>
      <c r="F183" s="259"/>
      <c r="G183" s="260"/>
      <c r="H183" s="261"/>
      <c r="I183" s="226"/>
      <c r="J183" s="226"/>
      <c r="K183" s="226"/>
      <c r="L183" s="226"/>
      <c r="M183" s="226"/>
      <c r="N183" s="226"/>
      <c r="O183" s="226"/>
      <c r="P183" s="226"/>
      <c r="Q183" s="226"/>
      <c r="R183" s="226"/>
      <c r="S183" s="226"/>
      <c r="T183" s="226"/>
      <c r="U183" s="226"/>
      <c r="V183" s="226"/>
      <c r="W183" s="226"/>
      <c r="X183" s="226"/>
      <c r="Y183" s="226"/>
      <c r="Z183" s="226"/>
      <c r="AA183" s="226"/>
      <c r="AB183" s="226"/>
      <c r="AC183" s="226"/>
      <c r="AD183" s="226"/>
      <c r="AE183" s="226"/>
      <c r="AF183" s="226"/>
      <c r="AG183" s="226"/>
      <c r="AH183" s="226"/>
      <c r="AI183" s="226"/>
      <c r="AJ183" s="226"/>
      <c r="AK183" s="226"/>
      <c r="AL183" s="226"/>
      <c r="AM183" s="226"/>
      <c r="AN183" s="226"/>
      <c r="AO183" s="226"/>
      <c r="AP183" s="226"/>
      <c r="AQ183" s="226"/>
      <c r="AR183" s="226"/>
      <c r="AS183" s="226"/>
      <c r="AT183" s="226"/>
      <c r="AU183" s="226"/>
      <c r="AV183" s="226"/>
      <c r="AW183" s="226"/>
      <c r="AX183" s="226"/>
      <c r="AY183" s="226"/>
      <c r="AZ183" s="226"/>
      <c r="BA183" s="226"/>
      <c r="BB183" s="226"/>
      <c r="BC183" s="226"/>
      <c r="BD183" s="226"/>
      <c r="BE183" s="226"/>
      <c r="BF183" s="226"/>
      <c r="BG183" s="226"/>
      <c r="BH183" s="226"/>
      <c r="BI183" s="226"/>
      <c r="BJ183" s="226"/>
      <c r="BK183" s="226"/>
      <c r="BL183" s="226"/>
      <c r="BM183" s="226"/>
      <c r="BN183" s="226"/>
      <c r="BO183" s="226"/>
      <c r="BP183" s="226"/>
      <c r="BQ183" s="226"/>
      <c r="BR183" s="226"/>
      <c r="BS183" s="226"/>
      <c r="BT183" s="226"/>
      <c r="BU183" s="226"/>
      <c r="BV183" s="226"/>
      <c r="BW183" s="226"/>
      <c r="BX183" s="226"/>
      <c r="BY183" s="226"/>
      <c r="BZ183" s="226"/>
      <c r="CA183" s="226"/>
      <c r="CB183" s="226"/>
      <c r="CC183" s="226"/>
      <c r="CD183" s="226"/>
      <c r="CE183" s="226"/>
      <c r="CF183" s="226"/>
      <c r="CG183" s="226"/>
      <c r="CH183" s="226"/>
      <c r="CI183" s="226"/>
      <c r="CJ183" s="226"/>
      <c r="CK183" s="226"/>
      <c r="CL183" s="226"/>
      <c r="CM183" s="226"/>
      <c r="CN183" s="226"/>
      <c r="CO183" s="226"/>
      <c r="CP183" s="226"/>
      <c r="CQ183" s="226"/>
      <c r="CR183" s="226"/>
      <c r="CS183" s="226"/>
      <c r="CT183" s="226"/>
      <c r="CU183" s="226"/>
      <c r="CV183" s="226"/>
      <c r="CW183" s="226"/>
      <c r="CX183" s="226"/>
      <c r="CY183" s="226"/>
      <c r="CZ183" s="226"/>
      <c r="DA183" s="226"/>
      <c r="DB183" s="226"/>
      <c r="DC183" s="226"/>
      <c r="DD183" s="226"/>
      <c r="DE183" s="226"/>
      <c r="DF183" s="226"/>
      <c r="DG183" s="226"/>
      <c r="DH183" s="226"/>
      <c r="DI183" s="226"/>
      <c r="DJ183" s="226"/>
      <c r="DK183" s="226"/>
      <c r="DL183" s="226"/>
      <c r="DM183" s="226"/>
      <c r="DN183" s="226"/>
      <c r="DO183" s="226"/>
      <c r="DP183" s="226"/>
      <c r="DQ183" s="226"/>
      <c r="DR183" s="226"/>
      <c r="DS183" s="226"/>
      <c r="DT183" s="226"/>
      <c r="DU183" s="226"/>
      <c r="DV183" s="226"/>
      <c r="DW183" s="226"/>
      <c r="DX183" s="226"/>
      <c r="DY183" s="226"/>
      <c r="DZ183" s="226"/>
      <c r="EA183" s="226"/>
      <c r="EB183" s="226"/>
      <c r="EC183" s="226"/>
      <c r="ED183" s="226"/>
      <c r="EE183" s="226"/>
      <c r="EF183" s="226"/>
      <c r="EG183" s="226"/>
      <c r="EH183" s="226"/>
      <c r="EI183" s="226"/>
      <c r="EJ183" s="226"/>
      <c r="EK183" s="226"/>
      <c r="EL183" s="226"/>
      <c r="EM183" s="226"/>
      <c r="EN183" s="226"/>
      <c r="EO183" s="226"/>
      <c r="EP183" s="226"/>
      <c r="EQ183" s="226"/>
      <c r="ER183" s="226"/>
      <c r="ES183" s="226"/>
      <c r="ET183" s="226"/>
      <c r="EU183" s="226"/>
      <c r="EV183" s="226"/>
      <c r="EW183" s="226"/>
      <c r="EX183" s="226"/>
      <c r="EY183" s="226"/>
      <c r="EZ183" s="226"/>
      <c r="FA183" s="226"/>
      <c r="FB183" s="226"/>
      <c r="FC183" s="226"/>
      <c r="FD183" s="226"/>
      <c r="FE183" s="226"/>
      <c r="FF183" s="226"/>
      <c r="FG183" s="226"/>
      <c r="FH183" s="226"/>
      <c r="FI183" s="226"/>
      <c r="FJ183" s="226"/>
      <c r="FK183" s="226"/>
      <c r="FL183" s="226"/>
      <c r="FM183" s="226"/>
      <c r="FN183" s="226"/>
      <c r="FO183" s="226"/>
      <c r="FP183" s="226"/>
      <c r="FQ183" s="226"/>
      <c r="FR183" s="226"/>
      <c r="FS183" s="226"/>
      <c r="FT183" s="226"/>
      <c r="FU183" s="226"/>
      <c r="FV183" s="226"/>
      <c r="FW183" s="226"/>
      <c r="FX183" s="226"/>
      <c r="FY183" s="226"/>
      <c r="FZ183" s="226"/>
      <c r="GA183" s="226"/>
      <c r="GB183" s="226"/>
      <c r="GC183" s="226"/>
      <c r="GD183" s="226"/>
      <c r="GE183" s="226"/>
      <c r="GF183" s="226"/>
      <c r="GG183" s="226"/>
      <c r="GH183" s="226"/>
      <c r="GI183" s="226"/>
      <c r="GJ183" s="226"/>
      <c r="GK183" s="226"/>
      <c r="GL183" s="226"/>
      <c r="GM183" s="226"/>
      <c r="GN183" s="226"/>
      <c r="GO183" s="226"/>
      <c r="GP183" s="226"/>
      <c r="GQ183" s="226"/>
      <c r="GR183" s="226"/>
      <c r="GS183" s="226"/>
      <c r="GT183" s="226"/>
      <c r="GU183" s="226"/>
      <c r="GV183" s="226"/>
      <c r="GW183" s="226"/>
      <c r="GX183" s="226"/>
      <c r="GY183" s="226"/>
      <c r="GZ183" s="226"/>
      <c r="HA183" s="226"/>
      <c r="HB183" s="226"/>
      <c r="HC183" s="226"/>
      <c r="HD183" s="226"/>
      <c r="HE183" s="226"/>
      <c r="HF183" s="226"/>
      <c r="HG183" s="226"/>
      <c r="HH183" s="226"/>
      <c r="HI183" s="226"/>
      <c r="HJ183" s="226"/>
      <c r="HK183" s="226"/>
      <c r="HL183" s="226"/>
      <c r="HM183" s="226"/>
      <c r="HN183" s="226"/>
      <c r="HO183" s="226"/>
      <c r="HP183" s="226"/>
      <c r="HQ183" s="226"/>
      <c r="HR183" s="226"/>
    </row>
    <row r="184" spans="1:226">
      <c r="A184" s="238"/>
      <c r="B184" s="238"/>
      <c r="C184" s="257"/>
      <c r="D184" s="258"/>
      <c r="E184" s="238"/>
      <c r="F184" s="259"/>
      <c r="G184" s="260"/>
      <c r="H184" s="261"/>
      <c r="I184" s="226"/>
      <c r="J184" s="226"/>
      <c r="K184" s="226"/>
      <c r="L184" s="226"/>
      <c r="M184" s="226"/>
      <c r="N184" s="226"/>
      <c r="O184" s="226"/>
      <c r="P184" s="226"/>
      <c r="Q184" s="226"/>
      <c r="R184" s="226"/>
      <c r="S184" s="226"/>
      <c r="T184" s="226"/>
      <c r="U184" s="226"/>
      <c r="V184" s="226"/>
      <c r="W184" s="226"/>
      <c r="X184" s="226"/>
      <c r="Y184" s="226"/>
      <c r="Z184" s="226"/>
      <c r="AA184" s="226"/>
      <c r="AB184" s="226"/>
      <c r="AC184" s="226"/>
      <c r="AD184" s="226"/>
      <c r="AE184" s="226"/>
      <c r="AF184" s="226"/>
      <c r="AG184" s="226"/>
      <c r="AH184" s="226"/>
      <c r="AI184" s="226"/>
      <c r="AJ184" s="226"/>
      <c r="AK184" s="226"/>
      <c r="AL184" s="226"/>
      <c r="AM184" s="226"/>
      <c r="AN184" s="226"/>
      <c r="AO184" s="226"/>
      <c r="AP184" s="226"/>
      <c r="AQ184" s="226"/>
      <c r="AR184" s="226"/>
      <c r="AS184" s="226"/>
      <c r="AT184" s="226"/>
      <c r="AU184" s="226"/>
      <c r="AV184" s="226"/>
      <c r="AW184" s="226"/>
      <c r="AX184" s="226"/>
      <c r="AY184" s="226"/>
      <c r="AZ184" s="226"/>
      <c r="BA184" s="226"/>
      <c r="BB184" s="226"/>
      <c r="BC184" s="226"/>
      <c r="BD184" s="226"/>
      <c r="BE184" s="226"/>
      <c r="BF184" s="226"/>
      <c r="BG184" s="226"/>
      <c r="BH184" s="226"/>
      <c r="BI184" s="226"/>
      <c r="BJ184" s="226"/>
      <c r="BK184" s="226"/>
      <c r="BL184" s="226"/>
      <c r="BM184" s="226"/>
      <c r="BN184" s="226"/>
      <c r="BO184" s="226"/>
      <c r="BP184" s="226"/>
      <c r="BQ184" s="226"/>
      <c r="BR184" s="226"/>
      <c r="BS184" s="226"/>
      <c r="BT184" s="226"/>
      <c r="BU184" s="226"/>
      <c r="BV184" s="226"/>
      <c r="BW184" s="226"/>
      <c r="BX184" s="226"/>
      <c r="BY184" s="226"/>
      <c r="BZ184" s="226"/>
      <c r="CA184" s="226"/>
      <c r="CB184" s="226"/>
      <c r="CC184" s="226"/>
      <c r="CD184" s="226"/>
      <c r="CE184" s="226"/>
      <c r="CF184" s="226"/>
      <c r="CG184" s="226"/>
      <c r="CH184" s="226"/>
      <c r="CI184" s="226"/>
      <c r="CJ184" s="226"/>
      <c r="CK184" s="226"/>
      <c r="CL184" s="226"/>
      <c r="CM184" s="226"/>
      <c r="CN184" s="226"/>
      <c r="CO184" s="226"/>
      <c r="CP184" s="226"/>
      <c r="CQ184" s="226"/>
      <c r="CR184" s="226"/>
      <c r="CS184" s="226"/>
      <c r="CT184" s="226"/>
      <c r="CU184" s="226"/>
      <c r="CV184" s="226"/>
      <c r="CW184" s="226"/>
      <c r="CX184" s="226"/>
      <c r="CY184" s="226"/>
      <c r="CZ184" s="226"/>
      <c r="DA184" s="226"/>
      <c r="DB184" s="226"/>
      <c r="DC184" s="226"/>
      <c r="DD184" s="226"/>
      <c r="DE184" s="226"/>
      <c r="DF184" s="226"/>
      <c r="DG184" s="226"/>
      <c r="DH184" s="226"/>
      <c r="DI184" s="226"/>
      <c r="DJ184" s="226"/>
      <c r="DK184" s="226"/>
      <c r="DL184" s="226"/>
      <c r="DM184" s="226"/>
      <c r="DN184" s="226"/>
      <c r="DO184" s="226"/>
      <c r="DP184" s="226"/>
      <c r="DQ184" s="226"/>
      <c r="DR184" s="226"/>
      <c r="DS184" s="226"/>
      <c r="DT184" s="226"/>
      <c r="DU184" s="226"/>
      <c r="DV184" s="226"/>
      <c r="DW184" s="226"/>
      <c r="DX184" s="226"/>
      <c r="DY184" s="226"/>
      <c r="DZ184" s="226"/>
      <c r="EA184" s="226"/>
      <c r="EB184" s="226"/>
      <c r="EC184" s="226"/>
      <c r="ED184" s="226"/>
      <c r="EE184" s="226"/>
      <c r="EF184" s="226"/>
      <c r="EG184" s="226"/>
      <c r="EH184" s="226"/>
      <c r="EI184" s="226"/>
      <c r="EJ184" s="226"/>
      <c r="EK184" s="226"/>
      <c r="EL184" s="226"/>
      <c r="EM184" s="226"/>
      <c r="EN184" s="226"/>
      <c r="EO184" s="226"/>
      <c r="EP184" s="226"/>
      <c r="EQ184" s="226"/>
      <c r="ER184" s="226"/>
      <c r="ES184" s="226"/>
      <c r="ET184" s="226"/>
      <c r="EU184" s="226"/>
      <c r="EV184" s="226"/>
      <c r="EW184" s="226"/>
      <c r="EX184" s="226"/>
      <c r="EY184" s="226"/>
      <c r="EZ184" s="226"/>
      <c r="FA184" s="226"/>
      <c r="FB184" s="226"/>
      <c r="FC184" s="226"/>
      <c r="FD184" s="226"/>
      <c r="FE184" s="226"/>
      <c r="FF184" s="226"/>
      <c r="FG184" s="226"/>
      <c r="FH184" s="226"/>
      <c r="FI184" s="226"/>
      <c r="FJ184" s="226"/>
      <c r="FK184" s="226"/>
      <c r="FL184" s="226"/>
      <c r="FM184" s="226"/>
      <c r="FN184" s="226"/>
      <c r="FO184" s="226"/>
      <c r="FP184" s="226"/>
      <c r="FQ184" s="226"/>
      <c r="FR184" s="226"/>
      <c r="FS184" s="226"/>
      <c r="FT184" s="226"/>
      <c r="FU184" s="226"/>
      <c r="FV184" s="226"/>
      <c r="FW184" s="226"/>
      <c r="FX184" s="226"/>
      <c r="FY184" s="226"/>
      <c r="FZ184" s="226"/>
      <c r="GA184" s="226"/>
      <c r="GB184" s="226"/>
      <c r="GC184" s="226"/>
      <c r="GD184" s="226"/>
      <c r="GE184" s="226"/>
      <c r="GF184" s="226"/>
      <c r="GG184" s="226"/>
      <c r="GH184" s="226"/>
      <c r="GI184" s="226"/>
      <c r="GJ184" s="226"/>
      <c r="GK184" s="226"/>
      <c r="GL184" s="226"/>
      <c r="GM184" s="226"/>
      <c r="GN184" s="226"/>
      <c r="GO184" s="226"/>
      <c r="GP184" s="226"/>
      <c r="GQ184" s="226"/>
      <c r="GR184" s="226"/>
      <c r="GS184" s="226"/>
      <c r="GT184" s="226"/>
      <c r="GU184" s="226"/>
      <c r="GV184" s="226"/>
      <c r="GW184" s="226"/>
      <c r="GX184" s="226"/>
      <c r="GY184" s="226"/>
      <c r="GZ184" s="226"/>
      <c r="HA184" s="226"/>
      <c r="HB184" s="226"/>
      <c r="HC184" s="226"/>
      <c r="HD184" s="226"/>
      <c r="HE184" s="226"/>
      <c r="HF184" s="226"/>
      <c r="HG184" s="226"/>
      <c r="HH184" s="226"/>
      <c r="HI184" s="226"/>
      <c r="HJ184" s="226"/>
      <c r="HK184" s="226"/>
      <c r="HL184" s="226"/>
      <c r="HM184" s="226"/>
      <c r="HN184" s="226"/>
      <c r="HO184" s="226"/>
      <c r="HP184" s="226"/>
      <c r="HQ184" s="226"/>
      <c r="HR184" s="226"/>
    </row>
    <row r="185" spans="1:226">
      <c r="A185" s="238"/>
      <c r="B185" s="238"/>
      <c r="C185" s="257"/>
      <c r="D185" s="258"/>
      <c r="E185" s="238"/>
      <c r="F185" s="259"/>
      <c r="G185" s="260"/>
      <c r="H185" s="261"/>
      <c r="I185" s="226"/>
      <c r="J185" s="226"/>
      <c r="K185" s="226"/>
      <c r="L185" s="226"/>
      <c r="M185" s="226"/>
      <c r="N185" s="226"/>
      <c r="O185" s="226"/>
      <c r="P185" s="226"/>
      <c r="Q185" s="226"/>
      <c r="R185" s="226"/>
      <c r="S185" s="226"/>
      <c r="T185" s="226"/>
      <c r="U185" s="226"/>
      <c r="V185" s="226"/>
      <c r="W185" s="226"/>
      <c r="X185" s="226"/>
      <c r="Y185" s="226"/>
      <c r="Z185" s="226"/>
      <c r="AA185" s="226"/>
      <c r="AB185" s="226"/>
      <c r="AC185" s="226"/>
      <c r="AD185" s="226"/>
      <c r="AE185" s="226"/>
      <c r="AF185" s="226"/>
      <c r="AG185" s="226"/>
      <c r="AH185" s="226"/>
      <c r="AI185" s="226"/>
      <c r="AJ185" s="226"/>
      <c r="AK185" s="226"/>
      <c r="AL185" s="226"/>
      <c r="AM185" s="226"/>
      <c r="AN185" s="226"/>
      <c r="AO185" s="226"/>
      <c r="AP185" s="226"/>
      <c r="AQ185" s="226"/>
      <c r="AR185" s="226"/>
      <c r="AS185" s="226"/>
      <c r="AT185" s="226"/>
      <c r="AU185" s="226"/>
      <c r="AV185" s="226"/>
      <c r="AW185" s="226"/>
      <c r="AX185" s="226"/>
      <c r="AY185" s="226"/>
      <c r="AZ185" s="226"/>
      <c r="BA185" s="226"/>
      <c r="BB185" s="226"/>
      <c r="BC185" s="226"/>
      <c r="BD185" s="226"/>
      <c r="BE185" s="226"/>
      <c r="BF185" s="226"/>
      <c r="BG185" s="226"/>
      <c r="BH185" s="226"/>
      <c r="BI185" s="226"/>
      <c r="BJ185" s="226"/>
      <c r="BK185" s="226"/>
      <c r="BL185" s="226"/>
      <c r="BM185" s="226"/>
      <c r="BN185" s="226"/>
      <c r="BO185" s="226"/>
      <c r="BP185" s="226"/>
      <c r="BQ185" s="226"/>
      <c r="BR185" s="226"/>
      <c r="BS185" s="226"/>
      <c r="BT185" s="226"/>
      <c r="BU185" s="226"/>
      <c r="BV185" s="226"/>
      <c r="BW185" s="226"/>
      <c r="BX185" s="226"/>
      <c r="BY185" s="226"/>
      <c r="BZ185" s="226"/>
      <c r="CA185" s="226"/>
      <c r="CB185" s="226"/>
      <c r="CC185" s="226"/>
      <c r="CD185" s="226"/>
      <c r="CE185" s="226"/>
      <c r="CF185" s="226"/>
      <c r="CG185" s="226"/>
      <c r="CH185" s="226"/>
      <c r="CI185" s="226"/>
      <c r="CJ185" s="226"/>
      <c r="CK185" s="226"/>
      <c r="CL185" s="226"/>
      <c r="CM185" s="226"/>
      <c r="CN185" s="226"/>
      <c r="CO185" s="226"/>
      <c r="CP185" s="226"/>
      <c r="CQ185" s="226"/>
      <c r="CR185" s="226"/>
      <c r="CS185" s="226"/>
      <c r="CT185" s="226"/>
      <c r="CU185" s="226"/>
      <c r="CV185" s="226"/>
      <c r="CW185" s="226"/>
      <c r="CX185" s="226"/>
      <c r="CY185" s="226"/>
      <c r="CZ185" s="226"/>
      <c r="DA185" s="226"/>
      <c r="DB185" s="226"/>
      <c r="DC185" s="226"/>
      <c r="DD185" s="226"/>
      <c r="DE185" s="226"/>
      <c r="DF185" s="226"/>
      <c r="DG185" s="226"/>
      <c r="DH185" s="226"/>
      <c r="DI185" s="226"/>
      <c r="DJ185" s="226"/>
      <c r="DK185" s="226"/>
      <c r="DL185" s="226"/>
      <c r="DM185" s="226"/>
      <c r="DN185" s="226"/>
      <c r="DO185" s="226"/>
      <c r="DP185" s="226"/>
      <c r="DQ185" s="226"/>
      <c r="DR185" s="226"/>
      <c r="DS185" s="226"/>
      <c r="DT185" s="226"/>
      <c r="DU185" s="226"/>
      <c r="DV185" s="226"/>
      <c r="DW185" s="226"/>
      <c r="DX185" s="226"/>
      <c r="DY185" s="226"/>
      <c r="DZ185" s="226"/>
      <c r="EA185" s="226"/>
      <c r="EB185" s="226"/>
      <c r="EC185" s="226"/>
      <c r="ED185" s="226"/>
      <c r="EE185" s="226"/>
      <c r="EF185" s="226"/>
      <c r="EG185" s="226"/>
      <c r="EH185" s="226"/>
      <c r="EI185" s="226"/>
      <c r="EJ185" s="226"/>
      <c r="EK185" s="226"/>
      <c r="EL185" s="226"/>
      <c r="EM185" s="226"/>
      <c r="EN185" s="226"/>
      <c r="EO185" s="226"/>
      <c r="EP185" s="226"/>
      <c r="EQ185" s="226"/>
      <c r="ER185" s="226"/>
      <c r="ES185" s="226"/>
      <c r="ET185" s="226"/>
      <c r="EU185" s="226"/>
      <c r="EV185" s="226"/>
      <c r="EW185" s="226"/>
      <c r="EX185" s="226"/>
      <c r="EY185" s="226"/>
      <c r="EZ185" s="226"/>
      <c r="FA185" s="226"/>
      <c r="FB185" s="226"/>
      <c r="FC185" s="226"/>
      <c r="FD185" s="226"/>
      <c r="FE185" s="226"/>
      <c r="FF185" s="226"/>
      <c r="FG185" s="226"/>
      <c r="FH185" s="226"/>
      <c r="FI185" s="226"/>
      <c r="FJ185" s="226"/>
      <c r="FK185" s="226"/>
      <c r="FL185" s="226"/>
      <c r="FM185" s="226"/>
      <c r="FN185" s="226"/>
      <c r="FO185" s="226"/>
      <c r="FP185" s="226"/>
      <c r="FQ185" s="226"/>
      <c r="FR185" s="226"/>
      <c r="FS185" s="226"/>
      <c r="FT185" s="226"/>
      <c r="FU185" s="226"/>
      <c r="FV185" s="226"/>
      <c r="FW185" s="226"/>
      <c r="FX185" s="226"/>
      <c r="FY185" s="226"/>
      <c r="FZ185" s="226"/>
      <c r="GA185" s="226"/>
      <c r="GB185" s="226"/>
      <c r="GC185" s="226"/>
      <c r="GD185" s="226"/>
      <c r="GE185" s="226"/>
      <c r="GF185" s="226"/>
      <c r="GG185" s="226"/>
      <c r="GH185" s="226"/>
      <c r="GI185" s="226"/>
      <c r="GJ185" s="226"/>
      <c r="GK185" s="226"/>
      <c r="GL185" s="226"/>
      <c r="GM185" s="226"/>
      <c r="GN185" s="226"/>
      <c r="GO185" s="226"/>
      <c r="GP185" s="226"/>
      <c r="GQ185" s="226"/>
      <c r="GR185" s="226"/>
      <c r="GS185" s="226"/>
      <c r="GT185" s="226"/>
      <c r="GU185" s="226"/>
      <c r="GV185" s="226"/>
      <c r="GW185" s="226"/>
      <c r="GX185" s="226"/>
      <c r="GY185" s="226"/>
      <c r="GZ185" s="226"/>
      <c r="HA185" s="226"/>
      <c r="HB185" s="226"/>
      <c r="HC185" s="226"/>
      <c r="HD185" s="226"/>
      <c r="HE185" s="226"/>
      <c r="HF185" s="226"/>
      <c r="HG185" s="226"/>
      <c r="HH185" s="226"/>
      <c r="HI185" s="226"/>
      <c r="HJ185" s="226"/>
      <c r="HK185" s="226"/>
      <c r="HL185" s="226"/>
      <c r="HM185" s="226"/>
      <c r="HN185" s="226"/>
      <c r="HO185" s="226"/>
      <c r="HP185" s="226"/>
      <c r="HQ185" s="226"/>
      <c r="HR185" s="226"/>
    </row>
    <row r="186" spans="1:226">
      <c r="A186" s="238"/>
      <c r="B186" s="238"/>
      <c r="C186" s="257"/>
      <c r="D186" s="258"/>
      <c r="E186" s="238"/>
      <c r="F186" s="259"/>
      <c r="G186" s="260"/>
      <c r="H186" s="261"/>
      <c r="I186" s="226"/>
      <c r="J186" s="226"/>
      <c r="K186" s="226"/>
      <c r="L186" s="226"/>
      <c r="M186" s="226"/>
      <c r="N186" s="226"/>
      <c r="O186" s="226"/>
      <c r="P186" s="226"/>
      <c r="Q186" s="226"/>
      <c r="R186" s="226"/>
      <c r="S186" s="226"/>
      <c r="T186" s="226"/>
      <c r="U186" s="226"/>
      <c r="V186" s="226"/>
      <c r="W186" s="226"/>
      <c r="X186" s="226"/>
      <c r="Y186" s="226"/>
      <c r="Z186" s="226"/>
      <c r="AA186" s="226"/>
      <c r="AB186" s="226"/>
      <c r="AC186" s="226"/>
      <c r="AD186" s="226"/>
      <c r="AE186" s="226"/>
      <c r="AF186" s="226"/>
      <c r="AG186" s="226"/>
      <c r="AH186" s="226"/>
      <c r="AI186" s="226"/>
      <c r="AJ186" s="226"/>
      <c r="AK186" s="226"/>
      <c r="AL186" s="226"/>
      <c r="AM186" s="226"/>
      <c r="AN186" s="226"/>
      <c r="AO186" s="226"/>
      <c r="AP186" s="226"/>
      <c r="AQ186" s="226"/>
      <c r="AR186" s="226"/>
      <c r="AS186" s="226"/>
      <c r="AT186" s="226"/>
      <c r="AU186" s="226"/>
      <c r="AV186" s="226"/>
      <c r="AW186" s="226"/>
      <c r="AX186" s="226"/>
      <c r="AY186" s="226"/>
      <c r="AZ186" s="226"/>
      <c r="BA186" s="226"/>
      <c r="BB186" s="226"/>
      <c r="BC186" s="226"/>
      <c r="BD186" s="226"/>
      <c r="BE186" s="226"/>
      <c r="BF186" s="226"/>
      <c r="BG186" s="226"/>
      <c r="BH186" s="226"/>
      <c r="BI186" s="226"/>
      <c r="BJ186" s="226"/>
      <c r="BK186" s="226"/>
      <c r="BL186" s="226"/>
      <c r="BM186" s="226"/>
      <c r="BN186" s="226"/>
      <c r="BO186" s="226"/>
      <c r="BP186" s="226"/>
      <c r="BQ186" s="226"/>
      <c r="BR186" s="226"/>
      <c r="BS186" s="226"/>
      <c r="BT186" s="226"/>
      <c r="BU186" s="226"/>
      <c r="BV186" s="226"/>
      <c r="BW186" s="226"/>
      <c r="BX186" s="226"/>
      <c r="BY186" s="226"/>
      <c r="BZ186" s="226"/>
      <c r="CA186" s="226"/>
      <c r="CB186" s="226"/>
      <c r="CC186" s="226"/>
      <c r="CD186" s="226"/>
      <c r="CE186" s="226"/>
      <c r="CF186" s="226"/>
      <c r="CG186" s="226"/>
      <c r="CH186" s="226"/>
      <c r="CI186" s="226"/>
      <c r="CJ186" s="226"/>
      <c r="CK186" s="226"/>
      <c r="CL186" s="226"/>
      <c r="CM186" s="226"/>
      <c r="CN186" s="226"/>
      <c r="CO186" s="226"/>
      <c r="CP186" s="226"/>
      <c r="CQ186" s="226"/>
      <c r="CR186" s="226"/>
      <c r="CS186" s="226"/>
      <c r="CT186" s="226"/>
      <c r="CU186" s="226"/>
      <c r="CV186" s="226"/>
      <c r="CW186" s="226"/>
      <c r="CX186" s="226"/>
      <c r="CY186" s="226"/>
      <c r="CZ186" s="226"/>
      <c r="DA186" s="226"/>
      <c r="DB186" s="226"/>
      <c r="DC186" s="226"/>
      <c r="DD186" s="226"/>
      <c r="DE186" s="226"/>
      <c r="DF186" s="226"/>
      <c r="DG186" s="226"/>
      <c r="DH186" s="226"/>
      <c r="DI186" s="226"/>
      <c r="DJ186" s="226"/>
      <c r="DK186" s="226"/>
      <c r="DL186" s="226"/>
      <c r="DM186" s="226"/>
      <c r="DN186" s="226"/>
      <c r="DO186" s="226"/>
      <c r="DP186" s="226"/>
      <c r="DQ186" s="226"/>
      <c r="DR186" s="226"/>
      <c r="DS186" s="226"/>
      <c r="DT186" s="226"/>
      <c r="DU186" s="226"/>
      <c r="DV186" s="226"/>
      <c r="DW186" s="226"/>
      <c r="DX186" s="226"/>
      <c r="DY186" s="226"/>
      <c r="DZ186" s="226"/>
      <c r="EA186" s="226"/>
      <c r="EB186" s="226"/>
      <c r="EC186" s="226"/>
      <c r="ED186" s="226"/>
      <c r="EE186" s="226"/>
      <c r="EF186" s="226"/>
      <c r="EG186" s="226"/>
      <c r="EH186" s="226"/>
      <c r="EI186" s="226"/>
      <c r="EJ186" s="226"/>
      <c r="EK186" s="226"/>
      <c r="EL186" s="226"/>
      <c r="EM186" s="226"/>
      <c r="EN186" s="226"/>
      <c r="EO186" s="226"/>
      <c r="EP186" s="226"/>
      <c r="EQ186" s="226"/>
      <c r="ER186" s="226"/>
      <c r="ES186" s="226"/>
      <c r="ET186" s="226"/>
      <c r="EU186" s="226"/>
      <c r="EV186" s="226"/>
      <c r="EW186" s="226"/>
      <c r="EX186" s="226"/>
      <c r="EY186" s="226"/>
      <c r="EZ186" s="226"/>
      <c r="FA186" s="226"/>
      <c r="FB186" s="226"/>
      <c r="FC186" s="226"/>
      <c r="FD186" s="226"/>
      <c r="FE186" s="226"/>
      <c r="FF186" s="226"/>
      <c r="FG186" s="226"/>
      <c r="FH186" s="226"/>
      <c r="FI186" s="226"/>
      <c r="FJ186" s="226"/>
      <c r="FK186" s="226"/>
      <c r="FL186" s="226"/>
      <c r="FM186" s="226"/>
      <c r="FN186" s="226"/>
      <c r="FO186" s="226"/>
      <c r="FP186" s="226"/>
      <c r="FQ186" s="226"/>
      <c r="FR186" s="226"/>
      <c r="FS186" s="226"/>
      <c r="FT186" s="226"/>
      <c r="FU186" s="226"/>
      <c r="FV186" s="226"/>
      <c r="FW186" s="226"/>
      <c r="FX186" s="226"/>
      <c r="FY186" s="226"/>
      <c r="FZ186" s="226"/>
      <c r="GA186" s="226"/>
      <c r="GB186" s="226"/>
      <c r="GC186" s="226"/>
      <c r="GD186" s="226"/>
      <c r="GE186" s="226"/>
      <c r="GF186" s="226"/>
      <c r="GG186" s="226"/>
      <c r="GH186" s="226"/>
      <c r="GI186" s="226"/>
      <c r="GJ186" s="226"/>
      <c r="GK186" s="226"/>
      <c r="GL186" s="226"/>
      <c r="GM186" s="226"/>
      <c r="GN186" s="226"/>
      <c r="GO186" s="226"/>
      <c r="GP186" s="226"/>
      <c r="GQ186" s="226"/>
      <c r="GR186" s="226"/>
      <c r="GS186" s="226"/>
      <c r="GT186" s="226"/>
      <c r="GU186" s="226"/>
      <c r="GV186" s="226"/>
      <c r="GW186" s="226"/>
      <c r="GX186" s="226"/>
      <c r="GY186" s="226"/>
      <c r="GZ186" s="226"/>
      <c r="HA186" s="226"/>
      <c r="HB186" s="226"/>
      <c r="HC186" s="226"/>
      <c r="HD186" s="226"/>
      <c r="HE186" s="226"/>
      <c r="HF186" s="226"/>
      <c r="HG186" s="226"/>
      <c r="HH186" s="226"/>
      <c r="HI186" s="226"/>
      <c r="HJ186" s="226"/>
      <c r="HK186" s="226"/>
      <c r="HL186" s="226"/>
      <c r="HM186" s="226"/>
      <c r="HN186" s="226"/>
      <c r="HO186" s="226"/>
      <c r="HP186" s="226"/>
      <c r="HQ186" s="226"/>
      <c r="HR186" s="226"/>
    </row>
    <row r="187" spans="1:226">
      <c r="A187" s="238"/>
      <c r="B187" s="238"/>
      <c r="C187" s="257"/>
      <c r="D187" s="258"/>
      <c r="E187" s="238"/>
      <c r="F187" s="259"/>
      <c r="G187" s="260"/>
      <c r="H187" s="261"/>
      <c r="I187" s="226"/>
      <c r="J187" s="226"/>
      <c r="K187" s="226"/>
      <c r="L187" s="226"/>
      <c r="M187" s="226"/>
      <c r="N187" s="226"/>
      <c r="O187" s="226"/>
      <c r="P187" s="226"/>
      <c r="Q187" s="226"/>
      <c r="R187" s="226"/>
      <c r="S187" s="226"/>
      <c r="T187" s="226"/>
      <c r="U187" s="226"/>
      <c r="V187" s="226"/>
      <c r="W187" s="226"/>
      <c r="X187" s="226"/>
      <c r="Y187" s="226"/>
      <c r="Z187" s="226"/>
      <c r="AA187" s="226"/>
      <c r="AB187" s="226"/>
      <c r="AC187" s="226"/>
      <c r="AD187" s="226"/>
      <c r="AE187" s="226"/>
      <c r="AF187" s="226"/>
      <c r="AG187" s="226"/>
      <c r="AH187" s="226"/>
      <c r="AI187" s="226"/>
      <c r="AJ187" s="226"/>
      <c r="AK187" s="226"/>
      <c r="AL187" s="226"/>
      <c r="AM187" s="226"/>
      <c r="AN187" s="226"/>
      <c r="AO187" s="226"/>
      <c r="AP187" s="226"/>
      <c r="AQ187" s="226"/>
      <c r="AR187" s="226"/>
      <c r="AS187" s="226"/>
      <c r="AT187" s="226"/>
      <c r="AU187" s="226"/>
      <c r="AV187" s="226"/>
      <c r="AW187" s="226"/>
      <c r="AX187" s="226"/>
      <c r="AY187" s="226"/>
      <c r="AZ187" s="226"/>
      <c r="BA187" s="226"/>
      <c r="BB187" s="226"/>
      <c r="BC187" s="226"/>
      <c r="BD187" s="226"/>
      <c r="BE187" s="226"/>
      <c r="BF187" s="226"/>
      <c r="BG187" s="226"/>
      <c r="BH187" s="226"/>
      <c r="BI187" s="226"/>
      <c r="BJ187" s="226"/>
      <c r="BK187" s="226"/>
      <c r="BL187" s="226"/>
      <c r="BM187" s="226"/>
      <c r="BN187" s="226"/>
      <c r="BO187" s="226"/>
      <c r="BP187" s="226"/>
      <c r="BQ187" s="226"/>
      <c r="BR187" s="226"/>
      <c r="BS187" s="226"/>
      <c r="BT187" s="226"/>
      <c r="BU187" s="226"/>
      <c r="BV187" s="226"/>
      <c r="BW187" s="226"/>
      <c r="BX187" s="226"/>
      <c r="BY187" s="226"/>
      <c r="BZ187" s="226"/>
      <c r="CA187" s="226"/>
      <c r="CB187" s="226"/>
      <c r="CC187" s="226"/>
      <c r="CD187" s="226"/>
      <c r="CE187" s="226"/>
      <c r="CF187" s="226"/>
      <c r="CG187" s="226"/>
      <c r="CH187" s="226"/>
      <c r="CI187" s="226"/>
      <c r="CJ187" s="226"/>
      <c r="CK187" s="226"/>
      <c r="CL187" s="226"/>
      <c r="CM187" s="226"/>
      <c r="CN187" s="226"/>
      <c r="CO187" s="226"/>
      <c r="CP187" s="226"/>
      <c r="CQ187" s="226"/>
      <c r="CR187" s="226"/>
      <c r="CS187" s="226"/>
      <c r="CT187" s="226"/>
      <c r="CU187" s="226"/>
      <c r="CV187" s="226"/>
      <c r="CW187" s="226"/>
      <c r="CX187" s="226"/>
      <c r="CY187" s="226"/>
      <c r="CZ187" s="226"/>
      <c r="DA187" s="226"/>
      <c r="DB187" s="226"/>
      <c r="DC187" s="226"/>
      <c r="DD187" s="226"/>
      <c r="DE187" s="226"/>
      <c r="DF187" s="226"/>
      <c r="DG187" s="226"/>
      <c r="DH187" s="226"/>
      <c r="DI187" s="226"/>
      <c r="DJ187" s="226"/>
      <c r="DK187" s="226"/>
      <c r="DL187" s="226"/>
      <c r="DM187" s="226"/>
      <c r="DN187" s="226"/>
      <c r="DO187" s="226"/>
      <c r="DP187" s="226"/>
      <c r="DQ187" s="226"/>
      <c r="DR187" s="226"/>
      <c r="DS187" s="226"/>
      <c r="DT187" s="226"/>
      <c r="DU187" s="226"/>
      <c r="DV187" s="226"/>
      <c r="DW187" s="226"/>
      <c r="DX187" s="226"/>
      <c r="DY187" s="226"/>
      <c r="DZ187" s="226"/>
      <c r="EA187" s="226"/>
      <c r="EB187" s="226"/>
      <c r="EC187" s="226"/>
      <c r="ED187" s="226"/>
      <c r="EE187" s="226"/>
      <c r="EF187" s="226"/>
      <c r="EG187" s="226"/>
      <c r="EH187" s="226"/>
      <c r="EI187" s="226"/>
      <c r="EJ187" s="226"/>
      <c r="EK187" s="226"/>
      <c r="EL187" s="226"/>
      <c r="EM187" s="226"/>
      <c r="EN187" s="226"/>
      <c r="EO187" s="226"/>
      <c r="EP187" s="226"/>
      <c r="EQ187" s="226"/>
      <c r="ER187" s="226"/>
      <c r="ES187" s="226"/>
      <c r="ET187" s="226"/>
      <c r="EU187" s="226"/>
      <c r="EV187" s="226"/>
      <c r="EW187" s="226"/>
      <c r="EX187" s="226"/>
      <c r="EY187" s="226"/>
      <c r="EZ187" s="226"/>
      <c r="FA187" s="226"/>
      <c r="FB187" s="226"/>
      <c r="FC187" s="226"/>
      <c r="FD187" s="226"/>
      <c r="FE187" s="226"/>
      <c r="FF187" s="226"/>
      <c r="FG187" s="226"/>
      <c r="FH187" s="226"/>
      <c r="FI187" s="226"/>
      <c r="FJ187" s="226"/>
      <c r="FK187" s="226"/>
      <c r="FL187" s="226"/>
      <c r="FM187" s="226"/>
      <c r="FN187" s="226"/>
      <c r="FO187" s="226"/>
      <c r="FP187" s="226"/>
      <c r="FQ187" s="226"/>
      <c r="FR187" s="226"/>
      <c r="FS187" s="226"/>
      <c r="FT187" s="226"/>
      <c r="FU187" s="226"/>
      <c r="FV187" s="226"/>
      <c r="FW187" s="226"/>
      <c r="FX187" s="226"/>
      <c r="FY187" s="226"/>
      <c r="FZ187" s="226"/>
      <c r="GA187" s="226"/>
      <c r="GB187" s="226"/>
      <c r="GC187" s="226"/>
      <c r="GD187" s="226"/>
      <c r="GE187" s="226"/>
      <c r="GF187" s="226"/>
      <c r="GG187" s="226"/>
      <c r="GH187" s="226"/>
      <c r="GI187" s="226"/>
      <c r="GJ187" s="226"/>
      <c r="GK187" s="226"/>
      <c r="GL187" s="226"/>
      <c r="GM187" s="226"/>
      <c r="GN187" s="226"/>
      <c r="GO187" s="226"/>
      <c r="GP187" s="226"/>
      <c r="GQ187" s="226"/>
      <c r="GR187" s="226"/>
      <c r="GS187" s="226"/>
      <c r="GT187" s="226"/>
      <c r="GU187" s="226"/>
      <c r="GV187" s="226"/>
      <c r="GW187" s="226"/>
      <c r="GX187" s="226"/>
      <c r="GY187" s="226"/>
      <c r="GZ187" s="226"/>
      <c r="HA187" s="226"/>
      <c r="HB187" s="226"/>
      <c r="HC187" s="226"/>
      <c r="HD187" s="226"/>
      <c r="HE187" s="226"/>
      <c r="HF187" s="226"/>
      <c r="HG187" s="226"/>
      <c r="HH187" s="226"/>
      <c r="HI187" s="226"/>
      <c r="HJ187" s="226"/>
      <c r="HK187" s="226"/>
      <c r="HL187" s="226"/>
      <c r="HM187" s="226"/>
      <c r="HN187" s="226"/>
      <c r="HO187" s="226"/>
      <c r="HP187" s="226"/>
      <c r="HQ187" s="226"/>
      <c r="HR187" s="226"/>
    </row>
    <row r="188" spans="1:226">
      <c r="A188" s="238"/>
      <c r="B188" s="238"/>
      <c r="C188" s="257"/>
      <c r="D188" s="258"/>
      <c r="E188" s="238"/>
      <c r="F188" s="259"/>
      <c r="G188" s="260"/>
      <c r="H188" s="261"/>
      <c r="I188" s="226"/>
      <c r="J188" s="226"/>
      <c r="K188" s="226"/>
      <c r="L188" s="226"/>
      <c r="M188" s="226"/>
      <c r="N188" s="226"/>
      <c r="O188" s="226"/>
      <c r="P188" s="226"/>
      <c r="Q188" s="226"/>
      <c r="R188" s="226"/>
      <c r="S188" s="226"/>
      <c r="T188" s="226"/>
      <c r="U188" s="226"/>
      <c r="V188" s="226"/>
      <c r="W188" s="226"/>
      <c r="X188" s="226"/>
      <c r="Y188" s="226"/>
      <c r="Z188" s="226"/>
      <c r="AA188" s="226"/>
      <c r="AB188" s="226"/>
      <c r="AC188" s="226"/>
      <c r="AD188" s="226"/>
      <c r="AE188" s="226"/>
      <c r="AF188" s="226"/>
      <c r="AG188" s="226"/>
      <c r="AH188" s="226"/>
      <c r="AI188" s="226"/>
      <c r="AJ188" s="226"/>
      <c r="AK188" s="226"/>
      <c r="AL188" s="226"/>
      <c r="AM188" s="226"/>
      <c r="AN188" s="226"/>
      <c r="AO188" s="226"/>
      <c r="AP188" s="226"/>
      <c r="AQ188" s="226"/>
      <c r="AR188" s="226"/>
      <c r="AS188" s="226"/>
      <c r="AT188" s="226"/>
      <c r="AU188" s="226"/>
      <c r="AV188" s="226"/>
      <c r="AW188" s="226"/>
      <c r="AX188" s="226"/>
      <c r="AY188" s="226"/>
      <c r="AZ188" s="226"/>
      <c r="BA188" s="226"/>
      <c r="BB188" s="226"/>
      <c r="BC188" s="226"/>
      <c r="BD188" s="226"/>
      <c r="BE188" s="226"/>
      <c r="BF188" s="226"/>
      <c r="BG188" s="226"/>
      <c r="BH188" s="226"/>
      <c r="BI188" s="226"/>
      <c r="BJ188" s="226"/>
      <c r="BK188" s="226"/>
      <c r="BL188" s="226"/>
      <c r="BM188" s="226"/>
      <c r="BN188" s="226"/>
      <c r="BO188" s="226"/>
      <c r="BP188" s="226"/>
      <c r="BQ188" s="226"/>
      <c r="BR188" s="226"/>
      <c r="BS188" s="226"/>
      <c r="BT188" s="226"/>
      <c r="BU188" s="226"/>
      <c r="BV188" s="226"/>
      <c r="BW188" s="226"/>
      <c r="BX188" s="226"/>
      <c r="BY188" s="226"/>
      <c r="BZ188" s="226"/>
      <c r="CA188" s="226"/>
      <c r="CB188" s="226"/>
      <c r="CC188" s="226"/>
      <c r="CD188" s="226"/>
      <c r="CE188" s="226"/>
      <c r="CF188" s="226"/>
      <c r="CG188" s="226"/>
      <c r="CH188" s="226"/>
      <c r="CI188" s="226"/>
      <c r="CJ188" s="226"/>
      <c r="CK188" s="226"/>
      <c r="CL188" s="226"/>
      <c r="CM188" s="226"/>
      <c r="CN188" s="226"/>
      <c r="CO188" s="226"/>
      <c r="CP188" s="226"/>
      <c r="CQ188" s="226"/>
      <c r="CR188" s="226"/>
      <c r="CS188" s="226"/>
      <c r="CT188" s="226"/>
      <c r="CU188" s="226"/>
      <c r="CV188" s="226"/>
      <c r="CW188" s="226"/>
      <c r="CX188" s="226"/>
      <c r="CY188" s="226"/>
      <c r="CZ188" s="226"/>
      <c r="DA188" s="226"/>
      <c r="DB188" s="226"/>
      <c r="DC188" s="226"/>
      <c r="DD188" s="226"/>
      <c r="DE188" s="226"/>
      <c r="DF188" s="226"/>
      <c r="DG188" s="226"/>
      <c r="DH188" s="226"/>
      <c r="DI188" s="226"/>
      <c r="DJ188" s="226"/>
      <c r="DK188" s="226"/>
      <c r="DL188" s="226"/>
      <c r="DM188" s="226"/>
      <c r="DN188" s="226"/>
      <c r="DO188" s="226"/>
      <c r="DP188" s="226"/>
      <c r="DQ188" s="226"/>
      <c r="DR188" s="226"/>
      <c r="DS188" s="226"/>
      <c r="DT188" s="226"/>
      <c r="DU188" s="226"/>
      <c r="DV188" s="226"/>
      <c r="DW188" s="226"/>
      <c r="DX188" s="226"/>
      <c r="DY188" s="226"/>
      <c r="DZ188" s="226"/>
      <c r="EA188" s="226"/>
      <c r="EB188" s="226"/>
      <c r="EC188" s="226"/>
      <c r="ED188" s="226"/>
      <c r="EE188" s="226"/>
      <c r="EF188" s="226"/>
      <c r="EG188" s="226"/>
      <c r="EH188" s="226"/>
      <c r="EI188" s="226"/>
      <c r="EJ188" s="226"/>
      <c r="EK188" s="226"/>
      <c r="EL188" s="226"/>
      <c r="EM188" s="226"/>
      <c r="EN188" s="226"/>
      <c r="EO188" s="226"/>
      <c r="EP188" s="226"/>
      <c r="EQ188" s="226"/>
      <c r="ER188" s="226"/>
      <c r="ES188" s="226"/>
      <c r="ET188" s="226"/>
      <c r="EU188" s="226"/>
      <c r="EV188" s="226"/>
      <c r="EW188" s="226"/>
      <c r="EX188" s="226"/>
      <c r="EY188" s="226"/>
      <c r="EZ188" s="226"/>
      <c r="FA188" s="226"/>
      <c r="FB188" s="226"/>
      <c r="FC188" s="226"/>
      <c r="FD188" s="226"/>
      <c r="FE188" s="226"/>
      <c r="FF188" s="226"/>
      <c r="FG188" s="226"/>
      <c r="FH188" s="226"/>
      <c r="FI188" s="226"/>
      <c r="FJ188" s="226"/>
      <c r="FK188" s="226"/>
      <c r="FL188" s="226"/>
      <c r="FM188" s="226"/>
      <c r="FN188" s="226"/>
      <c r="FO188" s="226"/>
      <c r="FP188" s="226"/>
      <c r="FQ188" s="226"/>
      <c r="FR188" s="226"/>
      <c r="FS188" s="226"/>
      <c r="FT188" s="226"/>
      <c r="FU188" s="226"/>
      <c r="FV188" s="226"/>
      <c r="FW188" s="226"/>
      <c r="FX188" s="226"/>
      <c r="FY188" s="226"/>
      <c r="FZ188" s="226"/>
      <c r="GA188" s="226"/>
      <c r="GB188" s="226"/>
      <c r="GC188" s="226"/>
      <c r="GD188" s="226"/>
      <c r="GE188" s="226"/>
      <c r="GF188" s="226"/>
      <c r="GG188" s="226"/>
      <c r="GH188" s="226"/>
      <c r="GI188" s="226"/>
      <c r="GJ188" s="226"/>
      <c r="GK188" s="226"/>
      <c r="GL188" s="226"/>
      <c r="GM188" s="226"/>
      <c r="GN188" s="226"/>
      <c r="GO188" s="226"/>
      <c r="GP188" s="226"/>
      <c r="GQ188" s="226"/>
      <c r="GR188" s="226"/>
      <c r="GS188" s="226"/>
      <c r="GT188" s="226"/>
      <c r="GU188" s="226"/>
      <c r="GV188" s="226"/>
      <c r="GW188" s="226"/>
      <c r="GX188" s="226"/>
      <c r="GY188" s="226"/>
      <c r="GZ188" s="226"/>
      <c r="HA188" s="226"/>
      <c r="HB188" s="226"/>
      <c r="HC188" s="226"/>
      <c r="HD188" s="226"/>
      <c r="HE188" s="226"/>
      <c r="HF188" s="226"/>
      <c r="HG188" s="226"/>
      <c r="HH188" s="226"/>
      <c r="HI188" s="226"/>
      <c r="HJ188" s="226"/>
      <c r="HK188" s="226"/>
      <c r="HL188" s="226"/>
      <c r="HM188" s="226"/>
      <c r="HN188" s="226"/>
      <c r="HO188" s="226"/>
      <c r="HP188" s="226"/>
      <c r="HQ188" s="226"/>
      <c r="HR188" s="226"/>
    </row>
    <row r="189" spans="1:226">
      <c r="A189" s="238"/>
      <c r="B189" s="238"/>
      <c r="C189" s="257"/>
      <c r="D189" s="258"/>
      <c r="E189" s="238"/>
      <c r="F189" s="259"/>
      <c r="G189" s="260"/>
      <c r="H189" s="261"/>
      <c r="I189" s="226"/>
      <c r="J189" s="226"/>
      <c r="K189" s="226"/>
      <c r="L189" s="226"/>
      <c r="M189" s="226"/>
      <c r="N189" s="226"/>
      <c r="O189" s="226"/>
      <c r="P189" s="226"/>
      <c r="Q189" s="226"/>
      <c r="R189" s="226"/>
      <c r="S189" s="226"/>
      <c r="T189" s="226"/>
      <c r="U189" s="226"/>
      <c r="V189" s="226"/>
      <c r="W189" s="226"/>
      <c r="X189" s="226"/>
      <c r="Y189" s="226"/>
      <c r="Z189" s="226"/>
      <c r="AA189" s="226"/>
      <c r="AB189" s="226"/>
      <c r="AC189" s="226"/>
      <c r="AD189" s="226"/>
      <c r="AE189" s="226"/>
      <c r="AF189" s="226"/>
      <c r="AG189" s="226"/>
      <c r="AH189" s="226"/>
      <c r="AI189" s="226"/>
      <c r="AJ189" s="226"/>
      <c r="AK189" s="226"/>
      <c r="AL189" s="226"/>
      <c r="AM189" s="226"/>
      <c r="AN189" s="226"/>
      <c r="AO189" s="226"/>
      <c r="AP189" s="226"/>
      <c r="AQ189" s="226"/>
      <c r="AR189" s="226"/>
      <c r="AS189" s="226"/>
      <c r="AT189" s="226"/>
      <c r="AU189" s="226"/>
      <c r="AV189" s="226"/>
      <c r="AW189" s="226"/>
      <c r="AX189" s="226"/>
      <c r="AY189" s="226"/>
      <c r="AZ189" s="226"/>
      <c r="BA189" s="226"/>
      <c r="BB189" s="226"/>
      <c r="BC189" s="226"/>
      <c r="BD189" s="226"/>
      <c r="BE189" s="226"/>
      <c r="BF189" s="226"/>
      <c r="BG189" s="226"/>
      <c r="BH189" s="226"/>
      <c r="BI189" s="226"/>
      <c r="BJ189" s="226"/>
      <c r="BK189" s="226"/>
      <c r="BL189" s="226"/>
      <c r="BM189" s="226"/>
      <c r="BN189" s="226"/>
      <c r="BO189" s="226"/>
      <c r="BP189" s="226"/>
      <c r="BQ189" s="226"/>
      <c r="BR189" s="226"/>
      <c r="BS189" s="226"/>
      <c r="BT189" s="226"/>
      <c r="BU189" s="226"/>
      <c r="BV189" s="226"/>
      <c r="BW189" s="226"/>
      <c r="BX189" s="226"/>
      <c r="BY189" s="226"/>
      <c r="BZ189" s="226"/>
      <c r="CA189" s="226"/>
      <c r="CB189" s="226"/>
      <c r="CC189" s="226"/>
      <c r="CD189" s="226"/>
      <c r="CE189" s="226"/>
      <c r="CF189" s="226"/>
      <c r="CG189" s="226"/>
      <c r="CH189" s="226"/>
      <c r="CI189" s="226"/>
      <c r="CJ189" s="226"/>
      <c r="CK189" s="226"/>
      <c r="CL189" s="226"/>
      <c r="CM189" s="226"/>
      <c r="CN189" s="226"/>
      <c r="CO189" s="226"/>
      <c r="CP189" s="226"/>
      <c r="CQ189" s="226"/>
      <c r="CR189" s="226"/>
      <c r="CS189" s="226"/>
      <c r="CT189" s="226"/>
      <c r="CU189" s="226"/>
      <c r="CV189" s="226"/>
      <c r="CW189" s="226"/>
      <c r="CX189" s="226"/>
      <c r="CY189" s="226"/>
      <c r="CZ189" s="226"/>
      <c r="DA189" s="226"/>
      <c r="DB189" s="226"/>
      <c r="DC189" s="226"/>
      <c r="DD189" s="226"/>
      <c r="DE189" s="226"/>
      <c r="DF189" s="226"/>
      <c r="DG189" s="226"/>
      <c r="DH189" s="226"/>
      <c r="DI189" s="226"/>
      <c r="DJ189" s="226"/>
      <c r="DK189" s="226"/>
      <c r="DL189" s="226"/>
      <c r="DM189" s="226"/>
      <c r="DN189" s="226"/>
      <c r="DO189" s="226"/>
      <c r="DP189" s="226"/>
      <c r="DQ189" s="226"/>
      <c r="DR189" s="226"/>
      <c r="DS189" s="226"/>
      <c r="DT189" s="226"/>
      <c r="DU189" s="226"/>
      <c r="DV189" s="226"/>
      <c r="DW189" s="226"/>
      <c r="DX189" s="226"/>
      <c r="DY189" s="226"/>
      <c r="DZ189" s="226"/>
      <c r="EA189" s="226"/>
      <c r="EB189" s="226"/>
      <c r="EC189" s="226"/>
      <c r="ED189" s="226"/>
      <c r="EE189" s="226"/>
      <c r="EF189" s="226"/>
      <c r="EG189" s="226"/>
      <c r="EH189" s="226"/>
      <c r="EI189" s="226"/>
      <c r="EJ189" s="226"/>
      <c r="EK189" s="226"/>
      <c r="EL189" s="226"/>
      <c r="EM189" s="226"/>
      <c r="EN189" s="226"/>
      <c r="EO189" s="226"/>
      <c r="EP189" s="226"/>
      <c r="EQ189" s="226"/>
      <c r="ER189" s="226"/>
      <c r="ES189" s="226"/>
      <c r="ET189" s="226"/>
      <c r="EU189" s="226"/>
      <c r="EV189" s="226"/>
      <c r="EW189" s="226"/>
      <c r="EX189" s="226"/>
      <c r="EY189" s="226"/>
      <c r="EZ189" s="226"/>
      <c r="FA189" s="226"/>
      <c r="FB189" s="226"/>
      <c r="FC189" s="226"/>
      <c r="FD189" s="226"/>
      <c r="FE189" s="226"/>
      <c r="FF189" s="226"/>
      <c r="FG189" s="226"/>
      <c r="FH189" s="226"/>
      <c r="FI189" s="226"/>
      <c r="FJ189" s="226"/>
      <c r="FK189" s="226"/>
      <c r="FL189" s="226"/>
      <c r="FM189" s="226"/>
      <c r="FN189" s="226"/>
      <c r="FO189" s="226"/>
      <c r="FP189" s="226"/>
      <c r="FQ189" s="226"/>
      <c r="FR189" s="226"/>
      <c r="FS189" s="226"/>
      <c r="FT189" s="226"/>
      <c r="FU189" s="226"/>
      <c r="FV189" s="226"/>
      <c r="FW189" s="226"/>
      <c r="FX189" s="226"/>
      <c r="FY189" s="226"/>
      <c r="FZ189" s="226"/>
      <c r="GA189" s="226"/>
      <c r="GB189" s="226"/>
      <c r="GC189" s="226"/>
      <c r="GD189" s="226"/>
      <c r="GE189" s="226"/>
      <c r="GF189" s="226"/>
      <c r="GG189" s="226"/>
      <c r="GH189" s="226"/>
      <c r="GI189" s="226"/>
      <c r="GJ189" s="226"/>
      <c r="GK189" s="226"/>
      <c r="GL189" s="226"/>
      <c r="GM189" s="226"/>
      <c r="GN189" s="226"/>
      <c r="GO189" s="226"/>
      <c r="GP189" s="226"/>
      <c r="GQ189" s="226"/>
      <c r="GR189" s="226"/>
      <c r="GS189" s="226"/>
      <c r="GT189" s="226"/>
      <c r="GU189" s="226"/>
      <c r="GV189" s="226"/>
      <c r="GW189" s="226"/>
      <c r="GX189" s="226"/>
      <c r="GY189" s="226"/>
      <c r="GZ189" s="226"/>
      <c r="HA189" s="226"/>
      <c r="HB189" s="226"/>
      <c r="HC189" s="226"/>
      <c r="HD189" s="226"/>
      <c r="HE189" s="226"/>
      <c r="HF189" s="226"/>
      <c r="HG189" s="226"/>
      <c r="HH189" s="226"/>
      <c r="HI189" s="226"/>
      <c r="HJ189" s="226"/>
      <c r="HK189" s="226"/>
      <c r="HL189" s="226"/>
      <c r="HM189" s="226"/>
      <c r="HN189" s="226"/>
      <c r="HO189" s="226"/>
      <c r="HP189" s="226"/>
      <c r="HQ189" s="226"/>
      <c r="HR189" s="226"/>
    </row>
    <row r="190" spans="1:226">
      <c r="A190" s="238"/>
      <c r="B190" s="238"/>
      <c r="C190" s="257"/>
      <c r="D190" s="258"/>
      <c r="E190" s="238"/>
      <c r="F190" s="259"/>
      <c r="G190" s="260"/>
      <c r="H190" s="261"/>
      <c r="I190" s="226"/>
      <c r="J190" s="226"/>
      <c r="K190" s="226"/>
      <c r="L190" s="226"/>
      <c r="M190" s="226"/>
      <c r="N190" s="226"/>
      <c r="O190" s="226"/>
      <c r="P190" s="226"/>
      <c r="Q190" s="226"/>
      <c r="R190" s="226"/>
      <c r="S190" s="226"/>
      <c r="T190" s="226"/>
      <c r="U190" s="226"/>
      <c r="V190" s="226"/>
      <c r="W190" s="226"/>
      <c r="X190" s="226"/>
      <c r="Y190" s="226"/>
      <c r="Z190" s="226"/>
      <c r="AA190" s="226"/>
      <c r="AB190" s="226"/>
      <c r="AC190" s="226"/>
      <c r="AD190" s="226"/>
      <c r="AE190" s="226"/>
      <c r="AF190" s="226"/>
      <c r="AG190" s="226"/>
      <c r="AH190" s="226"/>
      <c r="AI190" s="226"/>
      <c r="AJ190" s="226"/>
      <c r="AK190" s="226"/>
      <c r="AL190" s="226"/>
      <c r="AM190" s="226"/>
      <c r="AN190" s="226"/>
      <c r="AO190" s="226"/>
      <c r="AP190" s="226"/>
      <c r="AQ190" s="226"/>
      <c r="AR190" s="226"/>
      <c r="AS190" s="226"/>
      <c r="AT190" s="226"/>
      <c r="AU190" s="226"/>
      <c r="AV190" s="226"/>
      <c r="AW190" s="226"/>
      <c r="AX190" s="226"/>
      <c r="AY190" s="226"/>
      <c r="AZ190" s="226"/>
      <c r="BA190" s="226"/>
      <c r="BB190" s="226"/>
      <c r="BC190" s="226"/>
      <c r="BD190" s="226"/>
      <c r="BE190" s="226"/>
      <c r="BF190" s="226"/>
      <c r="BG190" s="226"/>
      <c r="BH190" s="226"/>
      <c r="BI190" s="226"/>
      <c r="BJ190" s="226"/>
      <c r="BK190" s="226"/>
      <c r="BL190" s="226"/>
      <c r="BM190" s="226"/>
      <c r="BN190" s="226"/>
      <c r="BO190" s="226"/>
      <c r="BP190" s="226"/>
      <c r="BQ190" s="226"/>
      <c r="BR190" s="226"/>
      <c r="BS190" s="226"/>
      <c r="BT190" s="226"/>
      <c r="BU190" s="226"/>
      <c r="BV190" s="226"/>
      <c r="BW190" s="226"/>
      <c r="BX190" s="226"/>
      <c r="BY190" s="226"/>
      <c r="BZ190" s="226"/>
      <c r="CA190" s="226"/>
      <c r="CB190" s="226"/>
      <c r="CC190" s="226"/>
      <c r="CD190" s="226"/>
      <c r="CE190" s="226"/>
      <c r="CF190" s="226"/>
      <c r="CG190" s="226"/>
      <c r="CH190" s="226"/>
      <c r="CI190" s="226"/>
      <c r="CJ190" s="226"/>
      <c r="CK190" s="226"/>
      <c r="CL190" s="226"/>
      <c r="CM190" s="226"/>
      <c r="CN190" s="226"/>
      <c r="CO190" s="226"/>
      <c r="CP190" s="226"/>
      <c r="CQ190" s="226"/>
      <c r="CR190" s="226"/>
      <c r="CS190" s="226"/>
      <c r="CT190" s="226"/>
      <c r="CU190" s="226"/>
      <c r="CV190" s="226"/>
      <c r="CW190" s="226"/>
      <c r="CX190" s="226"/>
      <c r="CY190" s="226"/>
      <c r="CZ190" s="226"/>
      <c r="DA190" s="226"/>
      <c r="DB190" s="226"/>
      <c r="DC190" s="226"/>
      <c r="DD190" s="226"/>
      <c r="DE190" s="226"/>
      <c r="DF190" s="226"/>
      <c r="DG190" s="226"/>
      <c r="DH190" s="226"/>
      <c r="DI190" s="226"/>
      <c r="DJ190" s="226"/>
      <c r="DK190" s="226"/>
      <c r="DL190" s="226"/>
      <c r="DM190" s="226"/>
      <c r="DN190" s="226"/>
      <c r="DO190" s="226"/>
      <c r="DP190" s="226"/>
      <c r="DQ190" s="226"/>
      <c r="DR190" s="226"/>
      <c r="DS190" s="226"/>
      <c r="DT190" s="226"/>
      <c r="DU190" s="226"/>
      <c r="DV190" s="226"/>
      <c r="DW190" s="226"/>
      <c r="DX190" s="226"/>
      <c r="DY190" s="226"/>
      <c r="DZ190" s="226"/>
      <c r="EA190" s="226"/>
      <c r="EB190" s="226"/>
      <c r="EC190" s="226"/>
      <c r="ED190" s="226"/>
      <c r="EE190" s="226"/>
      <c r="EF190" s="226"/>
      <c r="EG190" s="226"/>
      <c r="EH190" s="226"/>
      <c r="EI190" s="226"/>
      <c r="EJ190" s="226"/>
      <c r="EK190" s="226"/>
      <c r="EL190" s="226"/>
      <c r="EM190" s="226"/>
      <c r="EN190" s="226"/>
      <c r="EO190" s="226"/>
      <c r="EP190" s="226"/>
      <c r="EQ190" s="226"/>
      <c r="ER190" s="226"/>
      <c r="ES190" s="226"/>
      <c r="ET190" s="226"/>
      <c r="EU190" s="226"/>
      <c r="EV190" s="226"/>
      <c r="EW190" s="226"/>
      <c r="EX190" s="226"/>
      <c r="EY190" s="226"/>
      <c r="EZ190" s="226"/>
      <c r="FA190" s="226"/>
      <c r="FB190" s="226"/>
      <c r="FC190" s="226"/>
      <c r="FD190" s="226"/>
      <c r="FE190" s="226"/>
      <c r="FF190" s="226"/>
      <c r="FG190" s="226"/>
      <c r="FH190" s="226"/>
      <c r="FI190" s="226"/>
      <c r="FJ190" s="226"/>
      <c r="FK190" s="226"/>
      <c r="FL190" s="226"/>
      <c r="FM190" s="226"/>
      <c r="FN190" s="226"/>
      <c r="FO190" s="226"/>
      <c r="FP190" s="226"/>
      <c r="FQ190" s="226"/>
      <c r="FR190" s="226"/>
      <c r="FS190" s="226"/>
      <c r="FT190" s="226"/>
      <c r="FU190" s="226"/>
      <c r="FV190" s="226"/>
      <c r="FW190" s="226"/>
      <c r="FX190" s="226"/>
      <c r="FY190" s="226"/>
      <c r="FZ190" s="226"/>
      <c r="GA190" s="226"/>
      <c r="GB190" s="226"/>
      <c r="GC190" s="226"/>
      <c r="GD190" s="226"/>
      <c r="GE190" s="226"/>
      <c r="GF190" s="226"/>
      <c r="GG190" s="226"/>
      <c r="GH190" s="226"/>
      <c r="GI190" s="226"/>
      <c r="GJ190" s="226"/>
      <c r="GK190" s="226"/>
      <c r="GL190" s="226"/>
      <c r="GM190" s="226"/>
      <c r="GN190" s="226"/>
      <c r="GO190" s="226"/>
      <c r="GP190" s="226"/>
      <c r="GQ190" s="226"/>
      <c r="GR190" s="226"/>
      <c r="GS190" s="226"/>
      <c r="GT190" s="226"/>
      <c r="GU190" s="226"/>
      <c r="GV190" s="226"/>
      <c r="GW190" s="226"/>
      <c r="GX190" s="226"/>
      <c r="GY190" s="226"/>
      <c r="GZ190" s="226"/>
      <c r="HA190" s="226"/>
      <c r="HB190" s="226"/>
      <c r="HC190" s="226"/>
      <c r="HD190" s="226"/>
      <c r="HE190" s="226"/>
      <c r="HF190" s="226"/>
      <c r="HG190" s="226"/>
      <c r="HH190" s="226"/>
      <c r="HI190" s="226"/>
      <c r="HJ190" s="226"/>
      <c r="HK190" s="226"/>
      <c r="HL190" s="226"/>
      <c r="HM190" s="226"/>
      <c r="HN190" s="226"/>
      <c r="HO190" s="226"/>
      <c r="HP190" s="226"/>
      <c r="HQ190" s="226"/>
      <c r="HR190" s="226"/>
    </row>
    <row r="191" spans="1:226">
      <c r="A191" s="238"/>
      <c r="B191" s="238"/>
      <c r="C191" s="257"/>
      <c r="D191" s="258"/>
      <c r="E191" s="238"/>
      <c r="F191" s="259"/>
      <c r="G191" s="260"/>
      <c r="H191" s="261"/>
      <c r="I191" s="226"/>
      <c r="J191" s="226"/>
      <c r="K191" s="226"/>
      <c r="L191" s="226"/>
      <c r="M191" s="226"/>
      <c r="N191" s="226"/>
      <c r="O191" s="226"/>
      <c r="P191" s="226"/>
      <c r="Q191" s="226"/>
      <c r="R191" s="226"/>
      <c r="S191" s="226"/>
      <c r="T191" s="226"/>
      <c r="U191" s="226"/>
      <c r="V191" s="226"/>
      <c r="W191" s="226"/>
      <c r="X191" s="226"/>
      <c r="Y191" s="226"/>
      <c r="Z191" s="226"/>
      <c r="AA191" s="226"/>
      <c r="AB191" s="226"/>
      <c r="AC191" s="226"/>
      <c r="AD191" s="226"/>
      <c r="AE191" s="226"/>
      <c r="AF191" s="226"/>
      <c r="AG191" s="226"/>
      <c r="AH191" s="226"/>
      <c r="AI191" s="226"/>
      <c r="AJ191" s="226"/>
      <c r="AK191" s="226"/>
      <c r="AL191" s="226"/>
      <c r="AM191" s="226"/>
      <c r="AN191" s="226"/>
      <c r="AO191" s="226"/>
      <c r="AP191" s="226"/>
      <c r="AQ191" s="226"/>
      <c r="AR191" s="226"/>
      <c r="AS191" s="226"/>
      <c r="AT191" s="226"/>
      <c r="AU191" s="226"/>
      <c r="AV191" s="226"/>
      <c r="AW191" s="226"/>
      <c r="AX191" s="226"/>
      <c r="AY191" s="226"/>
      <c r="AZ191" s="226"/>
      <c r="BA191" s="226"/>
      <c r="BB191" s="226"/>
      <c r="BC191" s="226"/>
      <c r="BD191" s="226"/>
      <c r="BE191" s="226"/>
      <c r="BF191" s="226"/>
      <c r="BG191" s="226"/>
      <c r="BH191" s="226"/>
      <c r="BI191" s="226"/>
      <c r="BJ191" s="226"/>
      <c r="BK191" s="226"/>
      <c r="BL191" s="226"/>
      <c r="BM191" s="226"/>
      <c r="BN191" s="226"/>
      <c r="BO191" s="226"/>
      <c r="BP191" s="226"/>
      <c r="BQ191" s="226"/>
      <c r="BR191" s="226"/>
      <c r="BS191" s="226"/>
      <c r="BT191" s="226"/>
      <c r="BU191" s="226"/>
      <c r="BV191" s="226"/>
      <c r="BW191" s="226"/>
      <c r="BX191" s="226"/>
      <c r="BY191" s="226"/>
      <c r="BZ191" s="226"/>
      <c r="CA191" s="226"/>
      <c r="CB191" s="226"/>
      <c r="CC191" s="226"/>
      <c r="CD191" s="226"/>
      <c r="CE191" s="226"/>
      <c r="CF191" s="226"/>
      <c r="CG191" s="226"/>
      <c r="CH191" s="226"/>
      <c r="CI191" s="226"/>
      <c r="CJ191" s="226"/>
      <c r="CK191" s="226"/>
      <c r="CL191" s="226"/>
      <c r="CM191" s="226"/>
      <c r="CN191" s="226"/>
      <c r="CO191" s="226"/>
      <c r="CP191" s="226"/>
      <c r="CQ191" s="226"/>
      <c r="CR191" s="226"/>
      <c r="CS191" s="226"/>
      <c r="CT191" s="226"/>
      <c r="CU191" s="226"/>
      <c r="CV191" s="226"/>
      <c r="CW191" s="226"/>
      <c r="CX191" s="226"/>
      <c r="CY191" s="226"/>
      <c r="CZ191" s="226"/>
      <c r="DA191" s="226"/>
      <c r="DB191" s="226"/>
      <c r="DC191" s="226"/>
      <c r="DD191" s="226"/>
      <c r="DE191" s="226"/>
      <c r="DF191" s="226"/>
      <c r="DG191" s="226"/>
      <c r="DH191" s="226"/>
      <c r="DI191" s="226"/>
      <c r="DJ191" s="226"/>
      <c r="DK191" s="226"/>
      <c r="DL191" s="226"/>
      <c r="DM191" s="226"/>
      <c r="DN191" s="226"/>
      <c r="DO191" s="226"/>
      <c r="DP191" s="226"/>
      <c r="DQ191" s="226"/>
      <c r="DR191" s="226"/>
      <c r="DS191" s="226"/>
      <c r="DT191" s="226"/>
      <c r="DU191" s="226"/>
      <c r="DV191" s="226"/>
      <c r="DW191" s="226"/>
      <c r="DX191" s="226"/>
      <c r="DY191" s="226"/>
      <c r="DZ191" s="226"/>
      <c r="EA191" s="226"/>
      <c r="EB191" s="226"/>
      <c r="EC191" s="226"/>
      <c r="ED191" s="226"/>
      <c r="EE191" s="226"/>
      <c r="EF191" s="226"/>
      <c r="EG191" s="226"/>
      <c r="EH191" s="226"/>
      <c r="EI191" s="226"/>
      <c r="EJ191" s="226"/>
      <c r="EK191" s="226"/>
      <c r="EL191" s="226"/>
      <c r="EM191" s="226"/>
      <c r="EN191" s="226"/>
      <c r="EO191" s="226"/>
      <c r="EP191" s="226"/>
      <c r="EQ191" s="226"/>
      <c r="ER191" s="226"/>
      <c r="ES191" s="226"/>
      <c r="ET191" s="226"/>
      <c r="EU191" s="226"/>
      <c r="EV191" s="226"/>
      <c r="EW191" s="226"/>
      <c r="EX191" s="226"/>
      <c r="EY191" s="226"/>
      <c r="EZ191" s="226"/>
      <c r="FA191" s="226"/>
      <c r="FB191" s="226"/>
      <c r="FC191" s="226"/>
      <c r="FD191" s="226"/>
      <c r="FE191" s="226"/>
      <c r="FF191" s="226"/>
      <c r="FG191" s="226"/>
      <c r="FH191" s="226"/>
      <c r="FI191" s="226"/>
      <c r="FJ191" s="226"/>
      <c r="FK191" s="226"/>
      <c r="FL191" s="226"/>
      <c r="FM191" s="226"/>
      <c r="FN191" s="226"/>
      <c r="FO191" s="226"/>
      <c r="FP191" s="226"/>
      <c r="FQ191" s="226"/>
      <c r="FR191" s="226"/>
      <c r="FS191" s="226"/>
      <c r="FT191" s="226"/>
      <c r="FU191" s="226"/>
      <c r="FV191" s="226"/>
      <c r="FW191" s="226"/>
      <c r="FX191" s="226"/>
      <c r="FY191" s="226"/>
      <c r="FZ191" s="226"/>
      <c r="GA191" s="226"/>
      <c r="GB191" s="226"/>
      <c r="GC191" s="226"/>
      <c r="GD191" s="226"/>
      <c r="GE191" s="226"/>
      <c r="GF191" s="226"/>
      <c r="GG191" s="226"/>
      <c r="GH191" s="226"/>
      <c r="GI191" s="226"/>
      <c r="GJ191" s="226"/>
      <c r="GK191" s="226"/>
      <c r="GL191" s="226"/>
      <c r="GM191" s="226"/>
      <c r="GN191" s="226"/>
      <c r="GO191" s="226"/>
      <c r="GP191" s="226"/>
      <c r="GQ191" s="226"/>
      <c r="GR191" s="226"/>
      <c r="GS191" s="226"/>
      <c r="GT191" s="226"/>
      <c r="GU191" s="226"/>
      <c r="GV191" s="226"/>
      <c r="GW191" s="226"/>
      <c r="GX191" s="226"/>
      <c r="GY191" s="226"/>
      <c r="GZ191" s="226"/>
      <c r="HA191" s="226"/>
      <c r="HB191" s="226"/>
      <c r="HC191" s="226"/>
      <c r="HD191" s="226"/>
      <c r="HE191" s="226"/>
      <c r="HF191" s="226"/>
      <c r="HG191" s="226"/>
      <c r="HH191" s="226"/>
      <c r="HI191" s="226"/>
      <c r="HJ191" s="226"/>
      <c r="HK191" s="226"/>
      <c r="HL191" s="226"/>
      <c r="HM191" s="226"/>
      <c r="HN191" s="226"/>
      <c r="HO191" s="226"/>
      <c r="HP191" s="226"/>
      <c r="HQ191" s="226"/>
      <c r="HR191" s="226"/>
    </row>
    <row r="192" spans="1:226">
      <c r="A192" s="238"/>
      <c r="B192" s="238"/>
      <c r="C192" s="257"/>
      <c r="D192" s="258"/>
      <c r="E192" s="238"/>
      <c r="F192" s="259"/>
      <c r="G192" s="260"/>
      <c r="H192" s="261"/>
      <c r="I192" s="226"/>
      <c r="J192" s="226"/>
      <c r="K192" s="226"/>
      <c r="L192" s="226"/>
      <c r="M192" s="226"/>
      <c r="N192" s="226"/>
      <c r="O192" s="226"/>
      <c r="P192" s="226"/>
      <c r="Q192" s="226"/>
      <c r="R192" s="226"/>
      <c r="S192" s="226"/>
      <c r="T192" s="226"/>
      <c r="U192" s="226"/>
      <c r="V192" s="226"/>
      <c r="W192" s="226"/>
      <c r="X192" s="226"/>
      <c r="Y192" s="226"/>
      <c r="Z192" s="226"/>
      <c r="AA192" s="226"/>
      <c r="AB192" s="226"/>
      <c r="AC192" s="226"/>
      <c r="AD192" s="226"/>
      <c r="AE192" s="226"/>
      <c r="AF192" s="226"/>
      <c r="AG192" s="226"/>
      <c r="AH192" s="226"/>
      <c r="AI192" s="226"/>
      <c r="AJ192" s="226"/>
      <c r="AK192" s="226"/>
      <c r="AL192" s="226"/>
      <c r="AM192" s="226"/>
      <c r="AN192" s="226"/>
      <c r="AO192" s="226"/>
      <c r="AP192" s="226"/>
      <c r="AQ192" s="226"/>
      <c r="AR192" s="226"/>
      <c r="AS192" s="226"/>
      <c r="AT192" s="226"/>
      <c r="AU192" s="226"/>
      <c r="AV192" s="226"/>
      <c r="AW192" s="226"/>
      <c r="AX192" s="226"/>
      <c r="AY192" s="226"/>
      <c r="AZ192" s="226"/>
      <c r="BA192" s="226"/>
      <c r="BB192" s="226"/>
      <c r="BC192" s="226"/>
      <c r="BD192" s="226"/>
      <c r="BE192" s="226"/>
      <c r="BF192" s="226"/>
      <c r="BG192" s="226"/>
      <c r="BH192" s="226"/>
      <c r="BI192" s="226"/>
      <c r="BJ192" s="226"/>
      <c r="BK192" s="226"/>
      <c r="BL192" s="226"/>
      <c r="BM192" s="226"/>
      <c r="BN192" s="226"/>
      <c r="BO192" s="226"/>
      <c r="BP192" s="226"/>
      <c r="BQ192" s="226"/>
      <c r="BR192" s="226"/>
      <c r="BS192" s="226"/>
      <c r="BT192" s="226"/>
      <c r="BU192" s="226"/>
      <c r="BV192" s="226"/>
      <c r="BW192" s="226"/>
      <c r="BX192" s="226"/>
      <c r="BY192" s="226"/>
      <c r="BZ192" s="226"/>
      <c r="CA192" s="226"/>
      <c r="CB192" s="226"/>
      <c r="CC192" s="226"/>
      <c r="CD192" s="226"/>
      <c r="CE192" s="226"/>
      <c r="CF192" s="226"/>
      <c r="CG192" s="226"/>
      <c r="CH192" s="226"/>
      <c r="CI192" s="226"/>
      <c r="CJ192" s="226"/>
      <c r="CK192" s="226"/>
      <c r="CL192" s="226"/>
      <c r="CM192" s="226"/>
      <c r="CN192" s="226"/>
      <c r="CO192" s="226"/>
      <c r="CP192" s="226"/>
      <c r="CQ192" s="226"/>
      <c r="CR192" s="226"/>
      <c r="CS192" s="226"/>
      <c r="CT192" s="226"/>
      <c r="CU192" s="226"/>
      <c r="CV192" s="226"/>
      <c r="CW192" s="226"/>
      <c r="CX192" s="226"/>
      <c r="CY192" s="226"/>
      <c r="CZ192" s="226"/>
      <c r="DA192" s="226"/>
      <c r="DB192" s="226"/>
      <c r="DC192" s="226"/>
      <c r="DD192" s="226"/>
      <c r="DE192" s="226"/>
      <c r="DF192" s="226"/>
      <c r="DG192" s="226"/>
      <c r="DH192" s="226"/>
      <c r="DI192" s="226"/>
      <c r="DJ192" s="226"/>
      <c r="DK192" s="226"/>
      <c r="DL192" s="226"/>
      <c r="DM192" s="226"/>
      <c r="DN192" s="226"/>
      <c r="DO192" s="226"/>
      <c r="DP192" s="226"/>
      <c r="DQ192" s="226"/>
      <c r="DR192" s="226"/>
      <c r="DS192" s="226"/>
      <c r="DT192" s="226"/>
      <c r="DU192" s="226"/>
      <c r="DV192" s="226"/>
      <c r="DW192" s="226"/>
      <c r="DX192" s="226"/>
      <c r="DY192" s="226"/>
      <c r="DZ192" s="226"/>
      <c r="EA192" s="226"/>
      <c r="EB192" s="226"/>
      <c r="EC192" s="226"/>
      <c r="ED192" s="226"/>
      <c r="EE192" s="226"/>
      <c r="EF192" s="226"/>
      <c r="EG192" s="226"/>
      <c r="EH192" s="226"/>
      <c r="EI192" s="226"/>
      <c r="EJ192" s="226"/>
      <c r="EK192" s="226"/>
      <c r="EL192" s="226"/>
      <c r="EM192" s="226"/>
      <c r="EN192" s="226"/>
      <c r="EO192" s="226"/>
      <c r="EP192" s="226"/>
      <c r="EQ192" s="226"/>
      <c r="ER192" s="226"/>
      <c r="ES192" s="226"/>
      <c r="ET192" s="226"/>
      <c r="EU192" s="226"/>
      <c r="EV192" s="226"/>
      <c r="EW192" s="226"/>
      <c r="EX192" s="226"/>
      <c r="EY192" s="226"/>
      <c r="EZ192" s="226"/>
      <c r="FA192" s="226"/>
      <c r="FB192" s="226"/>
      <c r="FC192" s="226"/>
      <c r="FD192" s="226"/>
      <c r="FE192" s="226"/>
      <c r="FF192" s="226"/>
      <c r="FG192" s="226"/>
      <c r="FH192" s="226"/>
      <c r="FI192" s="226"/>
      <c r="FJ192" s="226"/>
      <c r="FK192" s="226"/>
      <c r="FL192" s="226"/>
      <c r="FM192" s="226"/>
      <c r="FN192" s="226"/>
      <c r="FO192" s="226"/>
      <c r="FP192" s="226"/>
      <c r="FQ192" s="226"/>
      <c r="FR192" s="226"/>
      <c r="FS192" s="226"/>
      <c r="FT192" s="226"/>
      <c r="FU192" s="226"/>
      <c r="FV192" s="226"/>
      <c r="FW192" s="226"/>
      <c r="FX192" s="226"/>
      <c r="FY192" s="226"/>
      <c r="FZ192" s="226"/>
      <c r="GA192" s="226"/>
      <c r="GB192" s="226"/>
      <c r="GC192" s="226"/>
      <c r="GD192" s="226"/>
      <c r="GE192" s="226"/>
      <c r="GF192" s="226"/>
      <c r="GG192" s="226"/>
      <c r="GH192" s="226"/>
      <c r="GI192" s="226"/>
      <c r="GJ192" s="226"/>
      <c r="GK192" s="226"/>
      <c r="GL192" s="226"/>
      <c r="GM192" s="226"/>
      <c r="GN192" s="226"/>
      <c r="GO192" s="226"/>
      <c r="GP192" s="226"/>
      <c r="GQ192" s="226"/>
      <c r="GR192" s="226"/>
      <c r="GS192" s="226"/>
      <c r="GT192" s="226"/>
      <c r="GU192" s="226"/>
      <c r="GV192" s="226"/>
      <c r="GW192" s="226"/>
      <c r="GX192" s="226"/>
      <c r="GY192" s="226"/>
      <c r="GZ192" s="226"/>
      <c r="HA192" s="226"/>
      <c r="HB192" s="226"/>
      <c r="HC192" s="226"/>
      <c r="HD192" s="226"/>
      <c r="HE192" s="226"/>
      <c r="HF192" s="226"/>
      <c r="HG192" s="226"/>
      <c r="HH192" s="226"/>
      <c r="HI192" s="226"/>
      <c r="HJ192" s="226"/>
      <c r="HK192" s="226"/>
      <c r="HL192" s="226"/>
      <c r="HM192" s="226"/>
      <c r="HN192" s="226"/>
      <c r="HO192" s="226"/>
      <c r="HP192" s="226"/>
      <c r="HQ192" s="226"/>
      <c r="HR192" s="226"/>
    </row>
    <row r="193" spans="1:226">
      <c r="A193" s="238"/>
      <c r="B193" s="238"/>
      <c r="C193" s="257"/>
      <c r="D193" s="258"/>
      <c r="E193" s="238"/>
      <c r="F193" s="259"/>
      <c r="G193" s="260"/>
      <c r="H193" s="261"/>
      <c r="I193" s="226"/>
      <c r="J193" s="226"/>
      <c r="K193" s="226"/>
      <c r="L193" s="226"/>
      <c r="M193" s="226"/>
      <c r="N193" s="226"/>
      <c r="O193" s="226"/>
      <c r="P193" s="226"/>
      <c r="Q193" s="226"/>
      <c r="R193" s="226"/>
      <c r="S193" s="226"/>
      <c r="T193" s="226"/>
      <c r="U193" s="226"/>
      <c r="V193" s="226"/>
      <c r="W193" s="226"/>
      <c r="X193" s="226"/>
      <c r="Y193" s="226"/>
      <c r="Z193" s="226"/>
      <c r="AA193" s="226"/>
      <c r="AB193" s="226"/>
      <c r="AC193" s="226"/>
      <c r="AD193" s="226"/>
      <c r="AE193" s="226"/>
      <c r="AF193" s="226"/>
      <c r="AG193" s="226"/>
      <c r="AH193" s="226"/>
      <c r="AI193" s="226"/>
      <c r="AJ193" s="226"/>
      <c r="AK193" s="226"/>
      <c r="AL193" s="226"/>
      <c r="AM193" s="226"/>
      <c r="AN193" s="226"/>
      <c r="AO193" s="226"/>
      <c r="AP193" s="226"/>
      <c r="AQ193" s="226"/>
      <c r="AR193" s="226"/>
      <c r="AS193" s="226"/>
      <c r="AT193" s="226"/>
      <c r="AU193" s="226"/>
      <c r="AV193" s="226"/>
      <c r="AW193" s="226"/>
      <c r="AX193" s="226"/>
      <c r="AY193" s="226"/>
      <c r="AZ193" s="226"/>
      <c r="BA193" s="226"/>
      <c r="BB193" s="226"/>
      <c r="BC193" s="226"/>
      <c r="BD193" s="226"/>
      <c r="BE193" s="226"/>
      <c r="BF193" s="226"/>
      <c r="BG193" s="226"/>
      <c r="BH193" s="226"/>
      <c r="BI193" s="226"/>
      <c r="BJ193" s="226"/>
      <c r="BK193" s="226"/>
      <c r="BL193" s="226"/>
      <c r="BM193" s="226"/>
      <c r="BN193" s="226"/>
      <c r="BO193" s="226"/>
      <c r="BP193" s="226"/>
      <c r="BQ193" s="226"/>
      <c r="BR193" s="226"/>
      <c r="BS193" s="226"/>
      <c r="BT193" s="226"/>
      <c r="BU193" s="226"/>
      <c r="BV193" s="226"/>
      <c r="BW193" s="226"/>
      <c r="BX193" s="226"/>
      <c r="BY193" s="226"/>
      <c r="BZ193" s="226"/>
      <c r="CA193" s="226"/>
      <c r="CB193" s="226"/>
      <c r="CC193" s="226"/>
      <c r="CD193" s="226"/>
      <c r="CE193" s="226"/>
      <c r="CF193" s="226"/>
      <c r="CG193" s="226"/>
      <c r="CH193" s="226"/>
      <c r="CI193" s="226"/>
      <c r="CJ193" s="226"/>
      <c r="CK193" s="226"/>
      <c r="CL193" s="226"/>
      <c r="CM193" s="226"/>
      <c r="CN193" s="226"/>
      <c r="CO193" s="226"/>
      <c r="CP193" s="226"/>
      <c r="CQ193" s="226"/>
      <c r="CR193" s="226"/>
      <c r="CS193" s="226"/>
      <c r="CT193" s="226"/>
      <c r="CU193" s="226"/>
      <c r="CV193" s="226"/>
      <c r="CW193" s="226"/>
      <c r="CX193" s="226"/>
      <c r="CY193" s="226"/>
      <c r="CZ193" s="226"/>
      <c r="DA193" s="226"/>
      <c r="DB193" s="226"/>
      <c r="DC193" s="226"/>
      <c r="DD193" s="226"/>
      <c r="DE193" s="226"/>
      <c r="DF193" s="226"/>
      <c r="DG193" s="226"/>
      <c r="DH193" s="226"/>
      <c r="DI193" s="226"/>
      <c r="DJ193" s="226"/>
      <c r="DK193" s="226"/>
      <c r="DL193" s="226"/>
      <c r="DM193" s="226"/>
      <c r="DN193" s="226"/>
      <c r="DO193" s="226"/>
      <c r="DP193" s="226"/>
      <c r="DQ193" s="226"/>
      <c r="DR193" s="226"/>
      <c r="DS193" s="226"/>
      <c r="DT193" s="226"/>
      <c r="DU193" s="226"/>
      <c r="DV193" s="226"/>
      <c r="DW193" s="226"/>
      <c r="DX193" s="226"/>
      <c r="DY193" s="226"/>
      <c r="DZ193" s="226"/>
      <c r="EA193" s="226"/>
      <c r="EB193" s="226"/>
      <c r="EC193" s="226"/>
      <c r="ED193" s="226"/>
      <c r="EE193" s="226"/>
      <c r="EF193" s="226"/>
      <c r="EG193" s="226"/>
      <c r="EH193" s="226"/>
      <c r="EI193" s="226"/>
      <c r="EJ193" s="226"/>
      <c r="EK193" s="226"/>
      <c r="EL193" s="226"/>
      <c r="EM193" s="226"/>
      <c r="EN193" s="226"/>
      <c r="EO193" s="226"/>
      <c r="EP193" s="226"/>
      <c r="EQ193" s="226"/>
      <c r="ER193" s="226"/>
      <c r="ES193" s="226"/>
      <c r="ET193" s="226"/>
      <c r="EU193" s="226"/>
      <c r="EV193" s="226"/>
      <c r="EW193" s="226"/>
      <c r="EX193" s="226"/>
      <c r="EY193" s="226"/>
      <c r="EZ193" s="226"/>
      <c r="FA193" s="226"/>
      <c r="FB193" s="226"/>
      <c r="FC193" s="226"/>
      <c r="FD193" s="226"/>
      <c r="FE193" s="226"/>
      <c r="FF193" s="226"/>
      <c r="FG193" s="226"/>
      <c r="FH193" s="226"/>
      <c r="FI193" s="226"/>
      <c r="FJ193" s="226"/>
      <c r="FK193" s="226"/>
      <c r="FL193" s="226"/>
      <c r="FM193" s="226"/>
      <c r="FN193" s="226"/>
      <c r="FO193" s="226"/>
      <c r="FP193" s="226"/>
      <c r="FQ193" s="226"/>
      <c r="FR193" s="226"/>
      <c r="FS193" s="226"/>
      <c r="FT193" s="226"/>
      <c r="FU193" s="226"/>
      <c r="FV193" s="226"/>
      <c r="FW193" s="226"/>
      <c r="FX193" s="226"/>
      <c r="FY193" s="226"/>
      <c r="FZ193" s="226"/>
      <c r="GA193" s="226"/>
      <c r="GB193" s="226"/>
      <c r="GC193" s="226"/>
      <c r="GD193" s="226"/>
      <c r="GE193" s="226"/>
      <c r="GF193" s="226"/>
      <c r="GG193" s="226"/>
      <c r="GH193" s="226"/>
      <c r="GI193" s="226"/>
      <c r="GJ193" s="226"/>
      <c r="GK193" s="226"/>
      <c r="GL193" s="226"/>
      <c r="GM193" s="226"/>
      <c r="GN193" s="226"/>
      <c r="GO193" s="226"/>
      <c r="GP193" s="226"/>
      <c r="GQ193" s="226"/>
      <c r="GR193" s="226"/>
      <c r="GS193" s="226"/>
      <c r="GT193" s="226"/>
      <c r="GU193" s="226"/>
      <c r="GV193" s="226"/>
      <c r="GW193" s="226"/>
      <c r="GX193" s="226"/>
      <c r="GY193" s="226"/>
      <c r="GZ193" s="226"/>
      <c r="HA193" s="226"/>
      <c r="HB193" s="226"/>
      <c r="HC193" s="226"/>
      <c r="HD193" s="226"/>
      <c r="HE193" s="226"/>
      <c r="HF193" s="226"/>
      <c r="HG193" s="226"/>
      <c r="HH193" s="226"/>
      <c r="HI193" s="226"/>
      <c r="HJ193" s="226"/>
      <c r="HK193" s="226"/>
      <c r="HL193" s="226"/>
      <c r="HM193" s="226"/>
      <c r="HN193" s="226"/>
      <c r="HO193" s="226"/>
      <c r="HP193" s="226"/>
      <c r="HQ193" s="226"/>
      <c r="HR193" s="226"/>
    </row>
    <row r="194" spans="1:226">
      <c r="A194" s="238"/>
      <c r="B194" s="238"/>
      <c r="C194" s="257"/>
      <c r="D194" s="258"/>
      <c r="E194" s="238"/>
      <c r="F194" s="259"/>
      <c r="G194" s="260"/>
      <c r="H194" s="261"/>
      <c r="I194" s="226"/>
      <c r="J194" s="226"/>
      <c r="K194" s="226"/>
      <c r="L194" s="226"/>
      <c r="M194" s="226"/>
      <c r="N194" s="226"/>
      <c r="O194" s="226"/>
      <c r="P194" s="226"/>
      <c r="Q194" s="226"/>
      <c r="R194" s="226"/>
      <c r="S194" s="226"/>
      <c r="T194" s="226"/>
      <c r="U194" s="226"/>
      <c r="V194" s="226"/>
      <c r="W194" s="226"/>
      <c r="X194" s="226"/>
      <c r="Y194" s="226"/>
      <c r="Z194" s="226"/>
      <c r="AA194" s="226"/>
      <c r="AB194" s="226"/>
      <c r="AC194" s="226"/>
      <c r="AD194" s="226"/>
      <c r="AE194" s="226"/>
      <c r="AF194" s="226"/>
      <c r="AG194" s="226"/>
      <c r="AH194" s="226"/>
      <c r="AI194" s="226"/>
      <c r="AJ194" s="226"/>
      <c r="AK194" s="226"/>
      <c r="AL194" s="226"/>
      <c r="AM194" s="226"/>
      <c r="AN194" s="226"/>
      <c r="AO194" s="226"/>
      <c r="AP194" s="226"/>
      <c r="AQ194" s="226"/>
      <c r="AR194" s="226"/>
      <c r="AS194" s="226"/>
      <c r="AT194" s="226"/>
      <c r="AU194" s="226"/>
      <c r="AV194" s="226"/>
      <c r="AW194" s="226"/>
      <c r="AX194" s="226"/>
      <c r="AY194" s="226"/>
      <c r="AZ194" s="226"/>
      <c r="BA194" s="226"/>
      <c r="BB194" s="226"/>
      <c r="BC194" s="226"/>
      <c r="BD194" s="226"/>
      <c r="BE194" s="226"/>
      <c r="BF194" s="226"/>
      <c r="BG194" s="226"/>
      <c r="BH194" s="226"/>
      <c r="BI194" s="226"/>
      <c r="BJ194" s="226"/>
      <c r="BK194" s="226"/>
      <c r="BL194" s="226"/>
      <c r="BM194" s="226"/>
      <c r="BN194" s="226"/>
      <c r="BO194" s="226"/>
      <c r="BP194" s="226"/>
      <c r="BQ194" s="226"/>
      <c r="BR194" s="226"/>
      <c r="BS194" s="226"/>
      <c r="BT194" s="226"/>
      <c r="BU194" s="226"/>
      <c r="BV194" s="226"/>
      <c r="BW194" s="226"/>
      <c r="BX194" s="226"/>
      <c r="BY194" s="226"/>
      <c r="BZ194" s="226"/>
      <c r="CA194" s="226"/>
      <c r="CB194" s="226"/>
      <c r="CC194" s="226"/>
      <c r="CD194" s="226"/>
      <c r="CE194" s="226"/>
      <c r="CF194" s="226"/>
      <c r="CG194" s="226"/>
      <c r="CH194" s="226"/>
      <c r="CI194" s="226"/>
      <c r="CJ194" s="226"/>
      <c r="CK194" s="226"/>
      <c r="CL194" s="226"/>
      <c r="CM194" s="226"/>
      <c r="CN194" s="226"/>
      <c r="CO194" s="226"/>
      <c r="CP194" s="226"/>
      <c r="CQ194" s="226"/>
      <c r="CR194" s="226"/>
      <c r="CS194" s="226"/>
      <c r="CT194" s="226"/>
      <c r="CU194" s="226"/>
      <c r="CV194" s="226"/>
      <c r="CW194" s="226"/>
      <c r="CX194" s="226"/>
      <c r="CY194" s="226"/>
      <c r="CZ194" s="226"/>
      <c r="DA194" s="226"/>
      <c r="DB194" s="226"/>
      <c r="DC194" s="226"/>
      <c r="DD194" s="226"/>
      <c r="DE194" s="226"/>
      <c r="DF194" s="226"/>
      <c r="DG194" s="226"/>
      <c r="DH194" s="226"/>
      <c r="DI194" s="226"/>
      <c r="DJ194" s="226"/>
      <c r="DK194" s="226"/>
      <c r="DL194" s="226"/>
      <c r="DM194" s="226"/>
      <c r="DN194" s="226"/>
      <c r="DO194" s="226"/>
      <c r="DP194" s="226"/>
      <c r="DQ194" s="226"/>
      <c r="DR194" s="226"/>
      <c r="DS194" s="226"/>
      <c r="DT194" s="226"/>
      <c r="DU194" s="226"/>
      <c r="DV194" s="226"/>
      <c r="DW194" s="226"/>
      <c r="DX194" s="226"/>
      <c r="DY194" s="226"/>
      <c r="DZ194" s="226"/>
      <c r="EA194" s="226"/>
      <c r="EB194" s="226"/>
      <c r="EC194" s="226"/>
      <c r="ED194" s="226"/>
      <c r="EE194" s="226"/>
      <c r="EF194" s="226"/>
      <c r="EG194" s="226"/>
      <c r="EH194" s="226"/>
      <c r="EI194" s="226"/>
      <c r="EJ194" s="226"/>
      <c r="EK194" s="226"/>
      <c r="EL194" s="226"/>
      <c r="EM194" s="226"/>
      <c r="EN194" s="226"/>
      <c r="EO194" s="226"/>
      <c r="EP194" s="226"/>
      <c r="EQ194" s="226"/>
      <c r="ER194" s="226"/>
      <c r="ES194" s="226"/>
      <c r="ET194" s="226"/>
      <c r="EU194" s="226"/>
      <c r="EV194" s="226"/>
      <c r="EW194" s="226"/>
      <c r="EX194" s="226"/>
      <c r="EY194" s="226"/>
      <c r="EZ194" s="226"/>
      <c r="FA194" s="226"/>
      <c r="FB194" s="226"/>
      <c r="FC194" s="226"/>
      <c r="FD194" s="226"/>
      <c r="FE194" s="226"/>
      <c r="FF194" s="226"/>
      <c r="FG194" s="226"/>
      <c r="FH194" s="226"/>
      <c r="FI194" s="226"/>
      <c r="FJ194" s="226"/>
      <c r="FK194" s="226"/>
      <c r="FL194" s="226"/>
      <c r="FM194" s="226"/>
      <c r="FN194" s="226"/>
      <c r="FO194" s="226"/>
      <c r="FP194" s="226"/>
      <c r="FQ194" s="226"/>
      <c r="FR194" s="226"/>
      <c r="FS194" s="226"/>
      <c r="FT194" s="226"/>
      <c r="FU194" s="226"/>
      <c r="FV194" s="226"/>
      <c r="FW194" s="226"/>
      <c r="FX194" s="226"/>
      <c r="FY194" s="226"/>
      <c r="FZ194" s="226"/>
      <c r="GA194" s="226"/>
      <c r="GB194" s="226"/>
      <c r="GC194" s="226"/>
      <c r="GD194" s="226"/>
      <c r="GE194" s="226"/>
      <c r="GF194" s="226"/>
      <c r="GG194" s="226"/>
      <c r="GH194" s="226"/>
      <c r="GI194" s="226"/>
      <c r="GJ194" s="226"/>
      <c r="GK194" s="226"/>
      <c r="GL194" s="226"/>
      <c r="GM194" s="226"/>
      <c r="GN194" s="226"/>
      <c r="GO194" s="226"/>
      <c r="GP194" s="226"/>
      <c r="GQ194" s="226"/>
      <c r="GR194" s="226"/>
      <c r="GS194" s="226"/>
      <c r="GT194" s="226"/>
      <c r="GU194" s="226"/>
      <c r="GV194" s="226"/>
      <c r="GW194" s="226"/>
      <c r="GX194" s="226"/>
      <c r="GY194" s="226"/>
      <c r="GZ194" s="226"/>
      <c r="HA194" s="226"/>
      <c r="HB194" s="226"/>
      <c r="HC194" s="226"/>
      <c r="HD194" s="226"/>
      <c r="HE194" s="226"/>
      <c r="HF194" s="226"/>
      <c r="HG194" s="226"/>
      <c r="HH194" s="226"/>
      <c r="HI194" s="226"/>
      <c r="HJ194" s="226"/>
      <c r="HK194" s="226"/>
      <c r="HL194" s="226"/>
      <c r="HM194" s="226"/>
      <c r="HN194" s="226"/>
      <c r="HO194" s="226"/>
      <c r="HP194" s="226"/>
      <c r="HQ194" s="226"/>
      <c r="HR194" s="226"/>
    </row>
    <row r="195" spans="1:226">
      <c r="A195" s="238"/>
      <c r="B195" s="238"/>
      <c r="C195" s="257"/>
      <c r="D195" s="258"/>
      <c r="E195" s="238"/>
      <c r="F195" s="259"/>
      <c r="G195" s="260"/>
      <c r="H195" s="261"/>
      <c r="I195" s="226"/>
      <c r="J195" s="226"/>
      <c r="K195" s="226"/>
      <c r="L195" s="226"/>
      <c r="M195" s="226"/>
      <c r="N195" s="226"/>
      <c r="O195" s="226"/>
      <c r="P195" s="226"/>
      <c r="Q195" s="226"/>
      <c r="R195" s="226"/>
      <c r="S195" s="226"/>
      <c r="T195" s="226"/>
      <c r="U195" s="226"/>
      <c r="V195" s="226"/>
      <c r="W195" s="226"/>
      <c r="X195" s="226"/>
      <c r="Y195" s="226"/>
      <c r="Z195" s="226"/>
      <c r="AA195" s="226"/>
      <c r="AB195" s="226"/>
      <c r="AC195" s="226"/>
      <c r="AD195" s="226"/>
      <c r="AE195" s="226"/>
      <c r="AF195" s="226"/>
      <c r="AG195" s="226"/>
      <c r="AH195" s="226"/>
      <c r="AI195" s="226"/>
      <c r="AJ195" s="226"/>
      <c r="AK195" s="226"/>
      <c r="AL195" s="226"/>
      <c r="AM195" s="226"/>
      <c r="AN195" s="226"/>
      <c r="AO195" s="226"/>
      <c r="AP195" s="226"/>
      <c r="AQ195" s="226"/>
      <c r="AR195" s="226"/>
      <c r="AS195" s="226"/>
      <c r="AT195" s="226"/>
      <c r="AU195" s="226"/>
      <c r="AV195" s="226"/>
      <c r="AW195" s="226"/>
      <c r="AX195" s="226"/>
      <c r="AY195" s="226"/>
      <c r="AZ195" s="226"/>
      <c r="BA195" s="226"/>
      <c r="BB195" s="226"/>
      <c r="BC195" s="226"/>
      <c r="BD195" s="226"/>
      <c r="BE195" s="226"/>
      <c r="BF195" s="226"/>
      <c r="BG195" s="226"/>
      <c r="BH195" s="226"/>
      <c r="BI195" s="226"/>
      <c r="BJ195" s="226"/>
      <c r="BK195" s="226"/>
      <c r="BL195" s="226"/>
      <c r="BM195" s="226"/>
      <c r="BN195" s="226"/>
      <c r="BO195" s="226"/>
      <c r="BP195" s="226"/>
      <c r="BQ195" s="226"/>
      <c r="BR195" s="226"/>
      <c r="BS195" s="226"/>
      <c r="BT195" s="226"/>
      <c r="BU195" s="226"/>
      <c r="BV195" s="226"/>
      <c r="BW195" s="226"/>
      <c r="BX195" s="226"/>
      <c r="BY195" s="226"/>
      <c r="BZ195" s="226"/>
      <c r="CA195" s="226"/>
      <c r="CB195" s="226"/>
      <c r="CC195" s="226"/>
      <c r="CD195" s="226"/>
      <c r="CE195" s="226"/>
      <c r="CF195" s="226"/>
      <c r="CG195" s="226"/>
      <c r="CH195" s="226"/>
      <c r="CI195" s="226"/>
      <c r="CJ195" s="226"/>
      <c r="CK195" s="226"/>
      <c r="CL195" s="226"/>
      <c r="CM195" s="226"/>
      <c r="CN195" s="226"/>
      <c r="CO195" s="226"/>
      <c r="CP195" s="226"/>
      <c r="CQ195" s="226"/>
      <c r="CR195" s="226"/>
      <c r="CS195" s="226"/>
      <c r="CT195" s="226"/>
      <c r="CU195" s="226"/>
      <c r="CV195" s="226"/>
      <c r="CW195" s="226"/>
      <c r="CX195" s="226"/>
      <c r="CY195" s="226"/>
      <c r="CZ195" s="226"/>
      <c r="DA195" s="226"/>
      <c r="DB195" s="226"/>
      <c r="DC195" s="226"/>
      <c r="DD195" s="226"/>
      <c r="DE195" s="226"/>
      <c r="DF195" s="226"/>
      <c r="DG195" s="226"/>
      <c r="DH195" s="226"/>
      <c r="DI195" s="226"/>
      <c r="DJ195" s="226"/>
      <c r="DK195" s="226"/>
      <c r="DL195" s="226"/>
      <c r="DM195" s="226"/>
      <c r="DN195" s="226"/>
      <c r="DO195" s="226"/>
      <c r="DP195" s="226"/>
      <c r="DQ195" s="226"/>
      <c r="DR195" s="226"/>
      <c r="DS195" s="226"/>
      <c r="DT195" s="226"/>
      <c r="DU195" s="226"/>
      <c r="DV195" s="226"/>
      <c r="DW195" s="226"/>
      <c r="DX195" s="226"/>
      <c r="DY195" s="226"/>
      <c r="DZ195" s="226"/>
      <c r="EA195" s="226"/>
      <c r="EB195" s="226"/>
      <c r="EC195" s="226"/>
      <c r="ED195" s="226"/>
      <c r="EE195" s="226"/>
      <c r="EF195" s="226"/>
      <c r="EG195" s="226"/>
      <c r="EH195" s="226"/>
      <c r="EI195" s="226"/>
      <c r="EJ195" s="226"/>
      <c r="EK195" s="226"/>
      <c r="EL195" s="226"/>
      <c r="EM195" s="226"/>
      <c r="EN195" s="226"/>
      <c r="EO195" s="226"/>
      <c r="EP195" s="226"/>
      <c r="EQ195" s="226"/>
      <c r="ER195" s="226"/>
      <c r="ES195" s="226"/>
      <c r="ET195" s="226"/>
      <c r="EU195" s="226"/>
      <c r="EV195" s="226"/>
      <c r="EW195" s="226"/>
      <c r="EX195" s="226"/>
      <c r="EY195" s="226"/>
      <c r="EZ195" s="226"/>
      <c r="FA195" s="226"/>
      <c r="FB195" s="226"/>
      <c r="FC195" s="226"/>
      <c r="FD195" s="226"/>
      <c r="FE195" s="226"/>
      <c r="FF195" s="226"/>
      <c r="FG195" s="226"/>
      <c r="FH195" s="226"/>
      <c r="FI195" s="226"/>
      <c r="FJ195" s="226"/>
      <c r="FK195" s="226"/>
      <c r="FL195" s="226"/>
      <c r="FM195" s="226"/>
      <c r="FN195" s="226"/>
      <c r="FO195" s="226"/>
      <c r="FP195" s="226"/>
      <c r="FQ195" s="226"/>
      <c r="FR195" s="226"/>
      <c r="FS195" s="226"/>
      <c r="FT195" s="226"/>
      <c r="FU195" s="226"/>
      <c r="FV195" s="226"/>
      <c r="FW195" s="226"/>
      <c r="FX195" s="226"/>
      <c r="FY195" s="226"/>
      <c r="FZ195" s="226"/>
      <c r="GA195" s="226"/>
      <c r="GB195" s="226"/>
      <c r="GC195" s="226"/>
      <c r="GD195" s="226"/>
      <c r="GE195" s="226"/>
      <c r="GF195" s="226"/>
      <c r="GG195" s="226"/>
      <c r="GH195" s="226"/>
      <c r="GI195" s="226"/>
      <c r="GJ195" s="226"/>
      <c r="GK195" s="226"/>
      <c r="GL195" s="226"/>
      <c r="GM195" s="226"/>
      <c r="GN195" s="226"/>
      <c r="GO195" s="226"/>
      <c r="GP195" s="226"/>
      <c r="GQ195" s="226"/>
      <c r="GR195" s="226"/>
      <c r="GS195" s="226"/>
      <c r="GT195" s="226"/>
      <c r="GU195" s="226"/>
      <c r="GV195" s="226"/>
      <c r="GW195" s="226"/>
      <c r="GX195" s="226"/>
      <c r="GY195" s="226"/>
      <c r="GZ195" s="226"/>
      <c r="HA195" s="226"/>
      <c r="HB195" s="226"/>
      <c r="HC195" s="226"/>
      <c r="HD195" s="226"/>
      <c r="HE195" s="226"/>
      <c r="HF195" s="226"/>
      <c r="HG195" s="226"/>
      <c r="HH195" s="226"/>
      <c r="HI195" s="226"/>
      <c r="HJ195" s="226"/>
      <c r="HK195" s="226"/>
      <c r="HL195" s="226"/>
      <c r="HM195" s="226"/>
      <c r="HN195" s="226"/>
      <c r="HO195" s="226"/>
      <c r="HP195" s="226"/>
      <c r="HQ195" s="226"/>
      <c r="HR195" s="226"/>
    </row>
    <row r="196" spans="1:226">
      <c r="A196" s="238"/>
      <c r="B196" s="238"/>
      <c r="C196" s="257"/>
      <c r="D196" s="258"/>
      <c r="E196" s="238"/>
      <c r="F196" s="259"/>
      <c r="G196" s="260"/>
      <c r="H196" s="261"/>
      <c r="I196" s="226"/>
      <c r="J196" s="226"/>
      <c r="K196" s="226"/>
      <c r="L196" s="226"/>
      <c r="M196" s="226"/>
      <c r="N196" s="226"/>
      <c r="O196" s="226"/>
      <c r="P196" s="226"/>
      <c r="Q196" s="226"/>
      <c r="R196" s="226"/>
      <c r="S196" s="226"/>
      <c r="T196" s="226"/>
      <c r="U196" s="226"/>
      <c r="V196" s="226"/>
      <c r="W196" s="226"/>
      <c r="X196" s="226"/>
      <c r="Y196" s="226"/>
      <c r="Z196" s="226"/>
      <c r="AA196" s="226"/>
      <c r="AB196" s="226"/>
      <c r="AC196" s="226"/>
      <c r="AD196" s="226"/>
      <c r="AE196" s="226"/>
      <c r="AF196" s="226"/>
      <c r="AG196" s="226"/>
      <c r="AH196" s="226"/>
      <c r="AI196" s="226"/>
      <c r="AJ196" s="226"/>
      <c r="AK196" s="226"/>
      <c r="AL196" s="226"/>
      <c r="AM196" s="226"/>
      <c r="AN196" s="226"/>
      <c r="AO196" s="226"/>
      <c r="AP196" s="226"/>
      <c r="AQ196" s="226"/>
      <c r="AR196" s="226"/>
      <c r="AS196" s="226"/>
      <c r="AT196" s="226"/>
      <c r="AU196" s="226"/>
      <c r="AV196" s="226"/>
      <c r="AW196" s="226"/>
      <c r="AX196" s="226"/>
      <c r="AY196" s="226"/>
      <c r="AZ196" s="226"/>
      <c r="BA196" s="226"/>
      <c r="BB196" s="226"/>
      <c r="BC196" s="226"/>
      <c r="BD196" s="226"/>
      <c r="BE196" s="226"/>
      <c r="BF196" s="226"/>
      <c r="BG196" s="226"/>
      <c r="BH196" s="226"/>
      <c r="BI196" s="226"/>
      <c r="BJ196" s="226"/>
      <c r="BK196" s="226"/>
      <c r="BL196" s="226"/>
      <c r="BM196" s="226"/>
      <c r="BN196" s="226"/>
      <c r="BO196" s="226"/>
      <c r="BP196" s="226"/>
      <c r="BQ196" s="226"/>
      <c r="BR196" s="226"/>
      <c r="BS196" s="226"/>
      <c r="BT196" s="226"/>
      <c r="BU196" s="226"/>
      <c r="BV196" s="226"/>
      <c r="BW196" s="226"/>
      <c r="BX196" s="226"/>
      <c r="BY196" s="226"/>
      <c r="BZ196" s="226"/>
      <c r="CA196" s="226"/>
      <c r="CB196" s="226"/>
      <c r="CC196" s="226"/>
      <c r="CD196" s="226"/>
      <c r="CE196" s="226"/>
      <c r="CF196" s="226"/>
      <c r="CG196" s="226"/>
      <c r="CH196" s="226"/>
      <c r="CI196" s="226"/>
      <c r="CJ196" s="226"/>
      <c r="CK196" s="226"/>
      <c r="CL196" s="226"/>
      <c r="CM196" s="226"/>
      <c r="CN196" s="226"/>
      <c r="CO196" s="226"/>
      <c r="CP196" s="226"/>
      <c r="CQ196" s="226"/>
      <c r="CR196" s="226"/>
      <c r="CS196" s="226"/>
      <c r="CT196" s="226"/>
      <c r="CU196" s="226"/>
      <c r="CV196" s="226"/>
      <c r="CW196" s="226"/>
      <c r="CX196" s="226"/>
      <c r="CY196" s="226"/>
      <c r="CZ196" s="226"/>
      <c r="DA196" s="226"/>
      <c r="DB196" s="226"/>
      <c r="DC196" s="226"/>
      <c r="DD196" s="226"/>
      <c r="DE196" s="226"/>
      <c r="DF196" s="226"/>
      <c r="DG196" s="226"/>
      <c r="DH196" s="226"/>
      <c r="DI196" s="226"/>
      <c r="DJ196" s="226"/>
      <c r="DK196" s="226"/>
      <c r="DL196" s="226"/>
      <c r="DM196" s="226"/>
      <c r="DN196" s="226"/>
      <c r="DO196" s="226"/>
      <c r="DP196" s="226"/>
      <c r="DQ196" s="226"/>
      <c r="DR196" s="226"/>
      <c r="DS196" s="226"/>
      <c r="DT196" s="226"/>
      <c r="DU196" s="226"/>
      <c r="DV196" s="226"/>
      <c r="DW196" s="226"/>
      <c r="DX196" s="226"/>
      <c r="DY196" s="226"/>
      <c r="DZ196" s="226"/>
      <c r="EA196" s="226"/>
      <c r="EB196" s="226"/>
      <c r="EC196" s="226"/>
      <c r="ED196" s="226"/>
      <c r="EE196" s="226"/>
      <c r="EF196" s="226"/>
      <c r="EG196" s="226"/>
      <c r="EH196" s="226"/>
      <c r="EI196" s="226"/>
      <c r="EJ196" s="226"/>
      <c r="EK196" s="226"/>
      <c r="EL196" s="226"/>
      <c r="EM196" s="226"/>
      <c r="EN196" s="226"/>
      <c r="EO196" s="226"/>
      <c r="EP196" s="226"/>
      <c r="EQ196" s="226"/>
      <c r="ER196" s="226"/>
      <c r="ES196" s="226"/>
      <c r="ET196" s="226"/>
      <c r="EU196" s="226"/>
      <c r="EV196" s="226"/>
      <c r="EW196" s="226"/>
      <c r="EX196" s="226"/>
      <c r="EY196" s="226"/>
      <c r="EZ196" s="226"/>
      <c r="FA196" s="226"/>
      <c r="FB196" s="226"/>
      <c r="FC196" s="226"/>
      <c r="FD196" s="226"/>
      <c r="FE196" s="226"/>
      <c r="FF196" s="226"/>
      <c r="FG196" s="226"/>
      <c r="FH196" s="226"/>
      <c r="FI196" s="226"/>
      <c r="FJ196" s="226"/>
      <c r="FK196" s="226"/>
      <c r="FL196" s="226"/>
      <c r="FM196" s="226"/>
      <c r="FN196" s="226"/>
      <c r="FO196" s="226"/>
      <c r="FP196" s="226"/>
      <c r="FQ196" s="226"/>
      <c r="FR196" s="226"/>
      <c r="FS196" s="226"/>
      <c r="FT196" s="226"/>
      <c r="FU196" s="226"/>
      <c r="FV196" s="226"/>
      <c r="FW196" s="226"/>
      <c r="FX196" s="226"/>
      <c r="FY196" s="226"/>
      <c r="FZ196" s="226"/>
      <c r="GA196" s="226"/>
      <c r="GB196" s="226"/>
      <c r="GC196" s="226"/>
      <c r="GD196" s="226"/>
      <c r="GE196" s="226"/>
      <c r="GF196" s="226"/>
      <c r="GG196" s="226"/>
      <c r="GH196" s="226"/>
      <c r="GI196" s="226"/>
      <c r="GJ196" s="226"/>
      <c r="GK196" s="226"/>
      <c r="GL196" s="226"/>
      <c r="GM196" s="226"/>
      <c r="GN196" s="226"/>
      <c r="GO196" s="226"/>
      <c r="GP196" s="226"/>
      <c r="GQ196" s="226"/>
      <c r="GR196" s="226"/>
      <c r="GS196" s="226"/>
      <c r="GT196" s="226"/>
      <c r="GU196" s="226"/>
      <c r="GV196" s="226"/>
      <c r="GW196" s="226"/>
      <c r="GX196" s="226"/>
      <c r="GY196" s="226"/>
      <c r="GZ196" s="226"/>
      <c r="HA196" s="226"/>
      <c r="HB196" s="226"/>
      <c r="HC196" s="226"/>
      <c r="HD196" s="226"/>
      <c r="HE196" s="226"/>
      <c r="HF196" s="226"/>
      <c r="HG196" s="226"/>
      <c r="HH196" s="226"/>
      <c r="HI196" s="226"/>
      <c r="HJ196" s="226"/>
      <c r="HK196" s="226"/>
      <c r="HL196" s="226"/>
      <c r="HM196" s="226"/>
      <c r="HN196" s="226"/>
      <c r="HO196" s="226"/>
      <c r="HP196" s="226"/>
      <c r="HQ196" s="226"/>
      <c r="HR196" s="226"/>
    </row>
  </sheetData>
  <mergeCells count="10">
    <mergeCell ref="A22:C22"/>
    <mergeCell ref="C12:L20"/>
    <mergeCell ref="B27:L35"/>
    <mergeCell ref="C102:F102"/>
    <mergeCell ref="A115:K120"/>
    <mergeCell ref="L115:M120"/>
    <mergeCell ref="C62:F62"/>
    <mergeCell ref="C66:F66"/>
    <mergeCell ref="C67:F67"/>
    <mergeCell ref="C88:F88"/>
  </mergeCells>
  <pageMargins left="0.39370078740157483" right="0.31496062992125984" top="0.47244094488188981" bottom="0.47244094488188981" header="0.31496062992125984" footer="0.31496062992125984"/>
  <pageSetup paperSize="9" scale="7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M128"/>
  <sheetViews>
    <sheetView view="pageLayout" zoomScale="81" zoomScaleNormal="95" zoomScaleSheetLayoutView="50" zoomScalePageLayoutView="81" workbookViewId="0">
      <selection activeCell="L3" sqref="L3"/>
    </sheetView>
  </sheetViews>
  <sheetFormatPr defaultColWidth="9.140625" defaultRowHeight="15"/>
  <cols>
    <col min="1" max="1" width="8.85546875" style="108" customWidth="1"/>
    <col min="2" max="2" width="9.7109375" style="108" customWidth="1"/>
    <col min="3" max="3" width="13.28515625" style="106" customWidth="1"/>
    <col min="4" max="4" width="10.42578125" style="107" customWidth="1"/>
    <col min="5" max="5" width="56.5703125" style="110" customWidth="1"/>
    <col min="6" max="7" width="14.85546875" style="34" hidden="1" customWidth="1"/>
    <col min="8" max="8" width="14.28515625" style="34" hidden="1" customWidth="1"/>
    <col min="9" max="9" width="13.28515625" style="34" customWidth="1"/>
    <col min="10" max="10" width="13.42578125" style="34" customWidth="1"/>
    <col min="11" max="11" width="16.42578125" style="34" hidden="1" customWidth="1"/>
    <col min="12" max="14" width="11.42578125" style="34" bestFit="1" customWidth="1"/>
    <col min="15" max="16384" width="9.140625" style="34"/>
  </cols>
  <sheetData>
    <row r="1" spans="1:12" ht="50.25" customHeight="1">
      <c r="A1" s="315" t="s">
        <v>613</v>
      </c>
      <c r="B1" s="316"/>
      <c r="C1" s="316"/>
      <c r="D1" s="316"/>
      <c r="E1" s="316"/>
      <c r="F1" s="316"/>
      <c r="G1" s="316"/>
      <c r="H1" s="316"/>
      <c r="I1" s="316"/>
      <c r="J1" s="316"/>
      <c r="K1" s="161"/>
    </row>
    <row r="2" spans="1:12" ht="45.75" customHeight="1">
      <c r="A2" s="317" t="s">
        <v>614</v>
      </c>
      <c r="B2" s="317"/>
      <c r="C2" s="317"/>
      <c r="D2" s="317"/>
      <c r="E2" s="317"/>
      <c r="F2" s="317"/>
      <c r="G2" s="317"/>
      <c r="H2" s="317"/>
      <c r="I2" s="317"/>
      <c r="J2" s="317"/>
      <c r="K2" s="161"/>
    </row>
    <row r="3" spans="1:12" s="12" customFormat="1" ht="120" customHeight="1">
      <c r="A3" s="265" t="s">
        <v>615</v>
      </c>
      <c r="B3" s="265" t="s">
        <v>616</v>
      </c>
      <c r="C3" s="266" t="s">
        <v>617</v>
      </c>
      <c r="D3" s="266" t="s">
        <v>618</v>
      </c>
      <c r="E3" s="267" t="s">
        <v>619</v>
      </c>
      <c r="F3" s="267" t="s">
        <v>593</v>
      </c>
      <c r="G3" s="268" t="s">
        <v>601</v>
      </c>
      <c r="H3" s="268" t="s">
        <v>604</v>
      </c>
      <c r="I3" s="267" t="s">
        <v>602</v>
      </c>
      <c r="J3" s="267" t="s">
        <v>603</v>
      </c>
      <c r="K3" s="201"/>
    </row>
    <row r="4" spans="1:12" s="15" customFormat="1" ht="26.25" customHeight="1">
      <c r="A4" s="273" t="s">
        <v>620</v>
      </c>
      <c r="B4" s="234"/>
      <c r="C4" s="318"/>
      <c r="D4" s="318"/>
      <c r="E4" s="235" t="s">
        <v>621</v>
      </c>
      <c r="F4" s="237">
        <f>F5+F8+F10+F13+F18+F25+F35+F37+F45+F53+F55+F61+F51+F49</f>
        <v>5145800</v>
      </c>
      <c r="G4" s="237">
        <f t="shared" ref="G4:K6" si="0">G5+G8+G10+G13+G18+G25+G35+G37+G45+G53+G55+G61+G51+G49</f>
        <v>1070817.22</v>
      </c>
      <c r="H4" s="237">
        <f t="shared" si="0"/>
        <v>1070817.22</v>
      </c>
      <c r="I4" s="237">
        <f>I6+I15+I19</f>
        <v>2870500</v>
      </c>
      <c r="J4" s="237">
        <f>J6+J15+J19</f>
        <v>2100000</v>
      </c>
      <c r="K4" s="202" t="e">
        <f>#REF!+#REF!+K5+K119+#REF!+#REF!</f>
        <v>#REF!</v>
      </c>
      <c r="L4" s="15">
        <v>2870500</v>
      </c>
    </row>
    <row r="5" spans="1:12" ht="15.75" customHeight="1">
      <c r="A5" s="238"/>
      <c r="B5" s="238"/>
      <c r="C5" s="208"/>
      <c r="D5" s="209"/>
      <c r="E5" s="212"/>
      <c r="F5" s="214">
        <f t="shared" ref="F5" si="1">SUM(F6:F7)</f>
        <v>2905000</v>
      </c>
      <c r="G5" s="214">
        <f t="shared" ref="G5:K7" si="2">SUM(G6:G7)</f>
        <v>659297.46</v>
      </c>
      <c r="H5" s="214">
        <f t="shared" si="2"/>
        <v>659297.46</v>
      </c>
      <c r="I5" s="214"/>
      <c r="J5" s="214"/>
      <c r="K5" s="203">
        <f t="shared" ref="K5" si="3">K6+K65+K72+K75+K96</f>
        <v>0</v>
      </c>
      <c r="L5" s="34">
        <f>L4-I4</f>
        <v>0</v>
      </c>
    </row>
    <row r="6" spans="1:12" ht="31.5">
      <c r="A6" s="238"/>
      <c r="B6" s="274" t="s">
        <v>622</v>
      </c>
      <c r="C6" s="215"/>
      <c r="D6" s="216"/>
      <c r="E6" s="212" t="s">
        <v>623</v>
      </c>
      <c r="F6" s="275">
        <v>2900000</v>
      </c>
      <c r="G6" s="222">
        <v>659297.46</v>
      </c>
      <c r="H6" s="222">
        <v>659297.46</v>
      </c>
      <c r="I6" s="278">
        <f>I7+I11</f>
        <v>770500</v>
      </c>
      <c r="J6" s="278">
        <f>J7+J11</f>
        <v>0</v>
      </c>
      <c r="K6" s="204">
        <f t="shared" si="0"/>
        <v>0</v>
      </c>
    </row>
    <row r="7" spans="1:12" s="23" customFormat="1" ht="30">
      <c r="A7" s="238"/>
      <c r="B7" s="238"/>
      <c r="C7" s="215">
        <v>632</v>
      </c>
      <c r="D7" s="216"/>
      <c r="E7" s="219" t="s">
        <v>624</v>
      </c>
      <c r="F7" s="221">
        <v>5000</v>
      </c>
      <c r="G7" s="222">
        <v>0</v>
      </c>
      <c r="H7" s="222">
        <v>0</v>
      </c>
      <c r="I7" s="221">
        <f>I8+I9</f>
        <v>770500</v>
      </c>
      <c r="J7" s="221">
        <f>J8+J9</f>
        <v>0</v>
      </c>
      <c r="K7" s="205">
        <f t="shared" si="2"/>
        <v>0</v>
      </c>
    </row>
    <row r="8" spans="1:12" ht="15.75">
      <c r="A8" s="238"/>
      <c r="B8" s="238"/>
      <c r="C8" s="208"/>
      <c r="D8" s="216">
        <v>6323</v>
      </c>
      <c r="E8" s="219" t="s">
        <v>625</v>
      </c>
      <c r="F8" s="214">
        <f t="shared" ref="F8:K10" si="4">SUM(F9)</f>
        <v>50000</v>
      </c>
      <c r="G8" s="214">
        <f t="shared" si="4"/>
        <v>0</v>
      </c>
      <c r="H8" s="214">
        <f t="shared" si="4"/>
        <v>0</v>
      </c>
      <c r="I8" s="221">
        <f>714000+40500+16000</f>
        <v>770500</v>
      </c>
      <c r="J8" s="214">
        <v>0</v>
      </c>
      <c r="K8" s="206"/>
    </row>
    <row r="9" spans="1:12">
      <c r="A9" s="238"/>
      <c r="B9" s="238"/>
      <c r="C9" s="215"/>
      <c r="D9" s="216">
        <v>6324</v>
      </c>
      <c r="E9" s="219" t="s">
        <v>626</v>
      </c>
      <c r="F9" s="221">
        <v>50000</v>
      </c>
      <c r="G9" s="221"/>
      <c r="H9" s="221"/>
      <c r="I9" s="221">
        <v>0</v>
      </c>
      <c r="J9" s="221"/>
      <c r="K9" s="118"/>
    </row>
    <row r="10" spans="1:12" s="23" customFormat="1" ht="15.75">
      <c r="A10" s="238"/>
      <c r="B10" s="238"/>
      <c r="C10" s="208"/>
      <c r="D10" s="209"/>
      <c r="E10" s="212"/>
      <c r="F10" s="214">
        <f t="shared" ref="F10:K12" si="5">SUM(F11:F12)</f>
        <v>522000</v>
      </c>
      <c r="G10" s="214">
        <f t="shared" si="5"/>
        <v>113619.61</v>
      </c>
      <c r="H10" s="214">
        <f t="shared" si="5"/>
        <v>113619.61</v>
      </c>
      <c r="I10" s="214"/>
      <c r="J10" s="214"/>
      <c r="K10" s="205">
        <f t="shared" si="4"/>
        <v>0</v>
      </c>
    </row>
    <row r="11" spans="1:12">
      <c r="A11" s="238"/>
      <c r="B11" s="238"/>
      <c r="C11" s="215">
        <v>634</v>
      </c>
      <c r="D11" s="216"/>
      <c r="E11" s="276" t="s">
        <v>627</v>
      </c>
      <c r="F11" s="221">
        <v>464000</v>
      </c>
      <c r="G11" s="222">
        <v>102191.14</v>
      </c>
      <c r="H11" s="222">
        <v>102191.14</v>
      </c>
      <c r="I11" s="221">
        <f>I12+I13</f>
        <v>0</v>
      </c>
      <c r="J11" s="221">
        <f>J12+J13</f>
        <v>0</v>
      </c>
      <c r="K11" s="118"/>
    </row>
    <row r="12" spans="1:12" s="23" customFormat="1" ht="15.75">
      <c r="A12" s="238"/>
      <c r="B12" s="238"/>
      <c r="C12" s="215"/>
      <c r="D12" s="216">
        <v>6341</v>
      </c>
      <c r="E12" s="219" t="s">
        <v>628</v>
      </c>
      <c r="F12" s="221">
        <v>58000</v>
      </c>
      <c r="G12" s="222">
        <v>11428.47</v>
      </c>
      <c r="H12" s="222">
        <v>11428.47</v>
      </c>
      <c r="I12" s="221">
        <v>0</v>
      </c>
      <c r="J12" s="221">
        <v>0</v>
      </c>
      <c r="K12" s="205">
        <f t="shared" si="5"/>
        <v>0</v>
      </c>
    </row>
    <row r="13" spans="1:12" ht="15.75">
      <c r="A13" s="238"/>
      <c r="B13" s="238"/>
      <c r="C13" s="208"/>
      <c r="D13" s="216">
        <v>6342</v>
      </c>
      <c r="E13" s="219" t="s">
        <v>629</v>
      </c>
      <c r="F13" s="214">
        <f t="shared" ref="F13:K15" si="6">SUM(F14:F17)</f>
        <v>595000</v>
      </c>
      <c r="G13" s="214">
        <f t="shared" si="6"/>
        <v>138870.82</v>
      </c>
      <c r="H13" s="214">
        <f t="shared" si="6"/>
        <v>138870.82</v>
      </c>
      <c r="I13" s="221">
        <v>0</v>
      </c>
      <c r="J13" s="214">
        <v>0</v>
      </c>
      <c r="K13" s="118"/>
    </row>
    <row r="14" spans="1:12">
      <c r="A14" s="238"/>
      <c r="B14" s="238"/>
      <c r="C14" s="215"/>
      <c r="D14" s="216"/>
      <c r="E14" s="219"/>
      <c r="F14" s="221">
        <v>150000</v>
      </c>
      <c r="G14" s="222">
        <v>23042.39</v>
      </c>
      <c r="H14" s="222">
        <v>23042.39</v>
      </c>
      <c r="I14" s="221"/>
      <c r="J14" s="221"/>
      <c r="K14" s="118"/>
    </row>
    <row r="15" spans="1:12" s="23" customFormat="1" ht="31.5">
      <c r="A15" s="238"/>
      <c r="B15" s="274" t="s">
        <v>630</v>
      </c>
      <c r="C15" s="215"/>
      <c r="D15" s="216"/>
      <c r="E15" s="212" t="s">
        <v>631</v>
      </c>
      <c r="F15" s="221">
        <v>400000</v>
      </c>
      <c r="G15" s="222">
        <v>107051.43</v>
      </c>
      <c r="H15" s="222">
        <v>107051.43</v>
      </c>
      <c r="I15" s="214">
        <f>I16</f>
        <v>0</v>
      </c>
      <c r="J15" s="214">
        <f>J16</f>
        <v>0</v>
      </c>
      <c r="K15" s="205">
        <f t="shared" si="6"/>
        <v>0</v>
      </c>
    </row>
    <row r="16" spans="1:12">
      <c r="A16" s="238"/>
      <c r="B16" s="238"/>
      <c r="C16" s="215">
        <v>652</v>
      </c>
      <c r="D16" s="216"/>
      <c r="E16" s="219" t="s">
        <v>632</v>
      </c>
      <c r="F16" s="221">
        <v>40000</v>
      </c>
      <c r="G16" s="222">
        <v>8075</v>
      </c>
      <c r="H16" s="222">
        <v>8075</v>
      </c>
      <c r="I16" s="221">
        <f>I17</f>
        <v>0</v>
      </c>
      <c r="J16" s="221">
        <f>J17</f>
        <v>0</v>
      </c>
      <c r="K16" s="118"/>
    </row>
    <row r="17" spans="1:11">
      <c r="A17" s="238"/>
      <c r="B17" s="238"/>
      <c r="C17" s="215"/>
      <c r="D17" s="216">
        <v>6526</v>
      </c>
      <c r="E17" s="219" t="s">
        <v>633</v>
      </c>
      <c r="F17" s="221">
        <v>5000</v>
      </c>
      <c r="G17" s="222">
        <v>702</v>
      </c>
      <c r="H17" s="222">
        <v>702</v>
      </c>
      <c r="I17" s="221">
        <v>0</v>
      </c>
      <c r="J17" s="221">
        <v>0</v>
      </c>
      <c r="K17" s="118"/>
    </row>
    <row r="18" spans="1:11" ht="15.75">
      <c r="A18" s="238"/>
      <c r="B18" s="238"/>
      <c r="C18" s="208"/>
      <c r="D18" s="209"/>
      <c r="E18" s="212"/>
      <c r="F18" s="214">
        <f t="shared" ref="F18:K20" si="7">SUM(F19:F24)</f>
        <v>1073800</v>
      </c>
      <c r="G18" s="214">
        <f t="shared" si="7"/>
        <v>159029.33000000002</v>
      </c>
      <c r="H18" s="214">
        <f t="shared" si="7"/>
        <v>159029.33000000002</v>
      </c>
      <c r="I18" s="214"/>
      <c r="J18" s="214"/>
      <c r="K18" s="118"/>
    </row>
    <row r="19" spans="1:11" ht="15.75">
      <c r="A19" s="238"/>
      <c r="B19" s="274" t="s">
        <v>634</v>
      </c>
      <c r="C19" s="215"/>
      <c r="D19" s="216"/>
      <c r="E19" s="212" t="s">
        <v>635</v>
      </c>
      <c r="F19" s="221">
        <v>58000</v>
      </c>
      <c r="G19" s="222">
        <v>9806.5400000000009</v>
      </c>
      <c r="H19" s="222">
        <v>9806.5400000000009</v>
      </c>
      <c r="I19" s="214">
        <f>I20</f>
        <v>2100000</v>
      </c>
      <c r="J19" s="214">
        <f>J20</f>
        <v>2100000</v>
      </c>
      <c r="K19" s="118"/>
    </row>
    <row r="20" spans="1:11" s="23" customFormat="1" ht="30">
      <c r="A20" s="238"/>
      <c r="B20" s="238"/>
      <c r="C20" s="215">
        <v>671</v>
      </c>
      <c r="D20" s="216"/>
      <c r="E20" s="219" t="s">
        <v>675</v>
      </c>
      <c r="F20" s="221">
        <v>5000</v>
      </c>
      <c r="G20" s="222">
        <v>0</v>
      </c>
      <c r="H20" s="222">
        <v>0</v>
      </c>
      <c r="I20" s="221">
        <f>I21+I22</f>
        <v>2100000</v>
      </c>
      <c r="J20" s="221">
        <f>J21+J22</f>
        <v>2100000</v>
      </c>
      <c r="K20" s="205">
        <f t="shared" si="7"/>
        <v>0</v>
      </c>
    </row>
    <row r="21" spans="1:11" ht="30">
      <c r="A21" s="238"/>
      <c r="B21" s="238"/>
      <c r="C21" s="215"/>
      <c r="D21" s="216">
        <v>6711</v>
      </c>
      <c r="E21" s="219" t="s">
        <v>636</v>
      </c>
      <c r="F21" s="221">
        <v>960800</v>
      </c>
      <c r="G21" s="222">
        <v>142470.12</v>
      </c>
      <c r="H21" s="222">
        <v>142470.12</v>
      </c>
      <c r="I21" s="221">
        <f>660000+10000+123000+150000+185000+161000+3000+95000+31000+395000+130000+126000+3000+6000</f>
        <v>2078000</v>
      </c>
      <c r="J21" s="221">
        <v>2078000</v>
      </c>
      <c r="K21" s="118"/>
    </row>
    <row r="22" spans="1:11" ht="30">
      <c r="A22" s="238"/>
      <c r="B22" s="238"/>
      <c r="C22" s="215"/>
      <c r="D22" s="216">
        <v>6712</v>
      </c>
      <c r="E22" s="219" t="s">
        <v>637</v>
      </c>
      <c r="F22" s="221">
        <v>50000</v>
      </c>
      <c r="G22" s="222">
        <v>6752.67</v>
      </c>
      <c r="H22" s="222">
        <v>6752.67</v>
      </c>
      <c r="I22" s="221">
        <f>10000+12000+0</f>
        <v>22000</v>
      </c>
      <c r="J22" s="221">
        <v>22000</v>
      </c>
      <c r="K22" s="118"/>
    </row>
    <row r="23" spans="1:11">
      <c r="A23" s="238"/>
      <c r="B23" s="238"/>
      <c r="C23" s="215"/>
      <c r="D23" s="216"/>
      <c r="E23" s="219"/>
      <c r="F23" s="221"/>
      <c r="G23" s="222"/>
      <c r="H23" s="222"/>
      <c r="I23" s="221"/>
      <c r="J23" s="221"/>
      <c r="K23" s="118"/>
    </row>
    <row r="24" spans="1:11">
      <c r="A24" s="238"/>
      <c r="B24" s="238"/>
      <c r="C24" s="215"/>
      <c r="D24" s="216"/>
      <c r="E24" s="219"/>
      <c r="F24" s="221"/>
      <c r="G24" s="222"/>
      <c r="H24" s="222"/>
      <c r="I24" s="221"/>
      <c r="J24" s="221"/>
      <c r="K24" s="118"/>
    </row>
    <row r="25" spans="1:11" ht="15.75">
      <c r="A25" s="238"/>
      <c r="B25" s="238"/>
      <c r="C25" s="208"/>
      <c r="D25" s="209"/>
      <c r="E25" s="212"/>
      <c r="F25" s="214"/>
      <c r="G25" s="214"/>
      <c r="H25" s="214"/>
      <c r="I25" s="214"/>
      <c r="J25" s="214"/>
      <c r="K25" s="118"/>
    </row>
    <row r="26" spans="1:11">
      <c r="A26" s="238"/>
      <c r="B26" s="238"/>
      <c r="C26" s="215"/>
      <c r="D26" s="216"/>
      <c r="E26" s="219"/>
      <c r="F26" s="221"/>
      <c r="G26" s="222"/>
      <c r="H26" s="222"/>
      <c r="I26" s="221"/>
      <c r="J26" s="221"/>
      <c r="K26" s="118"/>
    </row>
    <row r="27" spans="1:11" s="23" customFormat="1" ht="15.75">
      <c r="A27" s="238"/>
      <c r="B27" s="238"/>
      <c r="C27" s="215"/>
      <c r="D27" s="216"/>
      <c r="E27" s="219"/>
      <c r="F27" s="275"/>
      <c r="G27" s="222"/>
      <c r="H27" s="222"/>
      <c r="I27" s="275"/>
      <c r="J27" s="275"/>
      <c r="K27" s="205">
        <f t="shared" ref="K27" si="8">SUM(K28:K36)</f>
        <v>0</v>
      </c>
    </row>
    <row r="28" spans="1:11">
      <c r="A28" s="238"/>
      <c r="B28" s="238"/>
      <c r="C28" s="215"/>
      <c r="D28" s="216"/>
      <c r="E28" s="219"/>
      <c r="F28" s="221"/>
      <c r="G28" s="222"/>
      <c r="H28" s="222"/>
      <c r="I28" s="221"/>
      <c r="J28" s="221"/>
      <c r="K28" s="118"/>
    </row>
    <row r="29" spans="1:11">
      <c r="A29" s="238"/>
      <c r="B29" s="238"/>
      <c r="C29" s="215"/>
      <c r="D29" s="216"/>
      <c r="E29" s="219"/>
      <c r="F29" s="221"/>
      <c r="G29" s="222"/>
      <c r="H29" s="222"/>
      <c r="I29" s="221"/>
      <c r="J29" s="221"/>
      <c r="K29" s="206"/>
    </row>
    <row r="30" spans="1:11">
      <c r="A30" s="238"/>
      <c r="B30" s="238"/>
      <c r="C30" s="215"/>
      <c r="D30" s="216"/>
      <c r="E30" s="219"/>
      <c r="F30" s="275"/>
      <c r="G30" s="222"/>
      <c r="H30" s="222"/>
      <c r="I30" s="275"/>
      <c r="J30" s="275"/>
      <c r="K30" s="118"/>
    </row>
    <row r="31" spans="1:11">
      <c r="A31" s="238"/>
      <c r="B31" s="238"/>
      <c r="C31" s="215"/>
      <c r="D31" s="216"/>
      <c r="E31" s="219"/>
      <c r="F31" s="275"/>
      <c r="G31" s="222"/>
      <c r="H31" s="222"/>
      <c r="I31" s="275"/>
      <c r="J31" s="275"/>
      <c r="K31" s="118"/>
    </row>
    <row r="32" spans="1:11">
      <c r="A32" s="238"/>
      <c r="B32" s="238"/>
      <c r="C32" s="215"/>
      <c r="D32" s="216"/>
      <c r="E32" s="219"/>
      <c r="F32" s="221"/>
      <c r="G32" s="222"/>
      <c r="H32" s="222"/>
      <c r="I32" s="221"/>
      <c r="J32" s="221"/>
      <c r="K32" s="206"/>
    </row>
    <row r="33" spans="1:11">
      <c r="A33" s="238"/>
      <c r="B33" s="238"/>
      <c r="C33" s="215"/>
      <c r="D33" s="216"/>
      <c r="E33" s="219"/>
      <c r="F33" s="221"/>
      <c r="G33" s="222"/>
      <c r="H33" s="222"/>
      <c r="I33" s="221"/>
      <c r="J33" s="221"/>
      <c r="K33" s="206"/>
    </row>
    <row r="34" spans="1:11">
      <c r="A34" s="238"/>
      <c r="B34" s="238"/>
      <c r="C34" s="215"/>
      <c r="D34" s="216"/>
      <c r="E34" s="219"/>
      <c r="F34" s="221"/>
      <c r="G34" s="222"/>
      <c r="H34" s="222"/>
      <c r="I34" s="221"/>
      <c r="J34" s="221"/>
      <c r="K34" s="118"/>
    </row>
    <row r="35" spans="1:11" ht="15.75">
      <c r="A35" s="238"/>
      <c r="B35" s="238"/>
      <c r="C35" s="208"/>
      <c r="D35" s="209"/>
      <c r="E35" s="212"/>
      <c r="F35" s="214"/>
      <c r="G35" s="214"/>
      <c r="H35" s="214"/>
      <c r="I35" s="214"/>
      <c r="J35" s="214"/>
      <c r="K35" s="118"/>
    </row>
    <row r="36" spans="1:11">
      <c r="A36" s="238"/>
      <c r="B36" s="238"/>
      <c r="C36" s="215"/>
      <c r="D36" s="216"/>
      <c r="E36" s="219"/>
      <c r="F36" s="221"/>
      <c r="G36" s="222"/>
      <c r="H36" s="222"/>
      <c r="I36" s="221"/>
      <c r="J36" s="221"/>
      <c r="K36" s="118"/>
    </row>
    <row r="37" spans="1:11" s="23" customFormat="1" ht="15.75">
      <c r="A37" s="238"/>
      <c r="B37" s="238"/>
      <c r="C37" s="208"/>
      <c r="D37" s="209"/>
      <c r="E37" s="212"/>
      <c r="F37" s="214"/>
      <c r="G37" s="214"/>
      <c r="H37" s="214"/>
      <c r="I37" s="214"/>
      <c r="J37" s="214"/>
      <c r="K37" s="205">
        <f t="shared" ref="K37" si="9">SUM(K38)</f>
        <v>0</v>
      </c>
    </row>
    <row r="38" spans="1:11">
      <c r="A38" s="238"/>
      <c r="B38" s="238"/>
      <c r="C38" s="215"/>
      <c r="D38" s="216"/>
      <c r="E38" s="219"/>
      <c r="F38" s="221"/>
      <c r="G38" s="222"/>
      <c r="H38" s="222"/>
      <c r="I38" s="221"/>
      <c r="J38" s="221"/>
      <c r="K38" s="118"/>
    </row>
    <row r="39" spans="1:11" s="23" customFormat="1" ht="15.75">
      <c r="A39" s="238"/>
      <c r="B39" s="238"/>
      <c r="C39" s="215"/>
      <c r="D39" s="216"/>
      <c r="E39" s="219"/>
      <c r="F39" s="221"/>
      <c r="G39" s="222"/>
      <c r="H39" s="222"/>
      <c r="I39" s="221"/>
      <c r="J39" s="221"/>
      <c r="K39" s="205">
        <f t="shared" ref="K39" si="10">SUM(K40:K46)</f>
        <v>0</v>
      </c>
    </row>
    <row r="40" spans="1:11">
      <c r="A40" s="238"/>
      <c r="B40" s="238"/>
      <c r="C40" s="215"/>
      <c r="D40" s="216"/>
      <c r="E40" s="219"/>
      <c r="F40" s="221"/>
      <c r="G40" s="222"/>
      <c r="H40" s="222"/>
      <c r="I40" s="221"/>
      <c r="J40" s="221"/>
      <c r="K40" s="118"/>
    </row>
    <row r="41" spans="1:11">
      <c r="A41" s="238"/>
      <c r="B41" s="238"/>
      <c r="C41" s="215"/>
      <c r="D41" s="216"/>
      <c r="E41" s="219"/>
      <c r="F41" s="221"/>
      <c r="G41" s="222"/>
      <c r="H41" s="222"/>
      <c r="I41" s="221"/>
      <c r="J41" s="221"/>
      <c r="K41" s="118"/>
    </row>
    <row r="42" spans="1:11">
      <c r="A42" s="238"/>
      <c r="B42" s="238"/>
      <c r="C42" s="215"/>
      <c r="D42" s="216"/>
      <c r="E42" s="219"/>
      <c r="F42" s="221"/>
      <c r="G42" s="222"/>
      <c r="H42" s="222"/>
      <c r="I42" s="221"/>
      <c r="J42" s="221"/>
      <c r="K42" s="118"/>
    </row>
    <row r="43" spans="1:11">
      <c r="A43" s="238"/>
      <c r="B43" s="238"/>
      <c r="C43" s="215"/>
      <c r="D43" s="216"/>
      <c r="E43" s="219"/>
      <c r="F43" s="221"/>
      <c r="G43" s="222"/>
      <c r="H43" s="222"/>
      <c r="I43" s="221"/>
      <c r="J43" s="221"/>
      <c r="K43" s="118"/>
    </row>
    <row r="44" spans="1:11">
      <c r="A44" s="238"/>
      <c r="B44" s="238"/>
      <c r="C44" s="215"/>
      <c r="D44" s="216"/>
      <c r="E44" s="219"/>
      <c r="F44" s="221"/>
      <c r="G44" s="222"/>
      <c r="H44" s="222"/>
      <c r="I44" s="221"/>
      <c r="J44" s="221"/>
      <c r="K44" s="118"/>
    </row>
    <row r="45" spans="1:11" ht="15.75">
      <c r="A45" s="238"/>
      <c r="B45" s="238"/>
      <c r="C45" s="208"/>
      <c r="D45" s="209"/>
      <c r="E45" s="212"/>
      <c r="F45" s="214"/>
      <c r="G45" s="214"/>
      <c r="H45" s="214"/>
      <c r="I45" s="214"/>
      <c r="J45" s="214"/>
      <c r="K45" s="118"/>
    </row>
    <row r="46" spans="1:11">
      <c r="A46" s="238"/>
      <c r="B46" s="238"/>
      <c r="C46" s="215"/>
      <c r="D46" s="216"/>
      <c r="E46" s="219"/>
      <c r="F46" s="221"/>
      <c r="G46" s="222"/>
      <c r="H46" s="222"/>
      <c r="I46" s="221"/>
      <c r="J46" s="221"/>
      <c r="K46" s="118"/>
    </row>
    <row r="47" spans="1:11" s="23" customFormat="1" ht="15.75">
      <c r="A47" s="238"/>
      <c r="B47" s="238"/>
      <c r="C47" s="215"/>
      <c r="D47" s="216"/>
      <c r="E47" s="219"/>
      <c r="F47" s="221"/>
      <c r="G47" s="222"/>
      <c r="H47" s="222"/>
      <c r="I47" s="221"/>
      <c r="J47" s="221"/>
      <c r="K47" s="205">
        <f t="shared" ref="K47" si="11">SUM(K48:K50)</f>
        <v>0</v>
      </c>
    </row>
    <row r="48" spans="1:11">
      <c r="A48" s="238"/>
      <c r="B48" s="238"/>
      <c r="C48" s="215"/>
      <c r="D48" s="216"/>
      <c r="E48" s="219"/>
      <c r="F48" s="221"/>
      <c r="G48" s="222"/>
      <c r="H48" s="222"/>
      <c r="I48" s="221"/>
      <c r="J48" s="221"/>
      <c r="K48" s="118"/>
    </row>
    <row r="49" spans="1:11" ht="15.75">
      <c r="A49" s="238"/>
      <c r="B49" s="238"/>
      <c r="C49" s="208"/>
      <c r="D49" s="209"/>
      <c r="E49" s="212"/>
      <c r="F49" s="214"/>
      <c r="G49" s="214"/>
      <c r="H49" s="214"/>
      <c r="I49" s="214"/>
      <c r="J49" s="214"/>
      <c r="K49" s="118"/>
    </row>
    <row r="50" spans="1:11">
      <c r="A50" s="238"/>
      <c r="B50" s="238"/>
      <c r="C50" s="215"/>
      <c r="D50" s="216"/>
      <c r="E50" s="219"/>
      <c r="F50" s="221"/>
      <c r="G50" s="221"/>
      <c r="H50" s="221"/>
      <c r="I50" s="221"/>
      <c r="J50" s="221"/>
      <c r="K50" s="118"/>
    </row>
    <row r="51" spans="1:11" s="23" customFormat="1" ht="15.75">
      <c r="A51" s="238"/>
      <c r="B51" s="238"/>
      <c r="C51" s="208"/>
      <c r="D51" s="209"/>
      <c r="E51" s="212"/>
      <c r="F51" s="214"/>
      <c r="G51" s="214"/>
      <c r="H51" s="214"/>
      <c r="I51" s="214"/>
      <c r="J51" s="214"/>
      <c r="K51" s="205">
        <f t="shared" ref="K51" si="12">K52</f>
        <v>0</v>
      </c>
    </row>
    <row r="52" spans="1:11">
      <c r="A52" s="238"/>
      <c r="B52" s="238"/>
      <c r="C52" s="215"/>
      <c r="D52" s="216"/>
      <c r="E52" s="219"/>
      <c r="F52" s="221"/>
      <c r="G52" s="221"/>
      <c r="H52" s="221"/>
      <c r="I52" s="221"/>
      <c r="J52" s="221"/>
      <c r="K52" s="118"/>
    </row>
    <row r="53" spans="1:11" s="23" customFormat="1" ht="15.75">
      <c r="A53" s="238"/>
      <c r="B53" s="238"/>
      <c r="C53" s="208"/>
      <c r="D53" s="209"/>
      <c r="E53" s="212"/>
      <c r="F53" s="214"/>
      <c r="G53" s="214"/>
      <c r="H53" s="214"/>
      <c r="I53" s="214"/>
      <c r="J53" s="214"/>
      <c r="K53" s="205">
        <f t="shared" ref="K53" si="13">K54</f>
        <v>0</v>
      </c>
    </row>
    <row r="54" spans="1:11">
      <c r="A54" s="163"/>
      <c r="B54" s="163"/>
      <c r="C54" s="269"/>
      <c r="D54" s="270"/>
      <c r="E54" s="271"/>
      <c r="F54" s="272"/>
      <c r="G54" s="272"/>
      <c r="H54" s="272"/>
      <c r="I54" s="272"/>
      <c r="J54" s="272"/>
      <c r="K54" s="1"/>
    </row>
    <row r="55" spans="1:11" s="23" customFormat="1" ht="15.75">
      <c r="A55" s="108"/>
      <c r="B55" s="108"/>
      <c r="C55" s="24"/>
      <c r="D55" s="25"/>
      <c r="E55" s="20"/>
      <c r="F55" s="21"/>
      <c r="G55" s="21"/>
      <c r="H55" s="21"/>
      <c r="I55" s="21"/>
      <c r="J55" s="21"/>
      <c r="K55" s="21">
        <f t="shared" ref="K55" si="14">SUM(K56)</f>
        <v>0</v>
      </c>
    </row>
    <row r="56" spans="1:11">
      <c r="C56" s="28"/>
      <c r="D56" s="29"/>
      <c r="E56" s="32"/>
      <c r="F56" s="1"/>
      <c r="G56" s="158"/>
      <c r="H56" s="158"/>
      <c r="I56" s="1"/>
      <c r="J56" s="1"/>
      <c r="K56" s="1"/>
    </row>
    <row r="57" spans="1:11" s="23" customFormat="1" ht="15.75">
      <c r="A57" s="108"/>
      <c r="B57" s="108"/>
      <c r="C57" s="28"/>
      <c r="D57" s="29"/>
      <c r="E57" s="32"/>
      <c r="F57" s="1"/>
      <c r="G57" s="158"/>
      <c r="H57" s="158"/>
      <c r="I57" s="1"/>
      <c r="J57" s="1"/>
      <c r="K57" s="21">
        <f t="shared" ref="K57" si="15">SUM(K58:K62)</f>
        <v>0</v>
      </c>
    </row>
    <row r="58" spans="1:11">
      <c r="C58" s="28"/>
      <c r="D58" s="29"/>
      <c r="E58" s="32"/>
      <c r="F58" s="1"/>
      <c r="G58" s="158"/>
      <c r="H58" s="158"/>
      <c r="I58" s="1"/>
      <c r="J58" s="1"/>
      <c r="K58" s="1"/>
    </row>
    <row r="59" spans="1:11" s="23" customFormat="1" ht="15.75">
      <c r="A59" s="108"/>
      <c r="B59" s="108"/>
      <c r="C59" s="28"/>
      <c r="D59" s="29"/>
      <c r="E59" s="32"/>
      <c r="F59" s="1"/>
      <c r="G59" s="158"/>
      <c r="H59" s="158"/>
      <c r="I59" s="1"/>
      <c r="J59" s="1"/>
      <c r="K59" s="1"/>
    </row>
    <row r="60" spans="1:11">
      <c r="C60" s="28"/>
      <c r="D60" s="29"/>
      <c r="E60" s="32"/>
      <c r="F60" s="1"/>
      <c r="G60" s="158"/>
      <c r="H60" s="158"/>
      <c r="I60" s="1"/>
      <c r="J60" s="1"/>
      <c r="K60" s="1"/>
    </row>
    <row r="61" spans="1:11" ht="15.75">
      <c r="C61" s="24"/>
      <c r="D61" s="25"/>
      <c r="E61" s="20"/>
      <c r="F61" s="21"/>
      <c r="G61" s="21"/>
      <c r="H61" s="21"/>
      <c r="I61" s="21"/>
      <c r="J61" s="21"/>
      <c r="K61" s="1"/>
    </row>
    <row r="62" spans="1:11">
      <c r="C62" s="28"/>
      <c r="D62" s="29"/>
      <c r="E62" s="32"/>
      <c r="F62" s="1"/>
      <c r="G62" s="1"/>
      <c r="H62" s="1"/>
      <c r="I62" s="1"/>
      <c r="J62" s="1"/>
      <c r="K62" s="1"/>
    </row>
    <row r="63" spans="1:11" s="23" customFormat="1" ht="15.75">
      <c r="A63" s="153"/>
      <c r="B63" s="153"/>
      <c r="C63" s="319"/>
      <c r="D63" s="320"/>
      <c r="E63" s="150"/>
      <c r="F63" s="152"/>
      <c r="G63" s="152"/>
      <c r="H63" s="152"/>
      <c r="I63" s="152"/>
      <c r="J63" s="152"/>
      <c r="K63" s="21">
        <f t="shared" ref="K63" si="16">SUM(K64)</f>
        <v>0</v>
      </c>
    </row>
    <row r="64" spans="1:11" s="41" customFormat="1" ht="15.75">
      <c r="A64" s="108"/>
      <c r="B64" s="108"/>
      <c r="C64" s="24"/>
      <c r="D64" s="25"/>
      <c r="E64" s="20"/>
      <c r="F64" s="21"/>
      <c r="G64" s="21"/>
      <c r="H64" s="21"/>
      <c r="I64" s="21"/>
      <c r="J64" s="21"/>
      <c r="K64" s="1"/>
    </row>
    <row r="65" spans="1:11" s="39" customFormat="1" ht="15.75">
      <c r="A65" s="108"/>
      <c r="B65" s="108"/>
      <c r="C65" s="28"/>
      <c r="D65" s="29"/>
      <c r="E65" s="32"/>
      <c r="F65" s="1"/>
      <c r="G65" s="158"/>
      <c r="H65" s="158"/>
      <c r="I65" s="1"/>
      <c r="J65" s="1"/>
      <c r="K65" s="152">
        <f t="shared" ref="K65" si="17">K66+K70</f>
        <v>0</v>
      </c>
    </row>
    <row r="66" spans="1:11" s="41" customFormat="1" ht="15.75">
      <c r="A66" s="108"/>
      <c r="B66" s="108"/>
      <c r="C66" s="28"/>
      <c r="D66" s="29"/>
      <c r="E66" s="32"/>
      <c r="F66" s="1"/>
      <c r="G66" s="158"/>
      <c r="H66" s="158"/>
      <c r="I66" s="1"/>
      <c r="J66" s="1"/>
      <c r="K66" s="21">
        <f t="shared" ref="K66" si="18">SUM(K67:K69)</f>
        <v>0</v>
      </c>
    </row>
    <row r="67" spans="1:11">
      <c r="C67" s="28"/>
      <c r="D67" s="29"/>
      <c r="E67" s="32"/>
      <c r="F67" s="1"/>
      <c r="G67" s="158"/>
      <c r="H67" s="158"/>
      <c r="I67" s="1"/>
      <c r="J67" s="1"/>
      <c r="K67" s="1"/>
    </row>
    <row r="68" spans="1:11" ht="15.75">
      <c r="C68" s="24"/>
      <c r="D68" s="25"/>
      <c r="E68" s="20"/>
      <c r="F68" s="21"/>
      <c r="G68" s="21"/>
      <c r="H68" s="21"/>
      <c r="I68" s="21"/>
      <c r="J68" s="21"/>
      <c r="K68" s="1"/>
    </row>
    <row r="69" spans="1:11">
      <c r="C69" s="28"/>
      <c r="D69" s="29"/>
      <c r="E69" s="32"/>
      <c r="F69" s="1"/>
      <c r="G69" s="1"/>
      <c r="H69" s="1"/>
      <c r="I69" s="1"/>
      <c r="J69" s="1"/>
      <c r="K69" s="1"/>
    </row>
    <row r="70" spans="1:11" s="23" customFormat="1" ht="15.75">
      <c r="A70" s="153"/>
      <c r="B70" s="153"/>
      <c r="C70" s="319"/>
      <c r="D70" s="320"/>
      <c r="E70" s="150"/>
      <c r="F70" s="152"/>
      <c r="G70" s="152"/>
      <c r="H70" s="152"/>
      <c r="I70" s="152"/>
      <c r="J70" s="152"/>
      <c r="K70" s="21">
        <f t="shared" ref="K70" si="19">SUM(K71)</f>
        <v>0</v>
      </c>
    </row>
    <row r="71" spans="1:11" ht="15.75">
      <c r="C71" s="24"/>
      <c r="D71" s="25"/>
      <c r="E71" s="20"/>
      <c r="F71" s="21"/>
      <c r="G71" s="21"/>
      <c r="H71" s="21"/>
      <c r="I71" s="21"/>
      <c r="J71" s="21"/>
      <c r="K71" s="1"/>
    </row>
    <row r="72" spans="1:11" ht="15.75">
      <c r="C72" s="28"/>
      <c r="D72" s="29"/>
      <c r="E72" s="32"/>
      <c r="F72" s="1"/>
      <c r="G72" s="1"/>
      <c r="H72" s="1"/>
      <c r="I72" s="1"/>
      <c r="J72" s="1"/>
      <c r="K72" s="152">
        <f t="shared" ref="K72:K73" si="20">SUM(K73)</f>
        <v>0</v>
      </c>
    </row>
    <row r="73" spans="1:11" s="23" customFormat="1" ht="15.75">
      <c r="A73" s="153"/>
      <c r="B73" s="153"/>
      <c r="C73" s="319"/>
      <c r="D73" s="319"/>
      <c r="E73" s="150"/>
      <c r="F73" s="152"/>
      <c r="G73" s="152"/>
      <c r="H73" s="152"/>
      <c r="I73" s="152"/>
      <c r="J73" s="152"/>
      <c r="K73" s="21">
        <f t="shared" si="20"/>
        <v>0</v>
      </c>
    </row>
    <row r="74" spans="1:11" ht="15.75">
      <c r="C74" s="24"/>
      <c r="D74" s="25"/>
      <c r="E74" s="20"/>
      <c r="F74" s="21"/>
      <c r="G74" s="21"/>
      <c r="H74" s="21"/>
      <c r="I74" s="21"/>
      <c r="J74" s="21"/>
      <c r="K74" s="1"/>
    </row>
    <row r="75" spans="1:11" ht="15.75">
      <c r="C75" s="28"/>
      <c r="D75" s="29"/>
      <c r="E75" s="32"/>
      <c r="F75" s="1"/>
      <c r="G75" s="158"/>
      <c r="H75" s="158"/>
      <c r="I75" s="1"/>
      <c r="J75" s="1"/>
      <c r="K75" s="152">
        <f t="shared" ref="K75" si="21">K76+K80+K83+K86+K88+K90+K94+K92</f>
        <v>0</v>
      </c>
    </row>
    <row r="76" spans="1:11" s="23" customFormat="1" ht="15.75">
      <c r="A76" s="108"/>
      <c r="B76" s="108"/>
      <c r="C76" s="28"/>
      <c r="D76" s="29"/>
      <c r="E76" s="32"/>
      <c r="F76" s="76"/>
      <c r="G76" s="158"/>
      <c r="H76" s="158"/>
      <c r="I76" s="76"/>
      <c r="J76" s="76"/>
      <c r="K76" s="21">
        <f t="shared" ref="K76" si="22">SUM(K77:K79)</f>
        <v>0</v>
      </c>
    </row>
    <row r="77" spans="1:11">
      <c r="C77" s="28"/>
      <c r="D77" s="29"/>
      <c r="E77" s="32"/>
      <c r="F77" s="76"/>
      <c r="G77" s="158"/>
      <c r="H77" s="158"/>
      <c r="I77" s="76"/>
      <c r="J77" s="76"/>
      <c r="K77" s="1"/>
    </row>
    <row r="78" spans="1:11" ht="15.75">
      <c r="C78" s="24"/>
      <c r="D78" s="25"/>
      <c r="E78" s="20"/>
      <c r="F78" s="57"/>
      <c r="G78" s="57"/>
      <c r="H78" s="57"/>
      <c r="I78" s="57"/>
      <c r="J78" s="57"/>
      <c r="K78" s="76"/>
    </row>
    <row r="79" spans="1:11">
      <c r="C79" s="28"/>
      <c r="D79" s="29"/>
      <c r="E79" s="32"/>
      <c r="F79" s="76"/>
      <c r="G79" s="76"/>
      <c r="H79" s="76"/>
      <c r="I79" s="76"/>
      <c r="J79" s="76"/>
      <c r="K79" s="76"/>
    </row>
    <row r="80" spans="1:11" s="23" customFormat="1" ht="15.75">
      <c r="A80" s="108"/>
      <c r="B80" s="108"/>
      <c r="C80" s="28"/>
      <c r="D80" s="29"/>
      <c r="E80" s="32"/>
      <c r="F80" s="76"/>
      <c r="G80" s="76"/>
      <c r="H80" s="76"/>
      <c r="I80" s="76"/>
      <c r="J80" s="76"/>
      <c r="K80" s="57">
        <f t="shared" ref="K80" si="23">SUM(K81:K82)</f>
        <v>0</v>
      </c>
    </row>
    <row r="81" spans="1:11" ht="15.75">
      <c r="C81" s="24"/>
      <c r="D81" s="25"/>
      <c r="E81" s="20"/>
      <c r="F81" s="57"/>
      <c r="G81" s="57"/>
      <c r="H81" s="57"/>
      <c r="I81" s="57"/>
      <c r="J81" s="57"/>
      <c r="K81" s="76"/>
    </row>
    <row r="82" spans="1:11">
      <c r="C82" s="28"/>
      <c r="D82" s="29"/>
      <c r="E82" s="32"/>
      <c r="F82" s="76"/>
      <c r="G82" s="76"/>
      <c r="H82" s="76"/>
      <c r="I82" s="76"/>
      <c r="J82" s="76"/>
      <c r="K82" s="76"/>
    </row>
    <row r="83" spans="1:11" s="23" customFormat="1" ht="15.75">
      <c r="A83" s="108"/>
      <c r="B83" s="108"/>
      <c r="C83" s="28"/>
      <c r="D83" s="29"/>
      <c r="E83" s="32"/>
      <c r="F83" s="76"/>
      <c r="G83" s="76"/>
      <c r="H83" s="76"/>
      <c r="I83" s="76"/>
      <c r="J83" s="76"/>
      <c r="K83" s="57">
        <f t="shared" ref="K83" si="24">SUM(K84:K85)</f>
        <v>0</v>
      </c>
    </row>
    <row r="84" spans="1:11" ht="15.75">
      <c r="C84" s="24"/>
      <c r="D84" s="25"/>
      <c r="E84" s="20"/>
      <c r="F84" s="57"/>
      <c r="G84" s="57"/>
      <c r="H84" s="57"/>
      <c r="I84" s="57"/>
      <c r="J84" s="57"/>
      <c r="K84" s="76"/>
    </row>
    <row r="85" spans="1:11">
      <c r="C85" s="28"/>
      <c r="D85" s="29"/>
      <c r="E85" s="32"/>
      <c r="F85" s="76"/>
      <c r="G85" s="158"/>
      <c r="H85" s="158"/>
      <c r="I85" s="76"/>
      <c r="J85" s="76"/>
      <c r="K85" s="76"/>
    </row>
    <row r="86" spans="1:11" s="23" customFormat="1" ht="15.75">
      <c r="A86" s="108"/>
      <c r="B86" s="108"/>
      <c r="C86" s="24"/>
      <c r="D86" s="25"/>
      <c r="E86" s="20"/>
      <c r="F86" s="21"/>
      <c r="G86" s="21"/>
      <c r="H86" s="21"/>
      <c r="I86" s="21"/>
      <c r="J86" s="21"/>
      <c r="K86" s="57">
        <f t="shared" ref="K86" si="25">SUM(K87)</f>
        <v>0</v>
      </c>
    </row>
    <row r="87" spans="1:11">
      <c r="C87" s="28"/>
      <c r="D87" s="29"/>
      <c r="E87" s="32"/>
      <c r="F87" s="76"/>
      <c r="G87" s="158"/>
      <c r="H87" s="158"/>
      <c r="I87" s="76"/>
      <c r="J87" s="76"/>
      <c r="K87" s="76"/>
    </row>
    <row r="88" spans="1:11" s="23" customFormat="1" ht="15.75">
      <c r="A88" s="108"/>
      <c r="B88" s="108"/>
      <c r="C88" s="24"/>
      <c r="D88" s="25"/>
      <c r="E88" s="20"/>
      <c r="F88" s="21"/>
      <c r="G88" s="21"/>
      <c r="H88" s="21"/>
      <c r="I88" s="21"/>
      <c r="J88" s="21"/>
      <c r="K88" s="21">
        <f t="shared" ref="K88" si="26">SUM(K89)</f>
        <v>0</v>
      </c>
    </row>
    <row r="89" spans="1:11" s="23" customFormat="1" ht="15.75">
      <c r="A89" s="108"/>
      <c r="B89" s="108"/>
      <c r="C89" s="28"/>
      <c r="D89" s="29"/>
      <c r="E89" s="32"/>
      <c r="F89" s="76"/>
      <c r="G89" s="76"/>
      <c r="H89" s="76"/>
      <c r="I89" s="76"/>
      <c r="J89" s="76"/>
      <c r="K89" s="76"/>
    </row>
    <row r="90" spans="1:11" s="23" customFormat="1" ht="15.75">
      <c r="A90" s="108"/>
      <c r="B90" s="108"/>
      <c r="C90" s="24"/>
      <c r="D90" s="25"/>
      <c r="E90" s="20"/>
      <c r="F90" s="57"/>
      <c r="G90" s="57"/>
      <c r="H90" s="57"/>
      <c r="I90" s="57"/>
      <c r="J90" s="57"/>
      <c r="K90" s="21">
        <f t="shared" ref="K90" si="27">SUM(K91)</f>
        <v>0</v>
      </c>
    </row>
    <row r="91" spans="1:11">
      <c r="C91" s="28"/>
      <c r="D91" s="29"/>
      <c r="E91" s="32"/>
      <c r="F91" s="76"/>
      <c r="G91" s="76"/>
      <c r="H91" s="76"/>
      <c r="I91" s="76"/>
      <c r="J91" s="76"/>
      <c r="K91" s="76"/>
    </row>
    <row r="92" spans="1:11" s="23" customFormat="1" ht="15.75">
      <c r="A92" s="108"/>
      <c r="B92" s="108"/>
      <c r="C92" s="24"/>
      <c r="D92" s="25"/>
      <c r="E92" s="20"/>
      <c r="F92" s="57"/>
      <c r="G92" s="57"/>
      <c r="H92" s="57"/>
      <c r="I92" s="57"/>
      <c r="J92" s="57"/>
      <c r="K92" s="57">
        <f t="shared" ref="K92" si="28">K93</f>
        <v>0</v>
      </c>
    </row>
    <row r="93" spans="1:11">
      <c r="C93" s="28"/>
      <c r="D93" s="29"/>
      <c r="E93" s="32"/>
      <c r="F93" s="76"/>
      <c r="G93" s="76"/>
      <c r="H93" s="76"/>
      <c r="I93" s="76"/>
      <c r="J93" s="76"/>
      <c r="K93" s="76"/>
    </row>
    <row r="94" spans="1:11" s="23" customFormat="1" ht="15.75">
      <c r="A94" s="153"/>
      <c r="B94" s="154"/>
      <c r="C94" s="321"/>
      <c r="D94" s="322"/>
      <c r="E94" s="150"/>
      <c r="F94" s="155"/>
      <c r="G94" s="155"/>
      <c r="H94" s="155"/>
      <c r="I94" s="155"/>
      <c r="J94" s="155"/>
      <c r="K94" s="57">
        <f t="shared" ref="K94" si="29">SUM(K95)</f>
        <v>0</v>
      </c>
    </row>
    <row r="95" spans="1:11" ht="15.75">
      <c r="B95" s="149"/>
      <c r="C95" s="24"/>
      <c r="D95" s="25"/>
      <c r="E95" s="20"/>
      <c r="F95" s="55"/>
      <c r="G95" s="55"/>
      <c r="H95" s="55"/>
      <c r="I95" s="55"/>
      <c r="J95" s="55"/>
      <c r="K95" s="76"/>
    </row>
    <row r="96" spans="1:11" s="23" customFormat="1" ht="15.75">
      <c r="A96" s="108"/>
      <c r="B96" s="149"/>
      <c r="C96" s="24"/>
      <c r="D96" s="29"/>
      <c r="E96" s="32"/>
      <c r="F96" s="54"/>
      <c r="G96" s="54"/>
      <c r="H96" s="54"/>
      <c r="I96" s="54"/>
      <c r="J96" s="54"/>
      <c r="K96" s="155">
        <f t="shared" ref="K96" si="30">K97+K100+K102+K104+K106+K108</f>
        <v>0</v>
      </c>
    </row>
    <row r="97" spans="1:11" s="23" customFormat="1" ht="15.75">
      <c r="A97" s="108"/>
      <c r="B97" s="149"/>
      <c r="C97" s="24"/>
      <c r="D97" s="29"/>
      <c r="E97" s="32"/>
      <c r="F97" s="54"/>
      <c r="G97" s="54"/>
      <c r="H97" s="54"/>
      <c r="I97" s="54"/>
      <c r="J97" s="54"/>
      <c r="K97" s="55">
        <f t="shared" ref="K97" si="31">K98+K99</f>
        <v>0</v>
      </c>
    </row>
    <row r="98" spans="1:11" ht="15.75">
      <c r="B98" s="149"/>
      <c r="C98" s="24"/>
      <c r="D98" s="25"/>
      <c r="E98" s="20"/>
      <c r="F98" s="55"/>
      <c r="G98" s="55"/>
      <c r="H98" s="55"/>
      <c r="I98" s="55"/>
      <c r="J98" s="55"/>
      <c r="K98" s="54"/>
    </row>
    <row r="99" spans="1:11" ht="15.75">
      <c r="B99" s="149"/>
      <c r="C99" s="24"/>
      <c r="D99" s="29"/>
      <c r="E99" s="32"/>
      <c r="F99" s="54"/>
      <c r="G99" s="54"/>
      <c r="H99" s="54"/>
      <c r="I99" s="54"/>
      <c r="J99" s="54"/>
      <c r="K99" s="54"/>
    </row>
    <row r="100" spans="1:11" s="23" customFormat="1" ht="15.75">
      <c r="A100" s="108"/>
      <c r="B100" s="149"/>
      <c r="C100" s="24"/>
      <c r="D100" s="25"/>
      <c r="E100" s="20"/>
      <c r="F100" s="55"/>
      <c r="G100" s="55"/>
      <c r="H100" s="55"/>
      <c r="I100" s="55"/>
      <c r="J100" s="55"/>
      <c r="K100" s="55">
        <f t="shared" ref="K100" si="32">K101</f>
        <v>0</v>
      </c>
    </row>
    <row r="101" spans="1:11" ht="15.75">
      <c r="B101" s="149"/>
      <c r="C101" s="24"/>
      <c r="D101" s="29"/>
      <c r="E101" s="32"/>
      <c r="F101" s="54"/>
      <c r="G101" s="54"/>
      <c r="H101" s="54"/>
      <c r="I101" s="54"/>
      <c r="J101" s="54"/>
      <c r="K101" s="54"/>
    </row>
    <row r="102" spans="1:11" s="23" customFormat="1" ht="15.75">
      <c r="A102" s="108"/>
      <c r="B102" s="149"/>
      <c r="C102" s="24"/>
      <c r="D102" s="25"/>
      <c r="E102" s="20"/>
      <c r="F102" s="55"/>
      <c r="G102" s="55"/>
      <c r="H102" s="55"/>
      <c r="I102" s="55"/>
      <c r="J102" s="55"/>
      <c r="K102" s="55">
        <f t="shared" ref="K102" si="33">K103</f>
        <v>0</v>
      </c>
    </row>
    <row r="103" spans="1:11" ht="15.75">
      <c r="B103" s="149"/>
      <c r="C103" s="24"/>
      <c r="D103" s="29"/>
      <c r="E103" s="32"/>
      <c r="F103" s="54"/>
      <c r="G103" s="54"/>
      <c r="H103" s="54"/>
      <c r="I103" s="54"/>
      <c r="J103" s="54"/>
      <c r="K103" s="54"/>
    </row>
    <row r="104" spans="1:11" s="23" customFormat="1" ht="15.75">
      <c r="A104" s="108"/>
      <c r="B104" s="149"/>
      <c r="C104" s="24"/>
      <c r="D104" s="25"/>
      <c r="E104" s="20"/>
      <c r="F104" s="55"/>
      <c r="G104" s="55"/>
      <c r="H104" s="55"/>
      <c r="I104" s="55"/>
      <c r="J104" s="55"/>
      <c r="K104" s="55">
        <f t="shared" ref="K104" si="34">K105</f>
        <v>0</v>
      </c>
    </row>
    <row r="105" spans="1:11" ht="15.75">
      <c r="B105" s="149"/>
      <c r="C105" s="24"/>
      <c r="D105" s="29"/>
      <c r="E105" s="32"/>
      <c r="F105" s="54"/>
      <c r="G105" s="159"/>
      <c r="H105" s="54"/>
      <c r="I105" s="54"/>
      <c r="J105" s="159"/>
      <c r="K105" s="54"/>
    </row>
    <row r="106" spans="1:11" s="23" customFormat="1" ht="15.75">
      <c r="A106" s="108"/>
      <c r="B106" s="149"/>
      <c r="C106" s="24"/>
      <c r="D106" s="25"/>
      <c r="E106" s="20"/>
      <c r="F106" s="55"/>
      <c r="G106" s="55"/>
      <c r="H106" s="55"/>
      <c r="I106" s="55"/>
      <c r="J106" s="55"/>
      <c r="K106" s="55">
        <f t="shared" ref="K106" si="35">K107</f>
        <v>0</v>
      </c>
    </row>
    <row r="107" spans="1:11" ht="15.75">
      <c r="B107" s="149"/>
      <c r="C107" s="24"/>
      <c r="D107" s="29"/>
      <c r="E107" s="32"/>
      <c r="F107" s="54"/>
      <c r="G107" s="159"/>
      <c r="H107" s="54"/>
      <c r="I107" s="54"/>
      <c r="J107" s="159"/>
      <c r="K107" s="54"/>
    </row>
    <row r="108" spans="1:11" s="23" customFormat="1" ht="15.75">
      <c r="A108" s="169"/>
      <c r="B108" s="170"/>
      <c r="C108" s="312"/>
      <c r="D108" s="313"/>
      <c r="E108" s="171"/>
      <c r="F108" s="173"/>
      <c r="G108" s="173"/>
      <c r="H108" s="173"/>
      <c r="I108" s="173"/>
      <c r="J108" s="173"/>
      <c r="K108" s="55">
        <f t="shared" ref="K108" si="36">K109</f>
        <v>0</v>
      </c>
    </row>
    <row r="109" spans="1:11" ht="15.75">
      <c r="A109" s="174"/>
      <c r="B109" s="175"/>
      <c r="C109" s="176"/>
      <c r="D109" s="177"/>
      <c r="E109" s="180"/>
      <c r="F109" s="182"/>
      <c r="G109" s="182"/>
      <c r="H109" s="182"/>
      <c r="I109" s="183"/>
      <c r="J109" s="183"/>
      <c r="K109" s="54"/>
    </row>
    <row r="110" spans="1:11" ht="15.75">
      <c r="A110" s="174"/>
      <c r="B110" s="175"/>
      <c r="C110" s="176"/>
      <c r="D110" s="184"/>
      <c r="E110" s="180"/>
      <c r="F110" s="182"/>
      <c r="G110" s="182"/>
      <c r="H110" s="182"/>
      <c r="I110" s="182"/>
      <c r="J110" s="182"/>
      <c r="K110" s="54"/>
    </row>
    <row r="111" spans="1:11" ht="15.75">
      <c r="A111" s="174"/>
      <c r="B111" s="175"/>
      <c r="C111" s="176"/>
      <c r="D111" s="177"/>
      <c r="E111" s="180"/>
      <c r="F111" s="182"/>
      <c r="G111" s="182"/>
      <c r="H111" s="183"/>
      <c r="I111" s="183"/>
      <c r="J111" s="183"/>
      <c r="K111" s="54"/>
    </row>
    <row r="112" spans="1:11" ht="15.75">
      <c r="A112" s="174"/>
      <c r="B112" s="175"/>
      <c r="C112" s="176"/>
      <c r="D112" s="184"/>
      <c r="E112" s="180"/>
      <c r="F112" s="182"/>
      <c r="G112" s="182"/>
      <c r="H112" s="182"/>
      <c r="I112" s="182"/>
      <c r="J112" s="182"/>
      <c r="K112" s="54"/>
    </row>
    <row r="113" spans="1:13" ht="15.75">
      <c r="A113" s="174"/>
      <c r="B113" s="175"/>
      <c r="C113" s="176"/>
      <c r="D113" s="177"/>
      <c r="E113" s="180"/>
      <c r="F113" s="182"/>
      <c r="G113" s="182"/>
      <c r="H113" s="182"/>
      <c r="I113" s="183"/>
      <c r="J113" s="183"/>
      <c r="K113" s="54"/>
    </row>
    <row r="114" spans="1:13" ht="15.75">
      <c r="A114" s="174"/>
      <c r="B114" s="175"/>
      <c r="C114" s="176"/>
      <c r="D114" s="184"/>
      <c r="E114" s="180"/>
      <c r="F114" s="182"/>
      <c r="G114" s="182"/>
      <c r="H114" s="182"/>
      <c r="I114" s="182"/>
      <c r="J114" s="182"/>
      <c r="K114" s="54"/>
    </row>
    <row r="115" spans="1:13" ht="15.75">
      <c r="A115" s="174"/>
      <c r="B115" s="175"/>
      <c r="C115" s="176"/>
      <c r="D115" s="184"/>
      <c r="E115" s="180"/>
      <c r="F115" s="182"/>
      <c r="G115" s="182"/>
      <c r="H115" s="182"/>
      <c r="I115" s="182"/>
      <c r="J115" s="182"/>
      <c r="K115" s="54"/>
    </row>
    <row r="116" spans="1:13" ht="15.75">
      <c r="A116" s="174"/>
      <c r="B116" s="175"/>
      <c r="C116" s="176"/>
      <c r="D116" s="177"/>
      <c r="E116" s="180"/>
      <c r="F116" s="182"/>
      <c r="G116" s="182"/>
      <c r="H116" s="183"/>
      <c r="I116" s="183"/>
      <c r="J116" s="187"/>
      <c r="K116" s="54"/>
      <c r="M116" s="160"/>
    </row>
    <row r="117" spans="1:13" ht="15.75">
      <c r="A117" s="174"/>
      <c r="B117" s="175"/>
      <c r="C117" s="176"/>
      <c r="D117" s="184"/>
      <c r="E117" s="180"/>
      <c r="F117" s="182"/>
      <c r="G117" s="182"/>
      <c r="H117" s="182"/>
      <c r="I117" s="182"/>
      <c r="J117" s="187"/>
      <c r="K117" s="54"/>
    </row>
    <row r="118" spans="1:13" s="23" customFormat="1" ht="15.75">
      <c r="A118" s="174"/>
      <c r="B118" s="175"/>
      <c r="C118" s="176"/>
      <c r="D118" s="177"/>
      <c r="E118" s="180"/>
      <c r="F118" s="182"/>
      <c r="G118" s="182"/>
      <c r="H118" s="183"/>
      <c r="I118" s="183"/>
      <c r="J118" s="187"/>
      <c r="K118" s="16" t="e">
        <f>K119+#REF!</f>
        <v>#REF!</v>
      </c>
    </row>
    <row r="119" spans="1:13" s="49" customFormat="1" ht="29.25" customHeight="1">
      <c r="A119" s="174"/>
      <c r="B119" s="175"/>
      <c r="C119" s="176"/>
      <c r="D119" s="184"/>
      <c r="E119" s="180"/>
      <c r="F119" s="182"/>
      <c r="G119" s="182"/>
      <c r="H119" s="183"/>
      <c r="I119" s="182"/>
      <c r="J119" s="188"/>
      <c r="K119" s="18" t="e">
        <f>SUM(K120+#REF!)</f>
        <v>#REF!</v>
      </c>
    </row>
    <row r="120" spans="1:13" s="23" customFormat="1" ht="15.75">
      <c r="A120" s="189"/>
      <c r="B120" s="190"/>
      <c r="C120" s="191"/>
      <c r="D120" s="192"/>
      <c r="E120" s="195"/>
      <c r="F120" s="197"/>
      <c r="G120" s="197"/>
      <c r="H120" s="197"/>
      <c r="I120" s="197"/>
      <c r="J120" s="188"/>
      <c r="K120" s="152" t="e">
        <f>K122+#REF!+#REF!+#REF!+#REF!+#REF!+#REF!+#REF!+#REF!+#REF!+#REF!+#REF!+#REF!</f>
        <v>#REF!</v>
      </c>
    </row>
    <row r="121" spans="1:13" s="23" customFormat="1" ht="15.75">
      <c r="A121" s="307"/>
      <c r="B121" s="307"/>
      <c r="C121" s="307"/>
      <c r="D121" s="307"/>
      <c r="E121" s="307"/>
      <c r="F121" s="307"/>
      <c r="G121" s="307"/>
      <c r="H121" s="307"/>
      <c r="I121" s="308"/>
      <c r="J121" s="314"/>
      <c r="K121" s="152"/>
    </row>
    <row r="122" spans="1:13" s="23" customFormat="1" ht="15.75">
      <c r="A122" s="307"/>
      <c r="B122" s="307"/>
      <c r="C122" s="307"/>
      <c r="D122" s="307"/>
      <c r="E122" s="307"/>
      <c r="F122" s="307"/>
      <c r="G122" s="307"/>
      <c r="H122" s="307"/>
      <c r="I122" s="308"/>
      <c r="J122" s="308"/>
      <c r="K122" s="21" t="e">
        <f>SUM(#REF!)</f>
        <v>#REF!</v>
      </c>
    </row>
    <row r="123" spans="1:13">
      <c r="A123" s="307"/>
      <c r="B123" s="307"/>
      <c r="C123" s="307"/>
      <c r="D123" s="307"/>
      <c r="E123" s="307"/>
      <c r="F123" s="307"/>
      <c r="G123" s="307"/>
      <c r="H123" s="307"/>
      <c r="I123" s="308"/>
      <c r="J123" s="308"/>
    </row>
    <row r="124" spans="1:13" ht="15" customHeight="1">
      <c r="A124" s="307"/>
      <c r="B124" s="307"/>
      <c r="C124" s="307"/>
      <c r="D124" s="307"/>
      <c r="E124" s="307"/>
      <c r="F124" s="307"/>
      <c r="G124" s="307"/>
      <c r="H124" s="307"/>
      <c r="I124" s="308"/>
      <c r="J124" s="308"/>
      <c r="K124" s="161"/>
    </row>
    <row r="125" spans="1:13">
      <c r="A125" s="307"/>
      <c r="B125" s="307"/>
      <c r="C125" s="307"/>
      <c r="D125" s="307"/>
      <c r="E125" s="307"/>
      <c r="F125" s="307"/>
      <c r="G125" s="307"/>
      <c r="H125" s="307"/>
      <c r="I125" s="308"/>
      <c r="J125" s="308"/>
      <c r="K125" s="161"/>
    </row>
    <row r="126" spans="1:13">
      <c r="A126" s="307"/>
      <c r="B126" s="307"/>
      <c r="C126" s="307"/>
      <c r="D126" s="307"/>
      <c r="E126" s="307"/>
      <c r="F126" s="307"/>
      <c r="G126" s="307"/>
      <c r="H126" s="307"/>
      <c r="I126" s="308"/>
      <c r="J126" s="308"/>
      <c r="K126" s="161"/>
    </row>
    <row r="127" spans="1:13">
      <c r="A127" s="163"/>
      <c r="B127" s="163"/>
      <c r="C127" s="164"/>
      <c r="D127" s="165"/>
      <c r="E127" s="167"/>
      <c r="F127" s="162"/>
      <c r="G127" s="162"/>
      <c r="H127" s="162"/>
      <c r="I127" s="162"/>
      <c r="J127" s="162"/>
      <c r="K127" s="161"/>
    </row>
    <row r="128" spans="1:13">
      <c r="K128" s="161"/>
    </row>
  </sheetData>
  <mergeCells count="10">
    <mergeCell ref="C108:D108"/>
    <mergeCell ref="A121:H126"/>
    <mergeCell ref="I121:J126"/>
    <mergeCell ref="A1:J1"/>
    <mergeCell ref="A2:J2"/>
    <mergeCell ref="C4:D4"/>
    <mergeCell ref="C63:D63"/>
    <mergeCell ref="C70:D70"/>
    <mergeCell ref="C73:D73"/>
    <mergeCell ref="C94:D94"/>
  </mergeCells>
  <pageMargins left="0.39370078740157483" right="0.31496062992125984" top="0.47244094488188981" bottom="0.47244094488188981" header="0.31496062992125984" footer="0.31496062992125984"/>
  <pageSetup paperSize="9" scale="7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L129"/>
  <sheetViews>
    <sheetView view="pageLayout" topLeftCell="A16" zoomScale="81" zoomScaleNormal="95" zoomScaleSheetLayoutView="50" zoomScalePageLayoutView="81" workbookViewId="0">
      <selection activeCell="L6" sqref="L6"/>
    </sheetView>
  </sheetViews>
  <sheetFormatPr defaultColWidth="9.140625" defaultRowHeight="15"/>
  <cols>
    <col min="1" max="1" width="8.85546875" style="108" customWidth="1"/>
    <col min="2" max="2" width="9.7109375" style="108" customWidth="1"/>
    <col min="3" max="3" width="13.28515625" style="106" customWidth="1"/>
    <col min="4" max="4" width="56.5703125" style="110" customWidth="1"/>
    <col min="5" max="6" width="14.85546875" style="34" hidden="1" customWidth="1"/>
    <col min="7" max="7" width="14.28515625" style="34" hidden="1" customWidth="1"/>
    <col min="8" max="8" width="18.28515625" style="34" customWidth="1"/>
    <col min="9" max="9" width="13.42578125" style="34" customWidth="1"/>
    <col min="10" max="10" width="16.42578125" style="34" hidden="1" customWidth="1"/>
    <col min="11" max="13" width="11.42578125" style="34" bestFit="1" customWidth="1"/>
    <col min="14" max="16384" width="9.140625" style="34"/>
  </cols>
  <sheetData>
    <row r="1" spans="1:11" ht="34.5" customHeight="1">
      <c r="A1" s="315"/>
      <c r="B1" s="316"/>
      <c r="C1" s="316"/>
      <c r="D1" s="316"/>
      <c r="E1" s="316"/>
      <c r="F1" s="316"/>
      <c r="G1" s="316"/>
      <c r="H1" s="316"/>
      <c r="I1" s="316"/>
      <c r="J1" s="161"/>
    </row>
    <row r="2" spans="1:11" ht="45.75" customHeight="1">
      <c r="A2" s="317" t="s">
        <v>638</v>
      </c>
      <c r="B2" s="317"/>
      <c r="C2" s="317"/>
      <c r="D2" s="317"/>
      <c r="E2" s="317"/>
      <c r="F2" s="317"/>
      <c r="G2" s="317"/>
      <c r="H2" s="317"/>
      <c r="I2" s="317"/>
      <c r="J2" s="161"/>
    </row>
    <row r="3" spans="1:11" s="12" customFormat="1" ht="141.75" customHeight="1">
      <c r="A3" s="265" t="s">
        <v>615</v>
      </c>
      <c r="B3" s="265" t="s">
        <v>616</v>
      </c>
      <c r="C3" s="266" t="s">
        <v>617</v>
      </c>
      <c r="D3" s="267" t="s">
        <v>619</v>
      </c>
      <c r="E3" s="267" t="s">
        <v>593</v>
      </c>
      <c r="F3" s="268" t="s">
        <v>601</v>
      </c>
      <c r="G3" s="268" t="s">
        <v>604</v>
      </c>
      <c r="H3" s="267" t="s">
        <v>602</v>
      </c>
      <c r="I3" s="267" t="s">
        <v>603</v>
      </c>
      <c r="J3" s="201"/>
    </row>
    <row r="4" spans="1:11" s="15" customFormat="1" ht="36.75" customHeight="1">
      <c r="A4" s="273"/>
      <c r="B4" s="234"/>
      <c r="C4" s="277"/>
      <c r="D4" s="235" t="s">
        <v>638</v>
      </c>
      <c r="E4" s="237">
        <f>E5+E8+E10+E13+E19+E26+E36+E38+E46+E54+E56+E62+E52+E50</f>
        <v>5145800</v>
      </c>
      <c r="F4" s="237">
        <f>F5+F8+F10+F13+F19+F26+F36+F38+F46+F54+F56+F62+F52+F50</f>
        <v>1070817.22</v>
      </c>
      <c r="G4" s="237">
        <f>G5+G8+G10+G13+G19+G26+G36+G38+G46+G54+G56+G62+G52+G50</f>
        <v>1070817.22</v>
      </c>
      <c r="H4" s="237">
        <f>H5+H24</f>
        <v>2870500</v>
      </c>
      <c r="I4" s="237">
        <f>I5+I24</f>
        <v>2100000</v>
      </c>
      <c r="J4" s="202" t="e">
        <f>#REF!+#REF!+J5+J120+#REF!+#REF!</f>
        <v>#REF!</v>
      </c>
      <c r="K4" s="15">
        <v>2870500</v>
      </c>
    </row>
    <row r="5" spans="1:11" ht="27" customHeight="1">
      <c r="A5" s="274" t="s">
        <v>639</v>
      </c>
      <c r="B5" s="238"/>
      <c r="C5" s="208"/>
      <c r="D5" s="212" t="s">
        <v>640</v>
      </c>
      <c r="E5" s="214">
        <f t="shared" ref="E5" si="0">SUM(E6:E7)</f>
        <v>2905000</v>
      </c>
      <c r="F5" s="214">
        <f t="shared" ref="F5:J7" si="1">SUM(F6:F7)</f>
        <v>659297.46</v>
      </c>
      <c r="G5" s="214">
        <f t="shared" si="1"/>
        <v>659297.46</v>
      </c>
      <c r="H5" s="214">
        <f>H6+H10+H16+H18+H20</f>
        <v>2848500</v>
      </c>
      <c r="I5" s="214">
        <f>I6+I10+I16+I18+I20</f>
        <v>2078000</v>
      </c>
      <c r="J5" s="203">
        <f t="shared" ref="J5" si="2">J6+J66+J73+J76+J97</f>
        <v>0</v>
      </c>
    </row>
    <row r="6" spans="1:11" ht="15.75">
      <c r="A6" s="238"/>
      <c r="B6" s="274" t="s">
        <v>641</v>
      </c>
      <c r="C6" s="215"/>
      <c r="D6" s="212" t="s">
        <v>642</v>
      </c>
      <c r="E6" s="275">
        <v>2900000</v>
      </c>
      <c r="F6" s="222">
        <v>659297.46</v>
      </c>
      <c r="G6" s="222">
        <v>659297.46</v>
      </c>
      <c r="H6" s="278">
        <f>SUM(H7:H9)</f>
        <v>793000</v>
      </c>
      <c r="I6" s="278">
        <f>SUM(I7:I9)</f>
        <v>793000</v>
      </c>
      <c r="J6" s="204">
        <f>J7+J10+J12+J16+J21+J28+J38+J40+J48+J56+J58+J64+J54+J52</f>
        <v>0</v>
      </c>
    </row>
    <row r="7" spans="1:11" s="23" customFormat="1" ht="15.75">
      <c r="A7" s="238"/>
      <c r="B7" s="238"/>
      <c r="C7" s="215">
        <v>311</v>
      </c>
      <c r="D7" s="219" t="s">
        <v>643</v>
      </c>
      <c r="E7" s="221">
        <v>5000</v>
      </c>
      <c r="F7" s="222">
        <v>0</v>
      </c>
      <c r="G7" s="222">
        <v>0</v>
      </c>
      <c r="H7" s="221">
        <f>'Plan I-III-2016'!L4</f>
        <v>660000</v>
      </c>
      <c r="I7" s="221">
        <v>660000</v>
      </c>
      <c r="J7" s="205">
        <f t="shared" si="1"/>
        <v>0</v>
      </c>
    </row>
    <row r="8" spans="1:11">
      <c r="A8" s="238"/>
      <c r="B8" s="238"/>
      <c r="C8" s="215">
        <v>312</v>
      </c>
      <c r="D8" s="219" t="s">
        <v>138</v>
      </c>
      <c r="E8" s="221">
        <f t="shared" ref="E8:J10" si="3">SUM(E9)</f>
        <v>50000</v>
      </c>
      <c r="F8" s="221">
        <f t="shared" si="3"/>
        <v>0</v>
      </c>
      <c r="G8" s="221">
        <f t="shared" si="3"/>
        <v>0</v>
      </c>
      <c r="H8" s="221">
        <f>'Plan I-III-2016'!L7</f>
        <v>10000</v>
      </c>
      <c r="I8" s="221">
        <v>10000</v>
      </c>
      <c r="J8" s="206"/>
    </row>
    <row r="9" spans="1:11">
      <c r="A9" s="238"/>
      <c r="B9" s="238"/>
      <c r="C9" s="215">
        <v>313</v>
      </c>
      <c r="D9" s="219" t="s">
        <v>644</v>
      </c>
      <c r="E9" s="221">
        <v>50000</v>
      </c>
      <c r="F9" s="221"/>
      <c r="G9" s="221"/>
      <c r="H9" s="221">
        <f>'Plan I-III-2016'!L9</f>
        <v>123000</v>
      </c>
      <c r="I9" s="221">
        <v>123000</v>
      </c>
      <c r="J9" s="118"/>
    </row>
    <row r="10" spans="1:11" s="23" customFormat="1" ht="15.75">
      <c r="A10" s="238"/>
      <c r="B10" s="274" t="s">
        <v>645</v>
      </c>
      <c r="C10" s="208"/>
      <c r="D10" s="212" t="s">
        <v>646</v>
      </c>
      <c r="E10" s="214">
        <f t="shared" ref="E10:J12" si="4">SUM(E11:E12)</f>
        <v>522000</v>
      </c>
      <c r="F10" s="214">
        <f t="shared" si="4"/>
        <v>113619.61</v>
      </c>
      <c r="G10" s="214">
        <f t="shared" si="4"/>
        <v>113619.61</v>
      </c>
      <c r="H10" s="214">
        <f>SUM(H11:H15)</f>
        <v>2055500</v>
      </c>
      <c r="I10" s="214">
        <f>SUM(I11:I15)</f>
        <v>1285000</v>
      </c>
      <c r="J10" s="205">
        <f t="shared" si="3"/>
        <v>0</v>
      </c>
    </row>
    <row r="11" spans="1:11">
      <c r="A11" s="238"/>
      <c r="B11" s="238"/>
      <c r="C11" s="215">
        <v>321</v>
      </c>
      <c r="D11" s="276" t="s">
        <v>647</v>
      </c>
      <c r="E11" s="221">
        <v>464000</v>
      </c>
      <c r="F11" s="222">
        <v>102191.14</v>
      </c>
      <c r="G11" s="222">
        <v>102191.14</v>
      </c>
      <c r="H11" s="221">
        <f>'Plan I-III-2016'!L12+19000</f>
        <v>169000</v>
      </c>
      <c r="I11" s="221">
        <f>'Plan I-III-2016'!M12+19000-16000</f>
        <v>153000</v>
      </c>
      <c r="J11" s="118"/>
    </row>
    <row r="12" spans="1:11" s="23" customFormat="1" ht="15.75">
      <c r="A12" s="238"/>
      <c r="B12" s="238"/>
      <c r="C12" s="215">
        <v>322</v>
      </c>
      <c r="D12" s="219" t="s">
        <v>648</v>
      </c>
      <c r="E12" s="221">
        <v>58000</v>
      </c>
      <c r="F12" s="222">
        <v>11428.47</v>
      </c>
      <c r="G12" s="222">
        <v>11428.47</v>
      </c>
      <c r="H12" s="221">
        <f>'Plan I-III-2016'!L17</f>
        <v>185000</v>
      </c>
      <c r="I12" s="221">
        <v>185000</v>
      </c>
      <c r="J12" s="205">
        <f t="shared" si="4"/>
        <v>0</v>
      </c>
    </row>
    <row r="13" spans="1:11">
      <c r="A13" s="238"/>
      <c r="B13" s="238"/>
      <c r="C13" s="215">
        <v>323</v>
      </c>
      <c r="D13" s="219" t="s">
        <v>649</v>
      </c>
      <c r="E13" s="221">
        <f>SUM(E14:E18)</f>
        <v>595000</v>
      </c>
      <c r="F13" s="221">
        <f>SUM(F14:F18)</f>
        <v>138870.82</v>
      </c>
      <c r="G13" s="221">
        <f>SUM(G14:G18)</f>
        <v>138870.82</v>
      </c>
      <c r="H13" s="221">
        <f>161000+31000+395000+0+130000+126000+714000+6000+40500</f>
        <v>1603500</v>
      </c>
      <c r="I13" s="221">
        <f>161000+31000+395000+0+130000+126000+6000</f>
        <v>849000</v>
      </c>
      <c r="J13" s="118"/>
    </row>
    <row r="14" spans="1:11">
      <c r="A14" s="238"/>
      <c r="B14" s="238"/>
      <c r="C14" s="215">
        <v>324</v>
      </c>
      <c r="D14" s="219" t="s">
        <v>647</v>
      </c>
      <c r="E14" s="221">
        <v>150000</v>
      </c>
      <c r="F14" s="222">
        <v>23042.39</v>
      </c>
      <c r="G14" s="222">
        <v>23042.39</v>
      </c>
      <c r="H14" s="221">
        <f>'Plan I-III-2016'!L34</f>
        <v>3000</v>
      </c>
      <c r="I14" s="221">
        <v>3000</v>
      </c>
      <c r="J14" s="118"/>
    </row>
    <row r="15" spans="1:11">
      <c r="A15" s="238"/>
      <c r="B15" s="238"/>
      <c r="C15" s="215">
        <v>329</v>
      </c>
      <c r="D15" s="219" t="s">
        <v>125</v>
      </c>
      <c r="E15" s="221"/>
      <c r="F15" s="222"/>
      <c r="G15" s="222"/>
      <c r="H15" s="221">
        <f>'Plan I-III-2016'!L36+'Plan I-III-2016'!L67</f>
        <v>95000</v>
      </c>
      <c r="I15" s="221">
        <v>95000</v>
      </c>
      <c r="J15" s="118"/>
    </row>
    <row r="16" spans="1:11" s="23" customFormat="1" ht="15.75">
      <c r="A16" s="238"/>
      <c r="B16" s="274" t="s">
        <v>650</v>
      </c>
      <c r="C16" s="215"/>
      <c r="D16" s="212" t="s">
        <v>651</v>
      </c>
      <c r="E16" s="221">
        <v>400000</v>
      </c>
      <c r="F16" s="222">
        <v>107051.43</v>
      </c>
      <c r="G16" s="222">
        <v>107051.43</v>
      </c>
      <c r="H16" s="214">
        <f>H17</f>
        <v>0</v>
      </c>
      <c r="I16" s="214">
        <f>I17</f>
        <v>0</v>
      </c>
      <c r="J16" s="205">
        <f t="shared" ref="J16" si="5">SUM(J17:J20)</f>
        <v>0</v>
      </c>
    </row>
    <row r="17" spans="1:10">
      <c r="A17" s="238"/>
      <c r="B17" s="238"/>
      <c r="C17" s="215">
        <v>343</v>
      </c>
      <c r="D17" s="219" t="s">
        <v>652</v>
      </c>
      <c r="E17" s="221">
        <v>40000</v>
      </c>
      <c r="F17" s="222">
        <v>8075</v>
      </c>
      <c r="G17" s="222">
        <v>8075</v>
      </c>
      <c r="H17" s="221">
        <v>0</v>
      </c>
      <c r="I17" s="221">
        <v>0</v>
      </c>
      <c r="J17" s="118"/>
    </row>
    <row r="18" spans="1:10" ht="31.5">
      <c r="A18" s="238"/>
      <c r="B18" s="274" t="s">
        <v>653</v>
      </c>
      <c r="C18" s="208"/>
      <c r="D18" s="212" t="s">
        <v>654</v>
      </c>
      <c r="E18" s="221">
        <v>5000</v>
      </c>
      <c r="F18" s="222">
        <v>702</v>
      </c>
      <c r="G18" s="222">
        <v>702</v>
      </c>
      <c r="H18" s="214">
        <f>H19</f>
        <v>0</v>
      </c>
      <c r="I18" s="214">
        <f>I19</f>
        <v>0</v>
      </c>
      <c r="J18" s="118"/>
    </row>
    <row r="19" spans="1:10" ht="15.75">
      <c r="A19" s="238"/>
      <c r="B19" s="238"/>
      <c r="C19" s="215">
        <v>363</v>
      </c>
      <c r="D19" s="219" t="s">
        <v>655</v>
      </c>
      <c r="E19" s="214">
        <f t="shared" ref="E19:J21" si="6">SUM(E20:E25)</f>
        <v>1073800</v>
      </c>
      <c r="F19" s="214">
        <f t="shared" si="6"/>
        <v>159029.33000000002</v>
      </c>
      <c r="G19" s="214">
        <f t="shared" si="6"/>
        <v>159029.33000000002</v>
      </c>
      <c r="H19" s="221">
        <v>0</v>
      </c>
      <c r="I19" s="221">
        <v>0</v>
      </c>
      <c r="J19" s="118"/>
    </row>
    <row r="20" spans="1:10" ht="15.75">
      <c r="A20" s="238"/>
      <c r="B20" s="274" t="s">
        <v>656</v>
      </c>
      <c r="C20" s="215"/>
      <c r="D20" s="212" t="s">
        <v>657</v>
      </c>
      <c r="E20" s="221">
        <v>58000</v>
      </c>
      <c r="F20" s="222">
        <v>9806.5400000000009</v>
      </c>
      <c r="G20" s="222">
        <v>9806.5400000000009</v>
      </c>
      <c r="H20" s="214">
        <f>H21+H22</f>
        <v>0</v>
      </c>
      <c r="I20" s="214">
        <f>I21+I22</f>
        <v>0</v>
      </c>
      <c r="J20" s="118"/>
    </row>
    <row r="21" spans="1:10" s="23" customFormat="1" ht="15.75">
      <c r="A21" s="238"/>
      <c r="B21" s="238"/>
      <c r="C21" s="215">
        <v>383</v>
      </c>
      <c r="D21" s="219" t="s">
        <v>658</v>
      </c>
      <c r="E21" s="221">
        <v>5000</v>
      </c>
      <c r="F21" s="222">
        <v>0</v>
      </c>
      <c r="G21" s="222">
        <v>0</v>
      </c>
      <c r="H21" s="221">
        <v>0</v>
      </c>
      <c r="I21" s="221">
        <v>0</v>
      </c>
      <c r="J21" s="205">
        <f t="shared" si="6"/>
        <v>0</v>
      </c>
    </row>
    <row r="22" spans="1:10">
      <c r="A22" s="238"/>
      <c r="B22" s="238"/>
      <c r="C22" s="215">
        <v>386</v>
      </c>
      <c r="D22" s="219" t="s">
        <v>659</v>
      </c>
      <c r="E22" s="221">
        <v>960800</v>
      </c>
      <c r="F22" s="222">
        <v>142470.12</v>
      </c>
      <c r="G22" s="222">
        <v>142470.12</v>
      </c>
      <c r="H22" s="221">
        <v>0</v>
      </c>
      <c r="I22" s="221">
        <v>0</v>
      </c>
      <c r="J22" s="118"/>
    </row>
    <row r="23" spans="1:10">
      <c r="A23" s="238"/>
      <c r="B23" s="238"/>
      <c r="C23" s="215"/>
      <c r="D23" s="219"/>
      <c r="E23" s="221">
        <v>50000</v>
      </c>
      <c r="F23" s="222">
        <v>6752.67</v>
      </c>
      <c r="G23" s="222">
        <v>6752.67</v>
      </c>
      <c r="H23" s="221"/>
      <c r="I23" s="221"/>
      <c r="J23" s="118"/>
    </row>
    <row r="24" spans="1:10" ht="31.5">
      <c r="A24" s="274" t="s">
        <v>660</v>
      </c>
      <c r="B24" s="238"/>
      <c r="C24" s="215"/>
      <c r="D24" s="212" t="s">
        <v>661</v>
      </c>
      <c r="E24" s="221"/>
      <c r="F24" s="222"/>
      <c r="G24" s="222"/>
      <c r="H24" s="214">
        <f>H25+H27+H32</f>
        <v>22000</v>
      </c>
      <c r="I24" s="214">
        <f>I25+I27+I32</f>
        <v>22000</v>
      </c>
      <c r="J24" s="118"/>
    </row>
    <row r="25" spans="1:10" ht="31.5">
      <c r="A25" s="238"/>
      <c r="B25" s="274" t="s">
        <v>662</v>
      </c>
      <c r="C25" s="208"/>
      <c r="D25" s="212" t="s">
        <v>663</v>
      </c>
      <c r="E25" s="221"/>
      <c r="F25" s="222"/>
      <c r="G25" s="222"/>
      <c r="H25" s="214">
        <f>H26</f>
        <v>0</v>
      </c>
      <c r="I25" s="214">
        <f>I26</f>
        <v>0</v>
      </c>
      <c r="J25" s="118"/>
    </row>
    <row r="26" spans="1:10" ht="15.75">
      <c r="A26" s="238"/>
      <c r="B26" s="238"/>
      <c r="C26" s="215">
        <v>412</v>
      </c>
      <c r="D26" s="219" t="s">
        <v>664</v>
      </c>
      <c r="E26" s="214"/>
      <c r="F26" s="214"/>
      <c r="G26" s="214"/>
      <c r="H26" s="221">
        <f>'Plan I-III-2016'!L52</f>
        <v>0</v>
      </c>
      <c r="I26" s="221">
        <v>0</v>
      </c>
      <c r="J26" s="118"/>
    </row>
    <row r="27" spans="1:10" ht="31.5">
      <c r="A27" s="238"/>
      <c r="B27" s="274" t="s">
        <v>665</v>
      </c>
      <c r="C27" s="208"/>
      <c r="D27" s="212" t="s">
        <v>666</v>
      </c>
      <c r="E27" s="221"/>
      <c r="F27" s="222"/>
      <c r="G27" s="222"/>
      <c r="H27" s="214">
        <f>SUM(H28:H31)</f>
        <v>10000</v>
      </c>
      <c r="I27" s="214">
        <f>SUM(I28:I31)</f>
        <v>10000</v>
      </c>
      <c r="J27" s="118"/>
    </row>
    <row r="28" spans="1:10" s="23" customFormat="1" ht="15.75">
      <c r="A28" s="238"/>
      <c r="B28" s="238"/>
      <c r="C28" s="215">
        <v>421</v>
      </c>
      <c r="D28" s="219" t="s">
        <v>667</v>
      </c>
      <c r="E28" s="275"/>
      <c r="F28" s="222"/>
      <c r="G28" s="222"/>
      <c r="H28" s="275">
        <f>0</f>
        <v>0</v>
      </c>
      <c r="I28" s="275">
        <v>0</v>
      </c>
      <c r="J28" s="205">
        <f t="shared" ref="J28" si="7">SUM(J29:J37)</f>
        <v>0</v>
      </c>
    </row>
    <row r="29" spans="1:10">
      <c r="A29" s="238"/>
      <c r="B29" s="238"/>
      <c r="C29" s="215">
        <v>422</v>
      </c>
      <c r="D29" s="219" t="s">
        <v>668</v>
      </c>
      <c r="E29" s="221"/>
      <c r="F29" s="222"/>
      <c r="G29" s="222"/>
      <c r="H29" s="221">
        <v>10000</v>
      </c>
      <c r="I29" s="221">
        <v>10000</v>
      </c>
      <c r="J29" s="118"/>
    </row>
    <row r="30" spans="1:10">
      <c r="A30" s="238"/>
      <c r="B30" s="238"/>
      <c r="C30" s="215">
        <v>423</v>
      </c>
      <c r="D30" s="219" t="s">
        <v>669</v>
      </c>
      <c r="E30" s="221"/>
      <c r="F30" s="222"/>
      <c r="G30" s="222"/>
      <c r="H30" s="221">
        <v>0</v>
      </c>
      <c r="I30" s="221">
        <v>0</v>
      </c>
      <c r="J30" s="206"/>
    </row>
    <row r="31" spans="1:10">
      <c r="A31" s="238"/>
      <c r="B31" s="238"/>
      <c r="C31" s="215">
        <v>426</v>
      </c>
      <c r="D31" s="219" t="s">
        <v>670</v>
      </c>
      <c r="E31" s="275"/>
      <c r="F31" s="222"/>
      <c r="G31" s="222"/>
      <c r="H31" s="275">
        <v>0</v>
      </c>
      <c r="I31" s="275">
        <v>0</v>
      </c>
      <c r="J31" s="118"/>
    </row>
    <row r="32" spans="1:10" ht="15.75">
      <c r="A32" s="238"/>
      <c r="B32" s="274" t="s">
        <v>671</v>
      </c>
      <c r="C32" s="208"/>
      <c r="D32" s="208" t="s">
        <v>672</v>
      </c>
      <c r="E32" s="275"/>
      <c r="F32" s="222"/>
      <c r="G32" s="222"/>
      <c r="H32" s="278">
        <f>H33+H34</f>
        <v>12000</v>
      </c>
      <c r="I32" s="278">
        <f>I33+I34</f>
        <v>12000</v>
      </c>
      <c r="J32" s="118"/>
    </row>
    <row r="33" spans="1:10">
      <c r="A33" s="238"/>
      <c r="B33" s="238"/>
      <c r="C33" s="215">
        <v>451</v>
      </c>
      <c r="D33" s="219" t="s">
        <v>673</v>
      </c>
      <c r="E33" s="221"/>
      <c r="F33" s="222"/>
      <c r="G33" s="222"/>
      <c r="H33" s="221">
        <f>'Plan I-III-2016'!L86</f>
        <v>12000</v>
      </c>
      <c r="I33" s="221">
        <v>12000</v>
      </c>
      <c r="J33" s="206"/>
    </row>
    <row r="34" spans="1:10">
      <c r="A34" s="238"/>
      <c r="B34" s="238"/>
      <c r="C34" s="215">
        <v>454</v>
      </c>
      <c r="D34" s="219" t="s">
        <v>674</v>
      </c>
      <c r="E34" s="221"/>
      <c r="F34" s="222"/>
      <c r="G34" s="222"/>
      <c r="H34" s="221">
        <f>'Plan I-III-2016'!L87</f>
        <v>0</v>
      </c>
      <c r="I34" s="221">
        <v>0</v>
      </c>
      <c r="J34" s="206"/>
    </row>
    <row r="35" spans="1:10">
      <c r="A35" s="238"/>
      <c r="B35" s="238"/>
      <c r="C35" s="215"/>
      <c r="D35" s="219"/>
      <c r="E35" s="221"/>
      <c r="F35" s="222"/>
      <c r="G35" s="222"/>
      <c r="H35" s="221"/>
      <c r="I35" s="221"/>
      <c r="J35" s="118"/>
    </row>
    <row r="36" spans="1:10" ht="15.75">
      <c r="A36" s="238"/>
      <c r="B36" s="238"/>
      <c r="C36" s="208"/>
      <c r="D36" s="212"/>
      <c r="E36" s="214"/>
      <c r="F36" s="214"/>
      <c r="G36" s="214"/>
      <c r="H36" s="214"/>
      <c r="I36" s="214"/>
      <c r="J36" s="118"/>
    </row>
    <row r="37" spans="1:10">
      <c r="A37" s="238"/>
      <c r="B37" s="238"/>
      <c r="C37" s="215"/>
      <c r="D37" s="219"/>
      <c r="E37" s="221"/>
      <c r="F37" s="222"/>
      <c r="G37" s="222"/>
      <c r="H37" s="221"/>
      <c r="I37" s="221"/>
      <c r="J37" s="118"/>
    </row>
    <row r="38" spans="1:10" s="23" customFormat="1" ht="15.75">
      <c r="A38" s="238"/>
      <c r="B38" s="238"/>
      <c r="C38" s="208"/>
      <c r="D38" s="212"/>
      <c r="E38" s="214"/>
      <c r="F38" s="214"/>
      <c r="G38" s="214"/>
      <c r="H38" s="214"/>
      <c r="I38" s="214"/>
      <c r="J38" s="205">
        <f t="shared" ref="J38" si="8">SUM(J39)</f>
        <v>0</v>
      </c>
    </row>
    <row r="39" spans="1:10">
      <c r="A39" s="238"/>
      <c r="B39" s="238"/>
      <c r="C39" s="215"/>
      <c r="D39" s="219"/>
      <c r="E39" s="221"/>
      <c r="F39" s="222"/>
      <c r="G39" s="222"/>
      <c r="H39" s="221"/>
      <c r="I39" s="221"/>
      <c r="J39" s="118"/>
    </row>
    <row r="40" spans="1:10" s="23" customFormat="1" ht="15.75">
      <c r="A40" s="238"/>
      <c r="B40" s="238"/>
      <c r="C40" s="215"/>
      <c r="D40" s="219"/>
      <c r="E40" s="221"/>
      <c r="F40" s="222"/>
      <c r="G40" s="222"/>
      <c r="H40" s="221"/>
      <c r="I40" s="221"/>
      <c r="J40" s="205">
        <f t="shared" ref="J40" si="9">SUM(J41:J47)</f>
        <v>0</v>
      </c>
    </row>
    <row r="41" spans="1:10">
      <c r="A41" s="238"/>
      <c r="B41" s="238"/>
      <c r="C41" s="215"/>
      <c r="D41" s="219"/>
      <c r="E41" s="221"/>
      <c r="F41" s="222"/>
      <c r="G41" s="222"/>
      <c r="H41" s="221"/>
      <c r="I41" s="221"/>
      <c r="J41" s="118"/>
    </row>
    <row r="42" spans="1:10">
      <c r="A42" s="238"/>
      <c r="B42" s="238"/>
      <c r="C42" s="215"/>
      <c r="D42" s="219"/>
      <c r="E42" s="221"/>
      <c r="F42" s="222"/>
      <c r="G42" s="222"/>
      <c r="H42" s="221"/>
      <c r="I42" s="221"/>
      <c r="J42" s="118"/>
    </row>
    <row r="43" spans="1:10">
      <c r="A43" s="238"/>
      <c r="B43" s="238"/>
      <c r="C43" s="215"/>
      <c r="D43" s="219"/>
      <c r="E43" s="221"/>
      <c r="F43" s="222"/>
      <c r="G43" s="222"/>
      <c r="H43" s="221"/>
      <c r="I43" s="221"/>
      <c r="J43" s="118"/>
    </row>
    <row r="44" spans="1:10">
      <c r="A44" s="238"/>
      <c r="B44" s="238"/>
      <c r="C44" s="215"/>
      <c r="D44" s="219"/>
      <c r="E44" s="221"/>
      <c r="F44" s="222"/>
      <c r="G44" s="222"/>
      <c r="H44" s="221"/>
      <c r="I44" s="221"/>
      <c r="J44" s="118"/>
    </row>
    <row r="45" spans="1:10">
      <c r="A45" s="238"/>
      <c r="B45" s="238"/>
      <c r="C45" s="215"/>
      <c r="D45" s="219"/>
      <c r="E45" s="221"/>
      <c r="F45" s="222"/>
      <c r="G45" s="222"/>
      <c r="H45" s="221"/>
      <c r="I45" s="221"/>
      <c r="J45" s="118"/>
    </row>
    <row r="46" spans="1:10" ht="15.75">
      <c r="A46" s="238"/>
      <c r="B46" s="238"/>
      <c r="C46" s="208"/>
      <c r="D46" s="212"/>
      <c r="E46" s="214"/>
      <c r="F46" s="214"/>
      <c r="G46" s="214"/>
      <c r="H46" s="214"/>
      <c r="I46" s="214"/>
      <c r="J46" s="118"/>
    </row>
    <row r="47" spans="1:10">
      <c r="A47" s="238"/>
      <c r="B47" s="238"/>
      <c r="C47" s="215"/>
      <c r="D47" s="219"/>
      <c r="E47" s="221"/>
      <c r="F47" s="222"/>
      <c r="G47" s="222"/>
      <c r="H47" s="221"/>
      <c r="I47" s="221"/>
      <c r="J47" s="118"/>
    </row>
    <row r="48" spans="1:10" s="23" customFormat="1" ht="15.75">
      <c r="A48" s="238"/>
      <c r="B48" s="238"/>
      <c r="C48" s="215"/>
      <c r="D48" s="219"/>
      <c r="E48" s="221"/>
      <c r="F48" s="222"/>
      <c r="G48" s="222"/>
      <c r="H48" s="221"/>
      <c r="I48" s="221"/>
      <c r="J48" s="205">
        <f t="shared" ref="J48" si="10">SUM(J49:J51)</f>
        <v>0</v>
      </c>
    </row>
    <row r="49" spans="1:10">
      <c r="A49" s="238"/>
      <c r="B49" s="238"/>
      <c r="C49" s="215"/>
      <c r="D49" s="219"/>
      <c r="E49" s="221"/>
      <c r="F49" s="222"/>
      <c r="G49" s="222"/>
      <c r="H49" s="221"/>
      <c r="I49" s="221"/>
      <c r="J49" s="118"/>
    </row>
    <row r="50" spans="1:10" ht="15.75">
      <c r="A50" s="238"/>
      <c r="B50" s="238"/>
      <c r="C50" s="208"/>
      <c r="D50" s="212"/>
      <c r="E50" s="214"/>
      <c r="F50" s="214"/>
      <c r="G50" s="214"/>
      <c r="H50" s="214"/>
      <c r="I50" s="214"/>
      <c r="J50" s="118"/>
    </row>
    <row r="51" spans="1:10">
      <c r="A51" s="238"/>
      <c r="B51" s="238"/>
      <c r="C51" s="215"/>
      <c r="D51" s="219"/>
      <c r="E51" s="221"/>
      <c r="F51" s="221"/>
      <c r="G51" s="221"/>
      <c r="H51" s="221"/>
      <c r="I51" s="221"/>
      <c r="J51" s="118"/>
    </row>
    <row r="52" spans="1:10" s="23" customFormat="1" ht="15.75">
      <c r="A52" s="238"/>
      <c r="B52" s="238"/>
      <c r="C52" s="208"/>
      <c r="D52" s="212"/>
      <c r="E52" s="214"/>
      <c r="F52" s="214"/>
      <c r="G52" s="214"/>
      <c r="H52" s="214"/>
      <c r="I52" s="214"/>
      <c r="J52" s="205">
        <f t="shared" ref="J52" si="11">J53</f>
        <v>0</v>
      </c>
    </row>
    <row r="53" spans="1:10">
      <c r="A53" s="238"/>
      <c r="B53" s="238"/>
      <c r="C53" s="215"/>
      <c r="D53" s="219"/>
      <c r="E53" s="221"/>
      <c r="F53" s="221"/>
      <c r="G53" s="221"/>
      <c r="H53" s="221"/>
      <c r="I53" s="221"/>
      <c r="J53" s="118"/>
    </row>
    <row r="54" spans="1:10" s="23" customFormat="1" ht="15.75">
      <c r="A54" s="238"/>
      <c r="B54" s="238"/>
      <c r="C54" s="208"/>
      <c r="D54" s="212"/>
      <c r="E54" s="214"/>
      <c r="F54" s="214"/>
      <c r="G54" s="214"/>
      <c r="H54" s="214"/>
      <c r="I54" s="214"/>
      <c r="J54" s="205">
        <f t="shared" ref="J54" si="12">J55</f>
        <v>0</v>
      </c>
    </row>
    <row r="55" spans="1:10">
      <c r="A55" s="163"/>
      <c r="B55" s="163"/>
      <c r="C55" s="269"/>
      <c r="D55" s="271"/>
      <c r="E55" s="272"/>
      <c r="F55" s="272"/>
      <c r="G55" s="272"/>
      <c r="H55" s="272"/>
      <c r="I55" s="272"/>
      <c r="J55" s="1"/>
    </row>
    <row r="56" spans="1:10" s="23" customFormat="1" ht="15.75">
      <c r="A56" s="108"/>
      <c r="B56" s="108"/>
      <c r="C56" s="24"/>
      <c r="D56" s="20"/>
      <c r="E56" s="21"/>
      <c r="F56" s="21"/>
      <c r="G56" s="21"/>
      <c r="H56" s="21"/>
      <c r="I56" s="21"/>
      <c r="J56" s="21">
        <f t="shared" ref="J56" si="13">SUM(J57)</f>
        <v>0</v>
      </c>
    </row>
    <row r="57" spans="1:10">
      <c r="C57" s="28"/>
      <c r="D57" s="32"/>
      <c r="E57" s="1"/>
      <c r="F57" s="158"/>
      <c r="G57" s="158"/>
      <c r="H57" s="1"/>
      <c r="I57" s="1"/>
      <c r="J57" s="1"/>
    </row>
    <row r="58" spans="1:10" s="23" customFormat="1" ht="15.75">
      <c r="A58" s="108"/>
      <c r="B58" s="108"/>
      <c r="C58" s="28"/>
      <c r="D58" s="32"/>
      <c r="E58" s="1"/>
      <c r="F58" s="158"/>
      <c r="G58" s="158"/>
      <c r="H58" s="1"/>
      <c r="I58" s="1"/>
      <c r="J58" s="21">
        <f t="shared" ref="J58" si="14">SUM(J59:J63)</f>
        <v>0</v>
      </c>
    </row>
    <row r="59" spans="1:10">
      <c r="C59" s="28"/>
      <c r="D59" s="32"/>
      <c r="E59" s="1"/>
      <c r="F59" s="158"/>
      <c r="G59" s="158"/>
      <c r="H59" s="1"/>
      <c r="I59" s="1"/>
      <c r="J59" s="1"/>
    </row>
    <row r="60" spans="1:10" s="23" customFormat="1" ht="15.75">
      <c r="A60" s="108"/>
      <c r="B60" s="108"/>
      <c r="C60" s="28"/>
      <c r="D60" s="32"/>
      <c r="E60" s="1"/>
      <c r="F60" s="158"/>
      <c r="G60" s="158"/>
      <c r="H60" s="1"/>
      <c r="I60" s="1"/>
      <c r="J60" s="1"/>
    </row>
    <row r="61" spans="1:10">
      <c r="C61" s="28"/>
      <c r="D61" s="32"/>
      <c r="E61" s="1"/>
      <c r="F61" s="158"/>
      <c r="G61" s="158"/>
      <c r="H61" s="1"/>
      <c r="I61" s="1"/>
      <c r="J61" s="1"/>
    </row>
    <row r="62" spans="1:10" ht="15.75">
      <c r="C62" s="24"/>
      <c r="D62" s="20"/>
      <c r="E62" s="21"/>
      <c r="F62" s="21"/>
      <c r="G62" s="21"/>
      <c r="H62" s="21"/>
      <c r="I62" s="21"/>
      <c r="J62" s="1"/>
    </row>
    <row r="63" spans="1:10">
      <c r="C63" s="28"/>
      <c r="D63" s="32"/>
      <c r="E63" s="1"/>
      <c r="F63" s="1"/>
      <c r="G63" s="1"/>
      <c r="H63" s="1"/>
      <c r="I63" s="1"/>
      <c r="J63" s="1"/>
    </row>
    <row r="64" spans="1:10" s="23" customFormat="1" ht="15.75">
      <c r="A64" s="153"/>
      <c r="B64" s="153"/>
      <c r="C64" s="262"/>
      <c r="D64" s="150"/>
      <c r="E64" s="152"/>
      <c r="F64" s="152"/>
      <c r="G64" s="152"/>
      <c r="H64" s="152"/>
      <c r="I64" s="152"/>
      <c r="J64" s="21">
        <f t="shared" ref="J64" si="15">SUM(J65)</f>
        <v>0</v>
      </c>
    </row>
    <row r="65" spans="1:10" s="41" customFormat="1" ht="15.75">
      <c r="A65" s="108"/>
      <c r="B65" s="108"/>
      <c r="C65" s="24"/>
      <c r="D65" s="20"/>
      <c r="E65" s="21"/>
      <c r="F65" s="21"/>
      <c r="G65" s="21"/>
      <c r="H65" s="21"/>
      <c r="I65" s="21"/>
      <c r="J65" s="1"/>
    </row>
    <row r="66" spans="1:10" s="39" customFormat="1" ht="15.75">
      <c r="A66" s="108"/>
      <c r="B66" s="108"/>
      <c r="C66" s="28"/>
      <c r="D66" s="32"/>
      <c r="E66" s="1"/>
      <c r="F66" s="158"/>
      <c r="G66" s="158"/>
      <c r="H66" s="1"/>
      <c r="I66" s="1"/>
      <c r="J66" s="152">
        <f t="shared" ref="J66" si="16">J67+J71</f>
        <v>0</v>
      </c>
    </row>
    <row r="67" spans="1:10" s="41" customFormat="1" ht="15.75">
      <c r="A67" s="108"/>
      <c r="B67" s="108"/>
      <c r="C67" s="28"/>
      <c r="D67" s="32"/>
      <c r="E67" s="1"/>
      <c r="F67" s="158"/>
      <c r="G67" s="158"/>
      <c r="H67" s="1"/>
      <c r="I67" s="1"/>
      <c r="J67" s="21">
        <f t="shared" ref="J67" si="17">SUM(J68:J70)</f>
        <v>0</v>
      </c>
    </row>
    <row r="68" spans="1:10">
      <c r="C68" s="28"/>
      <c r="D68" s="32"/>
      <c r="E68" s="1"/>
      <c r="F68" s="158"/>
      <c r="G68" s="158"/>
      <c r="H68" s="1"/>
      <c r="I68" s="1"/>
      <c r="J68" s="1"/>
    </row>
    <row r="69" spans="1:10" ht="15.75">
      <c r="C69" s="24"/>
      <c r="D69" s="20"/>
      <c r="E69" s="21"/>
      <c r="F69" s="21"/>
      <c r="G69" s="21"/>
      <c r="H69" s="21"/>
      <c r="I69" s="21"/>
      <c r="J69" s="1"/>
    </row>
    <row r="70" spans="1:10">
      <c r="C70" s="28"/>
      <c r="D70" s="32"/>
      <c r="E70" s="1"/>
      <c r="F70" s="1"/>
      <c r="G70" s="1"/>
      <c r="H70" s="1"/>
      <c r="I70" s="1"/>
      <c r="J70" s="1"/>
    </row>
    <row r="71" spans="1:10" s="23" customFormat="1" ht="15.75">
      <c r="A71" s="153"/>
      <c r="B71" s="153"/>
      <c r="C71" s="262"/>
      <c r="D71" s="150"/>
      <c r="E71" s="152"/>
      <c r="F71" s="152"/>
      <c r="G71" s="152"/>
      <c r="H71" s="152"/>
      <c r="I71" s="152"/>
      <c r="J71" s="21">
        <f t="shared" ref="J71" si="18">SUM(J72)</f>
        <v>0</v>
      </c>
    </row>
    <row r="72" spans="1:10" ht="15.75">
      <c r="C72" s="24"/>
      <c r="D72" s="20"/>
      <c r="E72" s="21"/>
      <c r="F72" s="21"/>
      <c r="G72" s="21"/>
      <c r="H72" s="21"/>
      <c r="I72" s="21"/>
      <c r="J72" s="1"/>
    </row>
    <row r="73" spans="1:10" ht="15.75">
      <c r="C73" s="28"/>
      <c r="D73" s="32"/>
      <c r="E73" s="1"/>
      <c r="F73" s="1"/>
      <c r="G73" s="1"/>
      <c r="H73" s="1"/>
      <c r="I73" s="1"/>
      <c r="J73" s="152">
        <f t="shared" ref="J73:J74" si="19">SUM(J74)</f>
        <v>0</v>
      </c>
    </row>
    <row r="74" spans="1:10" s="23" customFormat="1" ht="15.75">
      <c r="A74" s="153"/>
      <c r="B74" s="153"/>
      <c r="C74" s="262"/>
      <c r="D74" s="150"/>
      <c r="E74" s="152"/>
      <c r="F74" s="152"/>
      <c r="G74" s="152"/>
      <c r="H74" s="152"/>
      <c r="I74" s="152"/>
      <c r="J74" s="21">
        <f t="shared" si="19"/>
        <v>0</v>
      </c>
    </row>
    <row r="75" spans="1:10" ht="15.75">
      <c r="C75" s="24"/>
      <c r="D75" s="20"/>
      <c r="E75" s="21"/>
      <c r="F75" s="21"/>
      <c r="G75" s="21"/>
      <c r="H75" s="21"/>
      <c r="I75" s="21"/>
      <c r="J75" s="1"/>
    </row>
    <row r="76" spans="1:10" ht="15.75">
      <c r="C76" s="28"/>
      <c r="D76" s="32"/>
      <c r="E76" s="1"/>
      <c r="F76" s="158"/>
      <c r="G76" s="158"/>
      <c r="H76" s="1"/>
      <c r="I76" s="1"/>
      <c r="J76" s="152">
        <f t="shared" ref="J76" si="20">J77+J81+J84+J87+J89+J91+J95+J93</f>
        <v>0</v>
      </c>
    </row>
    <row r="77" spans="1:10" s="23" customFormat="1" ht="15.75">
      <c r="A77" s="108"/>
      <c r="B77" s="108"/>
      <c r="C77" s="28"/>
      <c r="D77" s="32"/>
      <c r="E77" s="76"/>
      <c r="F77" s="158"/>
      <c r="G77" s="158"/>
      <c r="H77" s="76"/>
      <c r="I77" s="76"/>
      <c r="J77" s="21">
        <f t="shared" ref="J77" si="21">SUM(J78:J80)</f>
        <v>0</v>
      </c>
    </row>
    <row r="78" spans="1:10">
      <c r="C78" s="28"/>
      <c r="D78" s="32"/>
      <c r="E78" s="76"/>
      <c r="F78" s="158"/>
      <c r="G78" s="158"/>
      <c r="H78" s="76"/>
      <c r="I78" s="76"/>
      <c r="J78" s="1"/>
    </row>
    <row r="79" spans="1:10" ht="15.75">
      <c r="C79" s="24"/>
      <c r="D79" s="20"/>
      <c r="E79" s="57"/>
      <c r="F79" s="57"/>
      <c r="G79" s="57"/>
      <c r="H79" s="57"/>
      <c r="I79" s="57"/>
      <c r="J79" s="76"/>
    </row>
    <row r="80" spans="1:10">
      <c r="C80" s="28"/>
      <c r="D80" s="32"/>
      <c r="E80" s="76"/>
      <c r="F80" s="76"/>
      <c r="G80" s="76"/>
      <c r="H80" s="76"/>
      <c r="I80" s="76"/>
      <c r="J80" s="76"/>
    </row>
    <row r="81" spans="1:10" s="23" customFormat="1" ht="15.75">
      <c r="A81" s="108"/>
      <c r="B81" s="108"/>
      <c r="C81" s="28"/>
      <c r="D81" s="32"/>
      <c r="E81" s="76"/>
      <c r="F81" s="76"/>
      <c r="G81" s="76"/>
      <c r="H81" s="76"/>
      <c r="I81" s="76"/>
      <c r="J81" s="57">
        <f t="shared" ref="J81" si="22">SUM(J82:J83)</f>
        <v>0</v>
      </c>
    </row>
    <row r="82" spans="1:10" ht="15.75">
      <c r="C82" s="24"/>
      <c r="D82" s="20"/>
      <c r="E82" s="57"/>
      <c r="F82" s="57"/>
      <c r="G82" s="57"/>
      <c r="H82" s="57"/>
      <c r="I82" s="57"/>
      <c r="J82" s="76"/>
    </row>
    <row r="83" spans="1:10">
      <c r="C83" s="28"/>
      <c r="D83" s="32"/>
      <c r="E83" s="76"/>
      <c r="F83" s="76"/>
      <c r="G83" s="76"/>
      <c r="H83" s="76"/>
      <c r="I83" s="76"/>
      <c r="J83" s="76"/>
    </row>
    <row r="84" spans="1:10" s="23" customFormat="1" ht="15.75">
      <c r="A84" s="108"/>
      <c r="B84" s="108"/>
      <c r="C84" s="28"/>
      <c r="D84" s="32"/>
      <c r="E84" s="76"/>
      <c r="F84" s="76"/>
      <c r="G84" s="76"/>
      <c r="H84" s="76"/>
      <c r="I84" s="76"/>
      <c r="J84" s="57">
        <f t="shared" ref="J84" si="23">SUM(J85:J86)</f>
        <v>0</v>
      </c>
    </row>
    <row r="85" spans="1:10" ht="15.75">
      <c r="C85" s="24"/>
      <c r="D85" s="20"/>
      <c r="E85" s="57"/>
      <c r="F85" s="57"/>
      <c r="G85" s="57"/>
      <c r="H85" s="57"/>
      <c r="I85" s="57"/>
      <c r="J85" s="76"/>
    </row>
    <row r="86" spans="1:10">
      <c r="C86" s="28"/>
      <c r="D86" s="32"/>
      <c r="E86" s="76"/>
      <c r="F86" s="158"/>
      <c r="G86" s="158"/>
      <c r="H86" s="76"/>
      <c r="I86" s="76"/>
      <c r="J86" s="76"/>
    </row>
    <row r="87" spans="1:10" s="23" customFormat="1" ht="15.75">
      <c r="A87" s="108"/>
      <c r="B87" s="108"/>
      <c r="C87" s="24"/>
      <c r="D87" s="20"/>
      <c r="E87" s="21"/>
      <c r="F87" s="21"/>
      <c r="G87" s="21"/>
      <c r="H87" s="21"/>
      <c r="I87" s="21"/>
      <c r="J87" s="57">
        <f t="shared" ref="J87" si="24">SUM(J88)</f>
        <v>0</v>
      </c>
    </row>
    <row r="88" spans="1:10">
      <c r="C88" s="28"/>
      <c r="D88" s="32"/>
      <c r="E88" s="76"/>
      <c r="F88" s="158"/>
      <c r="G88" s="158"/>
      <c r="H88" s="76"/>
      <c r="I88" s="76"/>
      <c r="J88" s="76"/>
    </row>
    <row r="89" spans="1:10" s="23" customFormat="1" ht="15.75">
      <c r="A89" s="108"/>
      <c r="B89" s="108"/>
      <c r="C89" s="24"/>
      <c r="D89" s="20"/>
      <c r="E89" s="21"/>
      <c r="F89" s="21"/>
      <c r="G89" s="21"/>
      <c r="H89" s="21"/>
      <c r="I89" s="21"/>
      <c r="J89" s="21">
        <f t="shared" ref="J89" si="25">SUM(J90)</f>
        <v>0</v>
      </c>
    </row>
    <row r="90" spans="1:10" s="23" customFormat="1" ht="15.75">
      <c r="A90" s="108"/>
      <c r="B90" s="108"/>
      <c r="C90" s="28"/>
      <c r="D90" s="32"/>
      <c r="E90" s="76"/>
      <c r="F90" s="76"/>
      <c r="G90" s="76"/>
      <c r="H90" s="76"/>
      <c r="I90" s="76"/>
      <c r="J90" s="76"/>
    </row>
    <row r="91" spans="1:10" s="23" customFormat="1" ht="15.75">
      <c r="A91" s="108"/>
      <c r="B91" s="108"/>
      <c r="C91" s="24"/>
      <c r="D91" s="20"/>
      <c r="E91" s="57"/>
      <c r="F91" s="57"/>
      <c r="G91" s="57"/>
      <c r="H91" s="57"/>
      <c r="I91" s="57"/>
      <c r="J91" s="21">
        <f t="shared" ref="J91" si="26">SUM(J92)</f>
        <v>0</v>
      </c>
    </row>
    <row r="92" spans="1:10">
      <c r="C92" s="28"/>
      <c r="D92" s="32"/>
      <c r="E92" s="76"/>
      <c r="F92" s="76"/>
      <c r="G92" s="76"/>
      <c r="H92" s="76"/>
      <c r="I92" s="76"/>
      <c r="J92" s="76"/>
    </row>
    <row r="93" spans="1:10" s="23" customFormat="1" ht="15.75">
      <c r="A93" s="108"/>
      <c r="B93" s="108"/>
      <c r="C93" s="24"/>
      <c r="D93" s="20"/>
      <c r="E93" s="57"/>
      <c r="F93" s="57"/>
      <c r="G93" s="57"/>
      <c r="H93" s="57"/>
      <c r="I93" s="57"/>
      <c r="J93" s="57">
        <f t="shared" ref="J93" si="27">J94</f>
        <v>0</v>
      </c>
    </row>
    <row r="94" spans="1:10">
      <c r="C94" s="28"/>
      <c r="D94" s="32"/>
      <c r="E94" s="76"/>
      <c r="F94" s="76"/>
      <c r="G94" s="76"/>
      <c r="H94" s="76"/>
      <c r="I94" s="76"/>
      <c r="J94" s="76"/>
    </row>
    <row r="95" spans="1:10" s="23" customFormat="1" ht="15.75">
      <c r="A95" s="153"/>
      <c r="B95" s="154"/>
      <c r="C95" s="263"/>
      <c r="D95" s="150"/>
      <c r="E95" s="155"/>
      <c r="F95" s="155"/>
      <c r="G95" s="155"/>
      <c r="H95" s="155"/>
      <c r="I95" s="155"/>
      <c r="J95" s="57">
        <f t="shared" ref="J95" si="28">SUM(J96)</f>
        <v>0</v>
      </c>
    </row>
    <row r="96" spans="1:10" ht="15.75">
      <c r="B96" s="149"/>
      <c r="C96" s="24"/>
      <c r="D96" s="20"/>
      <c r="E96" s="55"/>
      <c r="F96" s="55"/>
      <c r="G96" s="55"/>
      <c r="H96" s="55"/>
      <c r="I96" s="55"/>
      <c r="J96" s="76"/>
    </row>
    <row r="97" spans="1:10" s="23" customFormat="1" ht="15.75">
      <c r="A97" s="108"/>
      <c r="B97" s="149"/>
      <c r="C97" s="24"/>
      <c r="D97" s="32"/>
      <c r="E97" s="54"/>
      <c r="F97" s="54"/>
      <c r="G97" s="54"/>
      <c r="H97" s="54"/>
      <c r="I97" s="54"/>
      <c r="J97" s="155">
        <f t="shared" ref="J97" si="29">J98+J101+J103+J105+J107+J109</f>
        <v>0</v>
      </c>
    </row>
    <row r="98" spans="1:10" s="23" customFormat="1" ht="15.75">
      <c r="A98" s="108"/>
      <c r="B98" s="149"/>
      <c r="C98" s="24"/>
      <c r="D98" s="32"/>
      <c r="E98" s="54"/>
      <c r="F98" s="54"/>
      <c r="G98" s="54"/>
      <c r="H98" s="54"/>
      <c r="I98" s="54"/>
      <c r="J98" s="55">
        <f t="shared" ref="J98" si="30">J99+J100</f>
        <v>0</v>
      </c>
    </row>
    <row r="99" spans="1:10" ht="15.75">
      <c r="B99" s="149"/>
      <c r="C99" s="24"/>
      <c r="D99" s="20"/>
      <c r="E99" s="55"/>
      <c r="F99" s="55"/>
      <c r="G99" s="55"/>
      <c r="H99" s="55"/>
      <c r="I99" s="55"/>
      <c r="J99" s="54"/>
    </row>
    <row r="100" spans="1:10" ht="15.75">
      <c r="B100" s="149"/>
      <c r="C100" s="24"/>
      <c r="D100" s="32"/>
      <c r="E100" s="54"/>
      <c r="F100" s="54"/>
      <c r="G100" s="54"/>
      <c r="H100" s="54"/>
      <c r="I100" s="54"/>
      <c r="J100" s="54"/>
    </row>
    <row r="101" spans="1:10" s="23" customFormat="1" ht="15.75">
      <c r="A101" s="108"/>
      <c r="B101" s="149"/>
      <c r="C101" s="24"/>
      <c r="D101" s="20"/>
      <c r="E101" s="55"/>
      <c r="F101" s="55"/>
      <c r="G101" s="55"/>
      <c r="H101" s="55"/>
      <c r="I101" s="55"/>
      <c r="J101" s="55">
        <f t="shared" ref="J101" si="31">J102</f>
        <v>0</v>
      </c>
    </row>
    <row r="102" spans="1:10" ht="15.75">
      <c r="B102" s="149"/>
      <c r="C102" s="24"/>
      <c r="D102" s="32"/>
      <c r="E102" s="54"/>
      <c r="F102" s="54"/>
      <c r="G102" s="54"/>
      <c r="H102" s="54"/>
      <c r="I102" s="54"/>
      <c r="J102" s="54"/>
    </row>
    <row r="103" spans="1:10" s="23" customFormat="1" ht="15.75">
      <c r="A103" s="108"/>
      <c r="B103" s="149"/>
      <c r="C103" s="24"/>
      <c r="D103" s="20"/>
      <c r="E103" s="55"/>
      <c r="F103" s="55"/>
      <c r="G103" s="55"/>
      <c r="H103" s="55"/>
      <c r="I103" s="55"/>
      <c r="J103" s="55">
        <f t="shared" ref="J103" si="32">J104</f>
        <v>0</v>
      </c>
    </row>
    <row r="104" spans="1:10" ht="15.75">
      <c r="B104" s="149"/>
      <c r="C104" s="24"/>
      <c r="D104" s="32"/>
      <c r="E104" s="54"/>
      <c r="F104" s="54"/>
      <c r="G104" s="54"/>
      <c r="H104" s="54"/>
      <c r="I104" s="54"/>
      <c r="J104" s="54"/>
    </row>
    <row r="105" spans="1:10" s="23" customFormat="1" ht="15.75">
      <c r="A105" s="108"/>
      <c r="B105" s="149"/>
      <c r="C105" s="24"/>
      <c r="D105" s="20"/>
      <c r="E105" s="55"/>
      <c r="F105" s="55"/>
      <c r="G105" s="55"/>
      <c r="H105" s="55"/>
      <c r="I105" s="55"/>
      <c r="J105" s="55">
        <f t="shared" ref="J105" si="33">J106</f>
        <v>0</v>
      </c>
    </row>
    <row r="106" spans="1:10" ht="15.75">
      <c r="B106" s="149"/>
      <c r="C106" s="24"/>
      <c r="D106" s="32"/>
      <c r="E106" s="54"/>
      <c r="F106" s="159"/>
      <c r="G106" s="54"/>
      <c r="H106" s="54"/>
      <c r="I106" s="159"/>
      <c r="J106" s="54"/>
    </row>
    <row r="107" spans="1:10" s="23" customFormat="1" ht="15.75">
      <c r="A107" s="108"/>
      <c r="B107" s="149"/>
      <c r="C107" s="24"/>
      <c r="D107" s="20"/>
      <c r="E107" s="55"/>
      <c r="F107" s="55"/>
      <c r="G107" s="55"/>
      <c r="H107" s="55"/>
      <c r="I107" s="55"/>
      <c r="J107" s="55">
        <f t="shared" ref="J107" si="34">J108</f>
        <v>0</v>
      </c>
    </row>
    <row r="108" spans="1:10" ht="15.75">
      <c r="B108" s="149"/>
      <c r="C108" s="24"/>
      <c r="D108" s="32"/>
      <c r="E108" s="54"/>
      <c r="F108" s="159"/>
      <c r="G108" s="54"/>
      <c r="H108" s="54"/>
      <c r="I108" s="159"/>
      <c r="J108" s="54"/>
    </row>
    <row r="109" spans="1:10" s="23" customFormat="1" ht="15.75">
      <c r="A109" s="169"/>
      <c r="B109" s="170"/>
      <c r="C109" s="264"/>
      <c r="D109" s="171"/>
      <c r="E109" s="173"/>
      <c r="F109" s="173"/>
      <c r="G109" s="173"/>
      <c r="H109" s="173"/>
      <c r="I109" s="173"/>
      <c r="J109" s="55">
        <f t="shared" ref="J109" si="35">J110</f>
        <v>0</v>
      </c>
    </row>
    <row r="110" spans="1:10" ht="15.75">
      <c r="A110" s="174"/>
      <c r="B110" s="175"/>
      <c r="C110" s="176"/>
      <c r="D110" s="180"/>
      <c r="E110" s="182"/>
      <c r="F110" s="182"/>
      <c r="G110" s="182"/>
      <c r="H110" s="183"/>
      <c r="I110" s="183"/>
      <c r="J110" s="54"/>
    </row>
    <row r="111" spans="1:10" ht="15.75">
      <c r="A111" s="174"/>
      <c r="B111" s="175"/>
      <c r="C111" s="176"/>
      <c r="D111" s="180"/>
      <c r="E111" s="182"/>
      <c r="F111" s="182"/>
      <c r="G111" s="182"/>
      <c r="H111" s="182"/>
      <c r="I111" s="182"/>
      <c r="J111" s="54"/>
    </row>
    <row r="112" spans="1:10" ht="15.75">
      <c r="A112" s="174"/>
      <c r="B112" s="175"/>
      <c r="C112" s="176"/>
      <c r="D112" s="180"/>
      <c r="E112" s="182"/>
      <c r="F112" s="182"/>
      <c r="G112" s="183"/>
      <c r="H112" s="183"/>
      <c r="I112" s="183"/>
      <c r="J112" s="54"/>
    </row>
    <row r="113" spans="1:12" ht="15.75">
      <c r="A113" s="174"/>
      <c r="B113" s="175"/>
      <c r="C113" s="176"/>
      <c r="D113" s="180"/>
      <c r="E113" s="182"/>
      <c r="F113" s="182"/>
      <c r="G113" s="182"/>
      <c r="H113" s="182"/>
      <c r="I113" s="182"/>
      <c r="J113" s="54"/>
    </row>
    <row r="114" spans="1:12" ht="15.75">
      <c r="A114" s="174"/>
      <c r="B114" s="175"/>
      <c r="C114" s="176"/>
      <c r="D114" s="180"/>
      <c r="E114" s="182"/>
      <c r="F114" s="182"/>
      <c r="G114" s="182"/>
      <c r="H114" s="183"/>
      <c r="I114" s="183"/>
      <c r="J114" s="54"/>
    </row>
    <row r="115" spans="1:12" ht="15.75">
      <c r="A115" s="174"/>
      <c r="B115" s="175"/>
      <c r="C115" s="176"/>
      <c r="D115" s="180"/>
      <c r="E115" s="182"/>
      <c r="F115" s="182"/>
      <c r="G115" s="182"/>
      <c r="H115" s="182"/>
      <c r="I115" s="182"/>
      <c r="J115" s="54"/>
    </row>
    <row r="116" spans="1:12" ht="15.75">
      <c r="A116" s="174"/>
      <c r="B116" s="175"/>
      <c r="C116" s="176"/>
      <c r="D116" s="180"/>
      <c r="E116" s="182"/>
      <c r="F116" s="182"/>
      <c r="G116" s="182"/>
      <c r="H116" s="182"/>
      <c r="I116" s="182"/>
      <c r="J116" s="54"/>
    </row>
    <row r="117" spans="1:12" ht="15.75">
      <c r="A117" s="174"/>
      <c r="B117" s="175"/>
      <c r="C117" s="176"/>
      <c r="D117" s="180"/>
      <c r="E117" s="182"/>
      <c r="F117" s="182"/>
      <c r="G117" s="183"/>
      <c r="H117" s="183"/>
      <c r="I117" s="187"/>
      <c r="J117" s="54"/>
      <c r="L117" s="160"/>
    </row>
    <row r="118" spans="1:12" ht="15.75">
      <c r="A118" s="174"/>
      <c r="B118" s="175"/>
      <c r="C118" s="176"/>
      <c r="D118" s="180"/>
      <c r="E118" s="182"/>
      <c r="F118" s="182"/>
      <c r="G118" s="182"/>
      <c r="H118" s="182"/>
      <c r="I118" s="187"/>
      <c r="J118" s="54"/>
    </row>
    <row r="119" spans="1:12" s="23" customFormat="1" ht="15.75">
      <c r="A119" s="174"/>
      <c r="B119" s="175"/>
      <c r="C119" s="176"/>
      <c r="D119" s="180"/>
      <c r="E119" s="182"/>
      <c r="F119" s="182"/>
      <c r="G119" s="183"/>
      <c r="H119" s="183"/>
      <c r="I119" s="187"/>
      <c r="J119" s="16" t="e">
        <f>J120+#REF!</f>
        <v>#REF!</v>
      </c>
    </row>
    <row r="120" spans="1:12" s="49" customFormat="1" ht="29.25" customHeight="1">
      <c r="A120" s="174"/>
      <c r="B120" s="175"/>
      <c r="C120" s="176"/>
      <c r="D120" s="180"/>
      <c r="E120" s="182"/>
      <c r="F120" s="182"/>
      <c r="G120" s="183"/>
      <c r="H120" s="182"/>
      <c r="I120" s="188"/>
      <c r="J120" s="18" t="e">
        <f>SUM(J121+#REF!)</f>
        <v>#REF!</v>
      </c>
    </row>
    <row r="121" spans="1:12" s="23" customFormat="1" ht="15.75">
      <c r="A121" s="189"/>
      <c r="B121" s="190"/>
      <c r="C121" s="191"/>
      <c r="D121" s="195"/>
      <c r="E121" s="197"/>
      <c r="F121" s="197"/>
      <c r="G121" s="197"/>
      <c r="H121" s="197"/>
      <c r="I121" s="188"/>
      <c r="J121" s="152" t="e">
        <f>J123+#REF!+#REF!+#REF!+#REF!+#REF!+#REF!+#REF!+#REF!+#REF!+#REF!+#REF!+#REF!</f>
        <v>#REF!</v>
      </c>
    </row>
    <row r="122" spans="1:12" s="23" customFormat="1" ht="15.75">
      <c r="A122" s="307"/>
      <c r="B122" s="307"/>
      <c r="C122" s="307"/>
      <c r="D122" s="307"/>
      <c r="E122" s="307"/>
      <c r="F122" s="307"/>
      <c r="G122" s="307"/>
      <c r="H122" s="308"/>
      <c r="I122" s="314"/>
      <c r="J122" s="152"/>
    </row>
    <row r="123" spans="1:12" s="23" customFormat="1" ht="15.75">
      <c r="A123" s="307"/>
      <c r="B123" s="307"/>
      <c r="C123" s="307"/>
      <c r="D123" s="307"/>
      <c r="E123" s="307"/>
      <c r="F123" s="307"/>
      <c r="G123" s="307"/>
      <c r="H123" s="308"/>
      <c r="I123" s="308"/>
      <c r="J123" s="21" t="e">
        <f>SUM(#REF!)</f>
        <v>#REF!</v>
      </c>
    </row>
    <row r="124" spans="1:12">
      <c r="A124" s="307"/>
      <c r="B124" s="307"/>
      <c r="C124" s="307"/>
      <c r="D124" s="307"/>
      <c r="E124" s="307"/>
      <c r="F124" s="307"/>
      <c r="G124" s="307"/>
      <c r="H124" s="308"/>
      <c r="I124" s="308"/>
    </row>
    <row r="125" spans="1:12" ht="15" customHeight="1">
      <c r="A125" s="307"/>
      <c r="B125" s="307"/>
      <c r="C125" s="307"/>
      <c r="D125" s="307"/>
      <c r="E125" s="307"/>
      <c r="F125" s="307"/>
      <c r="G125" s="307"/>
      <c r="H125" s="308"/>
      <c r="I125" s="308"/>
      <c r="J125" s="161"/>
    </row>
    <row r="126" spans="1:12">
      <c r="A126" s="307"/>
      <c r="B126" s="307"/>
      <c r="C126" s="307"/>
      <c r="D126" s="307"/>
      <c r="E126" s="307"/>
      <c r="F126" s="307"/>
      <c r="G126" s="307"/>
      <c r="H126" s="308"/>
      <c r="I126" s="308"/>
      <c r="J126" s="161"/>
    </row>
    <row r="127" spans="1:12">
      <c r="A127" s="307"/>
      <c r="B127" s="307"/>
      <c r="C127" s="307"/>
      <c r="D127" s="307"/>
      <c r="E127" s="307"/>
      <c r="F127" s="307"/>
      <c r="G127" s="307"/>
      <c r="H127" s="308"/>
      <c r="I127" s="308"/>
      <c r="J127" s="161"/>
    </row>
    <row r="128" spans="1:12">
      <c r="A128" s="163"/>
      <c r="B128" s="163"/>
      <c r="C128" s="164"/>
      <c r="D128" s="167"/>
      <c r="E128" s="162"/>
      <c r="F128" s="162"/>
      <c r="G128" s="162"/>
      <c r="H128" s="162"/>
      <c r="I128" s="162"/>
      <c r="J128" s="161"/>
    </row>
    <row r="129" spans="10:10">
      <c r="J129" s="161"/>
    </row>
  </sheetData>
  <mergeCells count="4">
    <mergeCell ref="A122:G127"/>
    <mergeCell ref="H122:I127"/>
    <mergeCell ref="A1:I1"/>
    <mergeCell ref="A2:I2"/>
  </mergeCells>
  <pageMargins left="0.39370078740157483" right="0.31496062992125984" top="0.47244094488188981" bottom="0.47244094488188981" header="0.31496062992125984" footer="0.31496062992125984"/>
  <pageSetup paperSize="9" scale="7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2">
    <pageSetUpPr autoPageBreaks="0"/>
  </sheetPr>
  <dimension ref="A1:P126"/>
  <sheetViews>
    <sheetView tabSelected="1" view="pageLayout" zoomScale="81" zoomScaleNormal="95" zoomScaleSheetLayoutView="50" zoomScalePageLayoutView="81" workbookViewId="0">
      <selection activeCell="S11" sqref="S11:T17"/>
    </sheetView>
  </sheetViews>
  <sheetFormatPr defaultColWidth="9.140625" defaultRowHeight="15"/>
  <cols>
    <col min="1" max="1" width="7.42578125" style="108" customWidth="1"/>
    <col min="2" max="2" width="6.140625" style="108" customWidth="1"/>
    <col min="3" max="3" width="10" style="106" customWidth="1"/>
    <col min="4" max="4" width="5.140625" style="107" bestFit="1" customWidth="1"/>
    <col min="5" max="5" width="7.7109375" style="108" customWidth="1"/>
    <col min="6" max="6" width="6.28515625" style="109" customWidth="1"/>
    <col min="7" max="7" width="39.28515625" style="110" customWidth="1"/>
    <col min="8" max="8" width="18" style="147" customWidth="1"/>
    <col min="9" max="10" width="14.85546875" style="34" hidden="1" customWidth="1"/>
    <col min="11" max="11" width="14.28515625" style="34" hidden="1" customWidth="1"/>
    <col min="12" max="12" width="13.28515625" style="34" customWidth="1"/>
    <col min="13" max="13" width="13.42578125" style="34" customWidth="1"/>
    <col min="14" max="14" width="16.42578125" style="34" hidden="1" customWidth="1"/>
    <col min="15" max="17" width="11.42578125" style="34" bestFit="1" customWidth="1"/>
    <col min="18" max="19" width="9.140625" style="34"/>
    <col min="20" max="20" width="9.5703125" style="34" bestFit="1" customWidth="1"/>
    <col min="21" max="16384" width="9.140625" style="34"/>
  </cols>
  <sheetData>
    <row r="1" spans="1:14" s="12" customFormat="1" ht="90.6" customHeight="1">
      <c r="A1" s="198" t="s">
        <v>591</v>
      </c>
      <c r="B1" s="199" t="s">
        <v>599</v>
      </c>
      <c r="C1" s="3" t="s">
        <v>166</v>
      </c>
      <c r="D1" s="4" t="s">
        <v>63</v>
      </c>
      <c r="E1" s="5" t="s">
        <v>17</v>
      </c>
      <c r="F1" s="6" t="s">
        <v>48</v>
      </c>
      <c r="G1" s="7" t="s">
        <v>0</v>
      </c>
      <c r="H1" s="7" t="s">
        <v>83</v>
      </c>
      <c r="I1" s="144" t="s">
        <v>593</v>
      </c>
      <c r="J1" s="156" t="s">
        <v>601</v>
      </c>
      <c r="K1" s="156" t="s">
        <v>604</v>
      </c>
      <c r="L1" s="157" t="s">
        <v>602</v>
      </c>
      <c r="M1" s="157" t="s">
        <v>603</v>
      </c>
      <c r="N1" s="144"/>
    </row>
    <row r="2" spans="1:14" s="15" customFormat="1" ht="15.75" customHeight="1">
      <c r="A2" s="148" t="s">
        <v>592</v>
      </c>
      <c r="B2" s="148"/>
      <c r="C2" s="280" t="s">
        <v>86</v>
      </c>
      <c r="D2" s="280"/>
      <c r="E2" s="280"/>
      <c r="F2" s="280"/>
      <c r="G2" s="280"/>
      <c r="H2" s="280"/>
      <c r="I2" s="16">
        <f>I3+I62+I69+I72+I93</f>
        <v>26987000</v>
      </c>
      <c r="J2" s="16">
        <f t="shared" ref="J2:N3" si="0">J3+J62+J69+J72+J93</f>
        <v>2099656.25</v>
      </c>
      <c r="K2" s="16">
        <f t="shared" si="0"/>
        <v>2099656.25</v>
      </c>
      <c r="L2" s="16">
        <f>L3+L62+L69+L72+L93+L107</f>
        <v>2870500</v>
      </c>
      <c r="M2" s="16">
        <f>M3+M62+M69+M72+M93+M107</f>
        <v>2100000</v>
      </c>
      <c r="N2" s="13" t="e">
        <f>#REF!+#REF!+N3+N117+#REF!+#REF!</f>
        <v>#REF!</v>
      </c>
    </row>
    <row r="3" spans="1:14" ht="15.75" customHeight="1">
      <c r="A3" s="153" t="s">
        <v>592</v>
      </c>
      <c r="B3" s="153" t="s">
        <v>600</v>
      </c>
      <c r="C3" s="319" t="s">
        <v>89</v>
      </c>
      <c r="D3" s="319"/>
      <c r="E3" s="319"/>
      <c r="F3" s="319"/>
      <c r="G3" s="150" t="s">
        <v>264</v>
      </c>
      <c r="H3" s="151" t="s">
        <v>590</v>
      </c>
      <c r="I3" s="152">
        <f>I4+I7+I9+I12+I17+I24+I34+I36+I44+I52+I54+I60+I50+I48</f>
        <v>7322000</v>
      </c>
      <c r="J3" s="152">
        <f t="shared" ref="J3:N4" si="1">J4+J7+J9+J12+J17+J24+J34+J36+J44+J52+J54+J60+J50+J48</f>
        <v>1342832.1899999997</v>
      </c>
      <c r="K3" s="152">
        <f t="shared" si="1"/>
        <v>1342832.1899999997</v>
      </c>
      <c r="L3" s="152">
        <f t="shared" si="1"/>
        <v>1397000</v>
      </c>
      <c r="M3" s="152">
        <f t="shared" si="1"/>
        <v>1397000</v>
      </c>
      <c r="N3" s="16">
        <f t="shared" si="0"/>
        <v>0</v>
      </c>
    </row>
    <row r="4" spans="1:14" ht="15.75">
      <c r="A4" s="108" t="s">
        <v>592</v>
      </c>
      <c r="B4" s="108" t="s">
        <v>600</v>
      </c>
      <c r="C4" s="24" t="s">
        <v>89</v>
      </c>
      <c r="D4" s="25">
        <v>11</v>
      </c>
      <c r="E4" s="26" t="s">
        <v>25</v>
      </c>
      <c r="F4" s="27">
        <v>311</v>
      </c>
      <c r="G4" s="20"/>
      <c r="H4" s="145"/>
      <c r="I4" s="21">
        <f t="shared" ref="I4" si="2">SUM(I5:I6)</f>
        <v>2905000</v>
      </c>
      <c r="J4" s="21">
        <f t="shared" ref="J4:N5" si="3">SUM(J5:J6)</f>
        <v>659297.46</v>
      </c>
      <c r="K4" s="21">
        <f t="shared" si="3"/>
        <v>659297.46</v>
      </c>
      <c r="L4" s="21">
        <f t="shared" si="3"/>
        <v>660000</v>
      </c>
      <c r="M4" s="21">
        <f t="shared" si="3"/>
        <v>660000</v>
      </c>
      <c r="N4" s="152">
        <f t="shared" si="1"/>
        <v>0</v>
      </c>
    </row>
    <row r="5" spans="1:14" s="23" customFormat="1" ht="15.75">
      <c r="A5" s="108" t="s">
        <v>592</v>
      </c>
      <c r="B5" s="108" t="s">
        <v>600</v>
      </c>
      <c r="C5" s="28" t="s">
        <v>89</v>
      </c>
      <c r="D5" s="29">
        <v>11</v>
      </c>
      <c r="E5" s="30" t="s">
        <v>25</v>
      </c>
      <c r="F5" s="31">
        <v>3111</v>
      </c>
      <c r="G5" s="32" t="s">
        <v>19</v>
      </c>
      <c r="H5" s="146"/>
      <c r="I5" s="98">
        <v>2900000</v>
      </c>
      <c r="J5" s="158">
        <v>659297.46</v>
      </c>
      <c r="K5" s="158">
        <v>659297.46</v>
      </c>
      <c r="L5" s="98">
        <v>660000</v>
      </c>
      <c r="M5" s="98">
        <v>660000</v>
      </c>
      <c r="N5" s="21">
        <f t="shared" si="3"/>
        <v>0</v>
      </c>
    </row>
    <row r="6" spans="1:14">
      <c r="A6" s="108" t="s">
        <v>592</v>
      </c>
      <c r="B6" s="108" t="s">
        <v>600</v>
      </c>
      <c r="C6" s="28" t="s">
        <v>89</v>
      </c>
      <c r="D6" s="29">
        <v>11</v>
      </c>
      <c r="E6" s="30" t="s">
        <v>25</v>
      </c>
      <c r="F6" s="31">
        <v>3114</v>
      </c>
      <c r="G6" s="32" t="s">
        <v>21</v>
      </c>
      <c r="H6" s="146"/>
      <c r="I6" s="1">
        <v>5000</v>
      </c>
      <c r="J6" s="158">
        <v>0</v>
      </c>
      <c r="K6" s="158">
        <v>0</v>
      </c>
      <c r="L6" s="1">
        <v>0</v>
      </c>
      <c r="M6" s="1">
        <v>0</v>
      </c>
      <c r="N6" s="98"/>
    </row>
    <row r="7" spans="1:14" ht="15.75">
      <c r="A7" s="108" t="s">
        <v>592</v>
      </c>
      <c r="B7" s="108" t="s">
        <v>600</v>
      </c>
      <c r="C7" s="24" t="s">
        <v>89</v>
      </c>
      <c r="D7" s="25">
        <v>11</v>
      </c>
      <c r="E7" s="26" t="s">
        <v>25</v>
      </c>
      <c r="F7" s="27">
        <v>312</v>
      </c>
      <c r="G7" s="20"/>
      <c r="H7" s="145"/>
      <c r="I7" s="21">
        <f t="shared" ref="I7:N8" si="4">SUM(I8)</f>
        <v>50000</v>
      </c>
      <c r="J7" s="21">
        <f t="shared" si="4"/>
        <v>0</v>
      </c>
      <c r="K7" s="21">
        <f t="shared" si="4"/>
        <v>0</v>
      </c>
      <c r="L7" s="21">
        <f t="shared" si="4"/>
        <v>10000</v>
      </c>
      <c r="M7" s="21">
        <f t="shared" si="4"/>
        <v>10000</v>
      </c>
      <c r="N7" s="1"/>
    </row>
    <row r="8" spans="1:14" s="23" customFormat="1" ht="15.75">
      <c r="A8" s="108" t="s">
        <v>592</v>
      </c>
      <c r="B8" s="108" t="s">
        <v>600</v>
      </c>
      <c r="C8" s="28" t="s">
        <v>89</v>
      </c>
      <c r="D8" s="29">
        <v>11</v>
      </c>
      <c r="E8" s="30" t="s">
        <v>25</v>
      </c>
      <c r="F8" s="31">
        <v>3121</v>
      </c>
      <c r="G8" s="32" t="s">
        <v>138</v>
      </c>
      <c r="H8" s="146"/>
      <c r="I8" s="1">
        <v>50000</v>
      </c>
      <c r="J8" s="1"/>
      <c r="K8" s="1"/>
      <c r="L8" s="1">
        <v>10000</v>
      </c>
      <c r="M8" s="1">
        <v>10000</v>
      </c>
      <c r="N8" s="21">
        <f t="shared" si="4"/>
        <v>0</v>
      </c>
    </row>
    <row r="9" spans="1:14" ht="15.75">
      <c r="A9" s="108" t="s">
        <v>592</v>
      </c>
      <c r="B9" s="108" t="s">
        <v>600</v>
      </c>
      <c r="C9" s="24" t="s">
        <v>89</v>
      </c>
      <c r="D9" s="25">
        <v>11</v>
      </c>
      <c r="E9" s="26" t="s">
        <v>25</v>
      </c>
      <c r="F9" s="27">
        <v>313</v>
      </c>
      <c r="G9" s="20"/>
      <c r="H9" s="145"/>
      <c r="I9" s="21">
        <f t="shared" ref="I9" si="5">SUM(I10:I11)</f>
        <v>522000</v>
      </c>
      <c r="J9" s="21">
        <f t="shared" ref="J9:N10" si="6">SUM(J10:J11)</f>
        <v>113619.61</v>
      </c>
      <c r="K9" s="21">
        <f t="shared" si="6"/>
        <v>113619.61</v>
      </c>
      <c r="L9" s="21">
        <f t="shared" si="6"/>
        <v>123000</v>
      </c>
      <c r="M9" s="21">
        <f t="shared" si="6"/>
        <v>123000</v>
      </c>
      <c r="N9" s="1"/>
    </row>
    <row r="10" spans="1:14" s="23" customFormat="1" ht="30">
      <c r="A10" s="108" t="s">
        <v>592</v>
      </c>
      <c r="B10" s="108" t="s">
        <v>600</v>
      </c>
      <c r="C10" s="28" t="s">
        <v>89</v>
      </c>
      <c r="D10" s="29">
        <v>11</v>
      </c>
      <c r="E10" s="30" t="s">
        <v>25</v>
      </c>
      <c r="F10" s="31">
        <v>3132</v>
      </c>
      <c r="G10" s="32" t="s">
        <v>280</v>
      </c>
      <c r="H10" s="146"/>
      <c r="I10" s="1">
        <v>464000</v>
      </c>
      <c r="J10" s="158">
        <v>102191.14</v>
      </c>
      <c r="K10" s="158">
        <v>102191.14</v>
      </c>
      <c r="L10" s="1">
        <v>108000</v>
      </c>
      <c r="M10" s="1">
        <v>108000</v>
      </c>
      <c r="N10" s="21">
        <f t="shared" si="6"/>
        <v>0</v>
      </c>
    </row>
    <row r="11" spans="1:14" ht="30">
      <c r="A11" s="108" t="s">
        <v>592</v>
      </c>
      <c r="B11" s="108" t="s">
        <v>600</v>
      </c>
      <c r="C11" s="28" t="s">
        <v>89</v>
      </c>
      <c r="D11" s="29">
        <v>11</v>
      </c>
      <c r="E11" s="30" t="s">
        <v>25</v>
      </c>
      <c r="F11" s="31">
        <v>3133</v>
      </c>
      <c r="G11" s="32" t="s">
        <v>258</v>
      </c>
      <c r="H11" s="146"/>
      <c r="I11" s="1">
        <v>58000</v>
      </c>
      <c r="J11" s="158">
        <v>11428.47</v>
      </c>
      <c r="K11" s="158">
        <v>11428.47</v>
      </c>
      <c r="L11" s="1">
        <v>15000</v>
      </c>
      <c r="M11" s="1">
        <v>15000</v>
      </c>
      <c r="N11" s="1"/>
    </row>
    <row r="12" spans="1:14" ht="15.75">
      <c r="A12" s="108" t="s">
        <v>592</v>
      </c>
      <c r="B12" s="108" t="s">
        <v>600</v>
      </c>
      <c r="C12" s="24" t="s">
        <v>89</v>
      </c>
      <c r="D12" s="25">
        <v>11</v>
      </c>
      <c r="E12" s="26" t="s">
        <v>25</v>
      </c>
      <c r="F12" s="27">
        <v>321</v>
      </c>
      <c r="G12" s="20"/>
      <c r="H12" s="145"/>
      <c r="I12" s="21">
        <f t="shared" ref="I12" si="7">SUM(I13:I16)</f>
        <v>595000</v>
      </c>
      <c r="J12" s="21">
        <f t="shared" ref="J12:N13" si="8">SUM(J13:J16)</f>
        <v>138870.82</v>
      </c>
      <c r="K12" s="21">
        <f t="shared" si="8"/>
        <v>138870.82</v>
      </c>
      <c r="L12" s="21">
        <f t="shared" si="8"/>
        <v>150000</v>
      </c>
      <c r="M12" s="21">
        <f t="shared" si="8"/>
        <v>150000</v>
      </c>
      <c r="N12" s="1"/>
    </row>
    <row r="13" spans="1:14" s="23" customFormat="1" ht="15.75">
      <c r="A13" s="108" t="s">
        <v>592</v>
      </c>
      <c r="B13" s="108" t="s">
        <v>600</v>
      </c>
      <c r="C13" s="28" t="s">
        <v>89</v>
      </c>
      <c r="D13" s="29">
        <v>11</v>
      </c>
      <c r="E13" s="30" t="s">
        <v>25</v>
      </c>
      <c r="F13" s="31">
        <v>3211</v>
      </c>
      <c r="G13" s="32" t="s">
        <v>110</v>
      </c>
      <c r="H13" s="146"/>
      <c r="I13" s="1">
        <v>150000</v>
      </c>
      <c r="J13" s="158">
        <v>23042.39</v>
      </c>
      <c r="K13" s="158">
        <v>23042.39</v>
      </c>
      <c r="L13" s="1">
        <v>30000</v>
      </c>
      <c r="M13" s="1">
        <v>30000</v>
      </c>
      <c r="N13" s="21">
        <f t="shared" si="8"/>
        <v>0</v>
      </c>
    </row>
    <row r="14" spans="1:14" ht="30">
      <c r="A14" s="108" t="s">
        <v>592</v>
      </c>
      <c r="B14" s="108" t="s">
        <v>600</v>
      </c>
      <c r="C14" s="28" t="s">
        <v>89</v>
      </c>
      <c r="D14" s="29">
        <v>11</v>
      </c>
      <c r="E14" s="30" t="s">
        <v>25</v>
      </c>
      <c r="F14" s="31">
        <v>3212</v>
      </c>
      <c r="G14" s="32" t="s">
        <v>111</v>
      </c>
      <c r="H14" s="146"/>
      <c r="I14" s="1">
        <v>400000</v>
      </c>
      <c r="J14" s="158">
        <v>107051.43</v>
      </c>
      <c r="K14" s="158">
        <v>107051.43</v>
      </c>
      <c r="L14" s="1">
        <v>110000</v>
      </c>
      <c r="M14" s="1">
        <v>110000</v>
      </c>
      <c r="N14" s="1"/>
    </row>
    <row r="15" spans="1:14">
      <c r="A15" s="108" t="s">
        <v>592</v>
      </c>
      <c r="B15" s="108" t="s">
        <v>600</v>
      </c>
      <c r="C15" s="28" t="s">
        <v>89</v>
      </c>
      <c r="D15" s="29">
        <v>11</v>
      </c>
      <c r="E15" s="30" t="s">
        <v>25</v>
      </c>
      <c r="F15" s="31">
        <v>3213</v>
      </c>
      <c r="G15" s="32" t="s">
        <v>112</v>
      </c>
      <c r="H15" s="146"/>
      <c r="I15" s="1">
        <v>40000</v>
      </c>
      <c r="J15" s="158">
        <v>8075</v>
      </c>
      <c r="K15" s="158">
        <v>8075</v>
      </c>
      <c r="L15" s="1">
        <v>10000</v>
      </c>
      <c r="M15" s="1">
        <v>10000</v>
      </c>
      <c r="N15" s="1"/>
    </row>
    <row r="16" spans="1:14" ht="30">
      <c r="A16" s="108" t="s">
        <v>592</v>
      </c>
      <c r="B16" s="108" t="s">
        <v>600</v>
      </c>
      <c r="C16" s="28" t="s">
        <v>89</v>
      </c>
      <c r="D16" s="29">
        <v>11</v>
      </c>
      <c r="E16" s="30" t="s">
        <v>25</v>
      </c>
      <c r="F16" s="31">
        <v>3214</v>
      </c>
      <c r="G16" s="32" t="s">
        <v>234</v>
      </c>
      <c r="H16" s="146"/>
      <c r="I16" s="1">
        <v>5000</v>
      </c>
      <c r="J16" s="158">
        <v>702</v>
      </c>
      <c r="K16" s="158">
        <v>702</v>
      </c>
      <c r="L16" s="1">
        <v>0</v>
      </c>
      <c r="M16" s="1">
        <v>0</v>
      </c>
      <c r="N16" s="1"/>
    </row>
    <row r="17" spans="1:14" ht="15.75">
      <c r="A17" s="108" t="s">
        <v>592</v>
      </c>
      <c r="B17" s="108" t="s">
        <v>600</v>
      </c>
      <c r="C17" s="24" t="s">
        <v>89</v>
      </c>
      <c r="D17" s="25">
        <v>11</v>
      </c>
      <c r="E17" s="26" t="s">
        <v>25</v>
      </c>
      <c r="F17" s="27">
        <v>322</v>
      </c>
      <c r="G17" s="20"/>
      <c r="H17" s="145"/>
      <c r="I17" s="21">
        <f t="shared" ref="I17" si="9">SUM(I18:I23)</f>
        <v>1141800</v>
      </c>
      <c r="J17" s="21">
        <f t="shared" ref="J17:N18" si="10">SUM(J18:J23)</f>
        <v>162298.96000000002</v>
      </c>
      <c r="K17" s="21">
        <f t="shared" si="10"/>
        <v>162298.96000000002</v>
      </c>
      <c r="L17" s="21">
        <f t="shared" si="10"/>
        <v>185000</v>
      </c>
      <c r="M17" s="21">
        <f t="shared" si="10"/>
        <v>185000</v>
      </c>
      <c r="N17" s="1"/>
    </row>
    <row r="18" spans="1:14" s="23" customFormat="1" ht="30">
      <c r="A18" s="108" t="s">
        <v>592</v>
      </c>
      <c r="B18" s="108" t="s">
        <v>600</v>
      </c>
      <c r="C18" s="28" t="s">
        <v>89</v>
      </c>
      <c r="D18" s="29">
        <v>11</v>
      </c>
      <c r="E18" s="30" t="s">
        <v>25</v>
      </c>
      <c r="F18" s="31">
        <v>3221</v>
      </c>
      <c r="G18" s="32" t="s">
        <v>146</v>
      </c>
      <c r="H18" s="146"/>
      <c r="I18" s="1">
        <v>58000</v>
      </c>
      <c r="J18" s="158">
        <v>9806.5400000000009</v>
      </c>
      <c r="K18" s="158">
        <v>9806.5400000000009</v>
      </c>
      <c r="L18" s="1">
        <v>20000</v>
      </c>
      <c r="M18" s="1">
        <v>20000</v>
      </c>
      <c r="N18" s="21">
        <f t="shared" si="10"/>
        <v>0</v>
      </c>
    </row>
    <row r="19" spans="1:14">
      <c r="A19" s="108" t="s">
        <v>592</v>
      </c>
      <c r="B19" s="108" t="s">
        <v>600</v>
      </c>
      <c r="C19" s="28" t="s">
        <v>89</v>
      </c>
      <c r="D19" s="29">
        <v>11</v>
      </c>
      <c r="E19" s="30" t="s">
        <v>25</v>
      </c>
      <c r="F19" s="31">
        <v>3222</v>
      </c>
      <c r="G19" s="32" t="s">
        <v>114</v>
      </c>
      <c r="H19" s="146"/>
      <c r="I19" s="1">
        <v>5000</v>
      </c>
      <c r="J19" s="158">
        <v>0</v>
      </c>
      <c r="K19" s="158">
        <v>0</v>
      </c>
      <c r="L19" s="1">
        <v>0</v>
      </c>
      <c r="M19" s="1">
        <v>0</v>
      </c>
      <c r="N19" s="1"/>
    </row>
    <row r="20" spans="1:14">
      <c r="A20" s="108" t="s">
        <v>592</v>
      </c>
      <c r="B20" s="108" t="s">
        <v>600</v>
      </c>
      <c r="C20" s="28" t="s">
        <v>89</v>
      </c>
      <c r="D20" s="29">
        <v>11</v>
      </c>
      <c r="E20" s="30" t="s">
        <v>25</v>
      </c>
      <c r="F20" s="31">
        <v>3223</v>
      </c>
      <c r="G20" s="32" t="s">
        <v>115</v>
      </c>
      <c r="H20" s="146"/>
      <c r="I20" s="1">
        <v>960800</v>
      </c>
      <c r="J20" s="158">
        <v>142470.12</v>
      </c>
      <c r="K20" s="158">
        <v>142470.12</v>
      </c>
      <c r="L20" s="1">
        <v>150000</v>
      </c>
      <c r="M20" s="1">
        <v>150000</v>
      </c>
      <c r="N20" s="1"/>
    </row>
    <row r="21" spans="1:14" ht="30">
      <c r="A21" s="108" t="s">
        <v>592</v>
      </c>
      <c r="B21" s="108" t="s">
        <v>600</v>
      </c>
      <c r="C21" s="28" t="s">
        <v>89</v>
      </c>
      <c r="D21" s="29">
        <v>11</v>
      </c>
      <c r="E21" s="30" t="s">
        <v>25</v>
      </c>
      <c r="F21" s="31">
        <v>3224</v>
      </c>
      <c r="G21" s="32" t="s">
        <v>144</v>
      </c>
      <c r="H21" s="146"/>
      <c r="I21" s="1">
        <v>50000</v>
      </c>
      <c r="J21" s="158">
        <v>6752.67</v>
      </c>
      <c r="K21" s="158">
        <v>6752.67</v>
      </c>
      <c r="L21" s="1">
        <v>10000</v>
      </c>
      <c r="M21" s="1">
        <v>10000</v>
      </c>
      <c r="N21" s="1"/>
    </row>
    <row r="22" spans="1:14">
      <c r="A22" s="108" t="s">
        <v>592</v>
      </c>
      <c r="B22" s="108" t="s">
        <v>600</v>
      </c>
      <c r="C22" s="28" t="s">
        <v>89</v>
      </c>
      <c r="D22" s="29">
        <v>11</v>
      </c>
      <c r="E22" s="30" t="s">
        <v>25</v>
      </c>
      <c r="F22" s="31">
        <v>3225</v>
      </c>
      <c r="G22" s="32" t="s">
        <v>151</v>
      </c>
      <c r="H22" s="146"/>
      <c r="I22" s="1">
        <v>38000</v>
      </c>
      <c r="J22" s="158">
        <v>3269.63</v>
      </c>
      <c r="K22" s="158">
        <v>3269.63</v>
      </c>
      <c r="L22" s="1">
        <v>5000</v>
      </c>
      <c r="M22" s="1">
        <v>5000</v>
      </c>
      <c r="N22" s="1"/>
    </row>
    <row r="23" spans="1:14">
      <c r="A23" s="108" t="s">
        <v>592</v>
      </c>
      <c r="B23" s="108" t="s">
        <v>600</v>
      </c>
      <c r="C23" s="28" t="s">
        <v>89</v>
      </c>
      <c r="D23" s="29">
        <v>11</v>
      </c>
      <c r="E23" s="30" t="s">
        <v>25</v>
      </c>
      <c r="F23" s="31">
        <v>3227</v>
      </c>
      <c r="G23" s="32" t="s">
        <v>245</v>
      </c>
      <c r="H23" s="146"/>
      <c r="I23" s="1">
        <v>30000</v>
      </c>
      <c r="J23" s="158">
        <v>0</v>
      </c>
      <c r="K23" s="158">
        <v>0</v>
      </c>
      <c r="L23" s="1">
        <v>0</v>
      </c>
      <c r="M23" s="1">
        <v>0</v>
      </c>
      <c r="N23" s="1"/>
    </row>
    <row r="24" spans="1:14" ht="15.75">
      <c r="A24" s="108" t="s">
        <v>592</v>
      </c>
      <c r="B24" s="108" t="s">
        <v>600</v>
      </c>
      <c r="C24" s="24" t="s">
        <v>89</v>
      </c>
      <c r="D24" s="25">
        <v>11</v>
      </c>
      <c r="E24" s="26" t="s">
        <v>25</v>
      </c>
      <c r="F24" s="27">
        <v>323</v>
      </c>
      <c r="G24" s="20"/>
      <c r="H24" s="145"/>
      <c r="I24" s="21">
        <f t="shared" ref="I24" si="11">SUM(I25:I33)</f>
        <v>993000</v>
      </c>
      <c r="J24" s="21">
        <f t="shared" ref="J24:N25" si="12">SUM(J25:J33)</f>
        <v>167579.93</v>
      </c>
      <c r="K24" s="21">
        <f t="shared" si="12"/>
        <v>167579.93</v>
      </c>
      <c r="L24" s="21">
        <f t="shared" si="12"/>
        <v>161000</v>
      </c>
      <c r="M24" s="21">
        <f t="shared" si="12"/>
        <v>161000</v>
      </c>
      <c r="N24" s="1"/>
    </row>
    <row r="25" spans="1:14" s="23" customFormat="1" ht="15.75">
      <c r="A25" s="108" t="s">
        <v>592</v>
      </c>
      <c r="B25" s="108" t="s">
        <v>600</v>
      </c>
      <c r="C25" s="28" t="s">
        <v>89</v>
      </c>
      <c r="D25" s="29">
        <v>11</v>
      </c>
      <c r="E25" s="30" t="s">
        <v>25</v>
      </c>
      <c r="F25" s="31">
        <v>3231</v>
      </c>
      <c r="G25" s="32" t="s">
        <v>117</v>
      </c>
      <c r="H25" s="146"/>
      <c r="I25" s="1">
        <v>130000</v>
      </c>
      <c r="J25" s="158">
        <v>47965.22</v>
      </c>
      <c r="K25" s="158">
        <v>47965.22</v>
      </c>
      <c r="L25" s="1">
        <v>50000</v>
      </c>
      <c r="M25" s="1">
        <v>50000</v>
      </c>
      <c r="N25" s="21">
        <f t="shared" si="12"/>
        <v>0</v>
      </c>
    </row>
    <row r="26" spans="1:14" ht="30">
      <c r="A26" s="108" t="s">
        <v>592</v>
      </c>
      <c r="B26" s="108" t="s">
        <v>600</v>
      </c>
      <c r="C26" s="28" t="s">
        <v>89</v>
      </c>
      <c r="D26" s="29">
        <v>11</v>
      </c>
      <c r="E26" s="30" t="s">
        <v>25</v>
      </c>
      <c r="F26" s="31">
        <v>3232</v>
      </c>
      <c r="G26" s="32" t="s">
        <v>118</v>
      </c>
      <c r="H26" s="146"/>
      <c r="I26" s="98">
        <v>500000</v>
      </c>
      <c r="J26" s="158">
        <v>50249.4</v>
      </c>
      <c r="K26" s="158">
        <v>50249.4</v>
      </c>
      <c r="L26" s="98">
        <v>50000</v>
      </c>
      <c r="M26" s="98">
        <v>50000</v>
      </c>
      <c r="N26" s="1"/>
    </row>
    <row r="27" spans="1:14">
      <c r="A27" s="108" t="s">
        <v>592</v>
      </c>
      <c r="B27" s="108" t="s">
        <v>600</v>
      </c>
      <c r="C27" s="28" t="s">
        <v>89</v>
      </c>
      <c r="D27" s="29">
        <v>11</v>
      </c>
      <c r="E27" s="30" t="s">
        <v>25</v>
      </c>
      <c r="F27" s="31">
        <v>3233</v>
      </c>
      <c r="G27" s="32" t="s">
        <v>119</v>
      </c>
      <c r="H27" s="146"/>
      <c r="I27" s="1">
        <v>50000</v>
      </c>
      <c r="J27" s="158">
        <v>10982.5</v>
      </c>
      <c r="K27" s="158">
        <v>10982.5</v>
      </c>
      <c r="L27" s="1">
        <v>10000</v>
      </c>
      <c r="M27" s="1">
        <v>10000</v>
      </c>
      <c r="N27" s="98"/>
    </row>
    <row r="28" spans="1:14">
      <c r="A28" s="108" t="s">
        <v>592</v>
      </c>
      <c r="B28" s="108" t="s">
        <v>600</v>
      </c>
      <c r="C28" s="28" t="s">
        <v>89</v>
      </c>
      <c r="D28" s="29">
        <v>11</v>
      </c>
      <c r="E28" s="30" t="s">
        <v>25</v>
      </c>
      <c r="F28" s="31">
        <v>3234</v>
      </c>
      <c r="G28" s="32" t="s">
        <v>120</v>
      </c>
      <c r="H28" s="146"/>
      <c r="I28" s="1">
        <v>15000</v>
      </c>
      <c r="J28" s="158">
        <v>3990.72</v>
      </c>
      <c r="K28" s="158">
        <v>3990.72</v>
      </c>
      <c r="L28" s="1">
        <v>4000</v>
      </c>
      <c r="M28" s="1">
        <v>4000</v>
      </c>
      <c r="N28" s="1"/>
    </row>
    <row r="29" spans="1:14">
      <c r="A29" s="108" t="s">
        <v>592</v>
      </c>
      <c r="B29" s="108" t="s">
        <v>600</v>
      </c>
      <c r="C29" s="28" t="s">
        <v>89</v>
      </c>
      <c r="D29" s="29">
        <v>11</v>
      </c>
      <c r="E29" s="30" t="s">
        <v>25</v>
      </c>
      <c r="F29" s="31">
        <v>3235</v>
      </c>
      <c r="G29" s="32" t="s">
        <v>42</v>
      </c>
      <c r="H29" s="146"/>
      <c r="I29" s="98">
        <v>85000</v>
      </c>
      <c r="J29" s="158">
        <v>19117.96</v>
      </c>
      <c r="K29" s="158">
        <v>19117.96</v>
      </c>
      <c r="L29" s="98">
        <v>20000</v>
      </c>
      <c r="M29" s="98">
        <v>20000</v>
      </c>
      <c r="N29" s="1"/>
    </row>
    <row r="30" spans="1:14">
      <c r="A30" s="108" t="s">
        <v>592</v>
      </c>
      <c r="B30" s="108" t="s">
        <v>600</v>
      </c>
      <c r="C30" s="28" t="s">
        <v>89</v>
      </c>
      <c r="D30" s="29">
        <v>11</v>
      </c>
      <c r="E30" s="30" t="s">
        <v>25</v>
      </c>
      <c r="F30" s="31">
        <v>3236</v>
      </c>
      <c r="G30" s="32" t="s">
        <v>121</v>
      </c>
      <c r="H30" s="146"/>
      <c r="I30" s="98">
        <v>15000</v>
      </c>
      <c r="J30" s="158">
        <v>1406</v>
      </c>
      <c r="K30" s="158">
        <v>1406</v>
      </c>
      <c r="L30" s="98">
        <v>2000</v>
      </c>
      <c r="M30" s="98">
        <v>2000</v>
      </c>
      <c r="N30" s="98"/>
    </row>
    <row r="31" spans="1:14">
      <c r="A31" s="108" t="s">
        <v>592</v>
      </c>
      <c r="B31" s="108" t="s">
        <v>600</v>
      </c>
      <c r="C31" s="28" t="s">
        <v>89</v>
      </c>
      <c r="D31" s="29">
        <v>11</v>
      </c>
      <c r="E31" s="30" t="s">
        <v>25</v>
      </c>
      <c r="F31" s="31">
        <v>3237</v>
      </c>
      <c r="G31" s="32" t="s">
        <v>36</v>
      </c>
      <c r="H31" s="146"/>
      <c r="I31" s="1">
        <v>50000</v>
      </c>
      <c r="J31" s="158">
        <v>2955</v>
      </c>
      <c r="K31" s="158">
        <v>2955</v>
      </c>
      <c r="L31" s="1">
        <v>3000</v>
      </c>
      <c r="M31" s="1">
        <v>3000</v>
      </c>
      <c r="N31" s="98"/>
    </row>
    <row r="32" spans="1:14">
      <c r="A32" s="108" t="s">
        <v>592</v>
      </c>
      <c r="B32" s="108" t="s">
        <v>600</v>
      </c>
      <c r="C32" s="28" t="s">
        <v>89</v>
      </c>
      <c r="D32" s="29">
        <v>11</v>
      </c>
      <c r="E32" s="30" t="s">
        <v>25</v>
      </c>
      <c r="F32" s="31">
        <v>3238</v>
      </c>
      <c r="G32" s="32" t="s">
        <v>122</v>
      </c>
      <c r="H32" s="146"/>
      <c r="I32" s="1">
        <v>22000</v>
      </c>
      <c r="J32" s="158">
        <v>6355</v>
      </c>
      <c r="K32" s="158">
        <v>6355</v>
      </c>
      <c r="L32" s="1">
        <v>7000</v>
      </c>
      <c r="M32" s="1">
        <v>7000</v>
      </c>
      <c r="N32" s="1"/>
    </row>
    <row r="33" spans="1:14">
      <c r="A33" s="108" t="s">
        <v>592</v>
      </c>
      <c r="B33" s="108" t="s">
        <v>600</v>
      </c>
      <c r="C33" s="28" t="s">
        <v>89</v>
      </c>
      <c r="D33" s="29">
        <v>11</v>
      </c>
      <c r="E33" s="30" t="s">
        <v>25</v>
      </c>
      <c r="F33" s="31">
        <v>3239</v>
      </c>
      <c r="G33" s="32" t="s">
        <v>41</v>
      </c>
      <c r="H33" s="146"/>
      <c r="I33" s="1">
        <v>126000</v>
      </c>
      <c r="J33" s="158">
        <v>24558.13</v>
      </c>
      <c r="K33" s="158">
        <v>24558.13</v>
      </c>
      <c r="L33" s="1">
        <v>15000</v>
      </c>
      <c r="M33" s="1">
        <v>15000</v>
      </c>
      <c r="N33" s="1"/>
    </row>
    <row r="34" spans="1:14" ht="15.75">
      <c r="A34" s="108" t="s">
        <v>592</v>
      </c>
      <c r="B34" s="108" t="s">
        <v>600</v>
      </c>
      <c r="C34" s="24" t="s">
        <v>89</v>
      </c>
      <c r="D34" s="25">
        <v>11</v>
      </c>
      <c r="E34" s="26" t="s">
        <v>25</v>
      </c>
      <c r="F34" s="27">
        <v>324</v>
      </c>
      <c r="G34" s="20"/>
      <c r="H34" s="145"/>
      <c r="I34" s="21">
        <f t="shared" ref="I34:N35" si="13">SUM(I35)</f>
        <v>10000</v>
      </c>
      <c r="J34" s="21">
        <f t="shared" si="13"/>
        <v>6296.29</v>
      </c>
      <c r="K34" s="21">
        <f t="shared" si="13"/>
        <v>6296.29</v>
      </c>
      <c r="L34" s="21">
        <f t="shared" si="13"/>
        <v>3000</v>
      </c>
      <c r="M34" s="21">
        <f t="shared" si="13"/>
        <v>3000</v>
      </c>
      <c r="N34" s="1"/>
    </row>
    <row r="35" spans="1:14" s="23" customFormat="1" ht="30">
      <c r="A35" s="108" t="s">
        <v>592</v>
      </c>
      <c r="B35" s="108" t="s">
        <v>600</v>
      </c>
      <c r="C35" s="28" t="s">
        <v>89</v>
      </c>
      <c r="D35" s="29">
        <v>11</v>
      </c>
      <c r="E35" s="30" t="s">
        <v>25</v>
      </c>
      <c r="F35" s="31">
        <v>3241</v>
      </c>
      <c r="G35" s="32" t="s">
        <v>238</v>
      </c>
      <c r="H35" s="146"/>
      <c r="I35" s="1">
        <v>10000</v>
      </c>
      <c r="J35" s="158">
        <v>6296.29</v>
      </c>
      <c r="K35" s="158">
        <v>6296.29</v>
      </c>
      <c r="L35" s="1">
        <v>3000</v>
      </c>
      <c r="M35" s="1">
        <v>3000</v>
      </c>
      <c r="N35" s="21">
        <f t="shared" si="13"/>
        <v>0</v>
      </c>
    </row>
    <row r="36" spans="1:14" ht="15.75">
      <c r="A36" s="108" t="s">
        <v>592</v>
      </c>
      <c r="B36" s="108" t="s">
        <v>600</v>
      </c>
      <c r="C36" s="24" t="s">
        <v>89</v>
      </c>
      <c r="D36" s="25">
        <v>11</v>
      </c>
      <c r="E36" s="26" t="s">
        <v>25</v>
      </c>
      <c r="F36" s="27">
        <v>329</v>
      </c>
      <c r="G36" s="20"/>
      <c r="H36" s="145"/>
      <c r="I36" s="21">
        <f t="shared" ref="I36" si="14">SUM(I37:I43)</f>
        <v>602000</v>
      </c>
      <c r="J36" s="21">
        <f t="shared" ref="J36:N37" si="15">SUM(J37:J43)</f>
        <v>89585.409999999989</v>
      </c>
      <c r="K36" s="21">
        <f t="shared" si="15"/>
        <v>89585.409999999989</v>
      </c>
      <c r="L36" s="21">
        <f t="shared" si="15"/>
        <v>95000</v>
      </c>
      <c r="M36" s="21">
        <f t="shared" si="15"/>
        <v>95000</v>
      </c>
      <c r="N36" s="1"/>
    </row>
    <row r="37" spans="1:14" s="23" customFormat="1" ht="30">
      <c r="A37" s="108" t="s">
        <v>592</v>
      </c>
      <c r="B37" s="108" t="s">
        <v>600</v>
      </c>
      <c r="C37" s="28" t="s">
        <v>89</v>
      </c>
      <c r="D37" s="29">
        <v>11</v>
      </c>
      <c r="E37" s="30" t="s">
        <v>25</v>
      </c>
      <c r="F37" s="31">
        <v>3291</v>
      </c>
      <c r="G37" s="32" t="s">
        <v>152</v>
      </c>
      <c r="H37" s="146"/>
      <c r="I37" s="1">
        <v>330000</v>
      </c>
      <c r="J37" s="158">
        <v>84016.23</v>
      </c>
      <c r="K37" s="158">
        <v>84016.23</v>
      </c>
      <c r="L37" s="1">
        <v>85000</v>
      </c>
      <c r="M37" s="1">
        <v>85000</v>
      </c>
      <c r="N37" s="21">
        <f t="shared" si="15"/>
        <v>0</v>
      </c>
    </row>
    <row r="38" spans="1:14">
      <c r="A38" s="108" t="s">
        <v>592</v>
      </c>
      <c r="B38" s="108" t="s">
        <v>600</v>
      </c>
      <c r="C38" s="28" t="s">
        <v>89</v>
      </c>
      <c r="D38" s="29">
        <v>11</v>
      </c>
      <c r="E38" s="30" t="s">
        <v>25</v>
      </c>
      <c r="F38" s="31">
        <v>3292</v>
      </c>
      <c r="G38" s="32" t="s">
        <v>123</v>
      </c>
      <c r="H38" s="146"/>
      <c r="I38" s="1">
        <v>90000</v>
      </c>
      <c r="J38" s="158">
        <v>37.17</v>
      </c>
      <c r="K38" s="158">
        <v>37.17</v>
      </c>
      <c r="L38" s="1">
        <v>2000</v>
      </c>
      <c r="M38" s="1">
        <v>2000</v>
      </c>
      <c r="N38" s="1"/>
    </row>
    <row r="39" spans="1:14">
      <c r="A39" s="108" t="s">
        <v>592</v>
      </c>
      <c r="B39" s="108" t="s">
        <v>600</v>
      </c>
      <c r="C39" s="28" t="s">
        <v>89</v>
      </c>
      <c r="D39" s="29">
        <v>11</v>
      </c>
      <c r="E39" s="30" t="s">
        <v>25</v>
      </c>
      <c r="F39" s="31">
        <v>3293</v>
      </c>
      <c r="G39" s="32" t="s">
        <v>124</v>
      </c>
      <c r="H39" s="146"/>
      <c r="I39" s="1">
        <v>60000</v>
      </c>
      <c r="J39" s="158">
        <v>4009.51</v>
      </c>
      <c r="K39" s="158">
        <v>4009.51</v>
      </c>
      <c r="L39" s="1">
        <v>4000</v>
      </c>
      <c r="M39" s="1">
        <v>4000</v>
      </c>
      <c r="N39" s="1"/>
    </row>
    <row r="40" spans="1:14">
      <c r="A40" s="108" t="s">
        <v>592</v>
      </c>
      <c r="B40" s="108" t="s">
        <v>600</v>
      </c>
      <c r="C40" s="28" t="s">
        <v>89</v>
      </c>
      <c r="D40" s="29">
        <v>11</v>
      </c>
      <c r="E40" s="30" t="s">
        <v>25</v>
      </c>
      <c r="F40" s="31">
        <v>3294</v>
      </c>
      <c r="G40" s="32" t="s">
        <v>594</v>
      </c>
      <c r="H40" s="146"/>
      <c r="I40" s="1">
        <v>2000</v>
      </c>
      <c r="J40" s="158">
        <v>0</v>
      </c>
      <c r="K40" s="158">
        <v>0</v>
      </c>
      <c r="L40" s="1">
        <v>0</v>
      </c>
      <c r="M40" s="1">
        <v>0</v>
      </c>
      <c r="N40" s="1"/>
    </row>
    <row r="41" spans="1:14">
      <c r="A41" s="108" t="s">
        <v>592</v>
      </c>
      <c r="B41" s="108" t="s">
        <v>600</v>
      </c>
      <c r="C41" s="28" t="s">
        <v>89</v>
      </c>
      <c r="D41" s="29">
        <v>11</v>
      </c>
      <c r="E41" s="30" t="s">
        <v>25</v>
      </c>
      <c r="F41" s="31">
        <v>3295</v>
      </c>
      <c r="G41" s="32" t="s">
        <v>237</v>
      </c>
      <c r="H41" s="146"/>
      <c r="I41" s="1">
        <v>25000</v>
      </c>
      <c r="J41" s="158">
        <v>1522.5</v>
      </c>
      <c r="K41" s="158">
        <v>1522.5</v>
      </c>
      <c r="L41" s="1">
        <v>1000</v>
      </c>
      <c r="M41" s="1">
        <v>1000</v>
      </c>
      <c r="N41" s="1"/>
    </row>
    <row r="42" spans="1:14">
      <c r="A42" s="108" t="s">
        <v>592</v>
      </c>
      <c r="B42" s="108" t="s">
        <v>600</v>
      </c>
      <c r="C42" s="28" t="s">
        <v>89</v>
      </c>
      <c r="D42" s="29">
        <v>11</v>
      </c>
      <c r="E42" s="30" t="s">
        <v>25</v>
      </c>
      <c r="F42" s="31">
        <v>3296</v>
      </c>
      <c r="G42" s="32" t="s">
        <v>595</v>
      </c>
      <c r="H42" s="146"/>
      <c r="I42" s="1">
        <v>5000</v>
      </c>
      <c r="J42" s="158">
        <v>0</v>
      </c>
      <c r="K42" s="158">
        <v>0</v>
      </c>
      <c r="L42" s="1">
        <v>0</v>
      </c>
      <c r="M42" s="1">
        <v>0</v>
      </c>
      <c r="N42" s="1"/>
    </row>
    <row r="43" spans="1:14" ht="30">
      <c r="A43" s="108" t="s">
        <v>592</v>
      </c>
      <c r="B43" s="108" t="s">
        <v>600</v>
      </c>
      <c r="C43" s="28" t="s">
        <v>89</v>
      </c>
      <c r="D43" s="29">
        <v>11</v>
      </c>
      <c r="E43" s="30" t="s">
        <v>25</v>
      </c>
      <c r="F43" s="31">
        <v>3299</v>
      </c>
      <c r="G43" s="32" t="s">
        <v>125</v>
      </c>
      <c r="H43" s="146"/>
      <c r="I43" s="1">
        <v>90000</v>
      </c>
      <c r="J43" s="158">
        <v>0</v>
      </c>
      <c r="K43" s="158">
        <v>0</v>
      </c>
      <c r="L43" s="1">
        <v>3000</v>
      </c>
      <c r="M43" s="1">
        <v>3000</v>
      </c>
      <c r="N43" s="1"/>
    </row>
    <row r="44" spans="1:14" ht="15.75">
      <c r="A44" s="108" t="s">
        <v>592</v>
      </c>
      <c r="B44" s="108" t="s">
        <v>600</v>
      </c>
      <c r="C44" s="24" t="s">
        <v>89</v>
      </c>
      <c r="D44" s="25">
        <v>11</v>
      </c>
      <c r="E44" s="26" t="s">
        <v>25</v>
      </c>
      <c r="F44" s="27">
        <v>343</v>
      </c>
      <c r="G44" s="20"/>
      <c r="H44" s="145"/>
      <c r="I44" s="21">
        <f t="shared" ref="I44" si="16">SUM(I45:I47)</f>
        <v>13200</v>
      </c>
      <c r="J44" s="21">
        <f t="shared" ref="J44:N45" si="17">SUM(J45:J47)</f>
        <v>367.21</v>
      </c>
      <c r="K44" s="21">
        <f t="shared" si="17"/>
        <v>367.21</v>
      </c>
      <c r="L44" s="21">
        <f t="shared" si="17"/>
        <v>0</v>
      </c>
      <c r="M44" s="21">
        <f t="shared" si="17"/>
        <v>0</v>
      </c>
      <c r="N44" s="1"/>
    </row>
    <row r="45" spans="1:14" s="23" customFormat="1" ht="30">
      <c r="A45" s="108" t="s">
        <v>592</v>
      </c>
      <c r="B45" s="108" t="s">
        <v>600</v>
      </c>
      <c r="C45" s="28" t="s">
        <v>89</v>
      </c>
      <c r="D45" s="29">
        <v>11</v>
      </c>
      <c r="E45" s="30" t="s">
        <v>25</v>
      </c>
      <c r="F45" s="31">
        <v>3431</v>
      </c>
      <c r="G45" s="32" t="s">
        <v>153</v>
      </c>
      <c r="H45" s="146"/>
      <c r="I45" s="1">
        <v>3600</v>
      </c>
      <c r="J45" s="158">
        <v>0</v>
      </c>
      <c r="K45" s="158">
        <v>0</v>
      </c>
      <c r="L45" s="1">
        <v>0</v>
      </c>
      <c r="M45" s="1">
        <v>0</v>
      </c>
      <c r="N45" s="21">
        <f t="shared" si="17"/>
        <v>0</v>
      </c>
    </row>
    <row r="46" spans="1:14">
      <c r="A46" s="108" t="s">
        <v>592</v>
      </c>
      <c r="B46" s="108" t="s">
        <v>600</v>
      </c>
      <c r="C46" s="28" t="s">
        <v>89</v>
      </c>
      <c r="D46" s="29">
        <v>11</v>
      </c>
      <c r="E46" s="30" t="s">
        <v>25</v>
      </c>
      <c r="F46" s="31">
        <v>3433</v>
      </c>
      <c r="G46" s="32" t="s">
        <v>126</v>
      </c>
      <c r="H46" s="146"/>
      <c r="I46" s="1">
        <v>3600</v>
      </c>
      <c r="J46" s="158">
        <v>367.21</v>
      </c>
      <c r="K46" s="158">
        <v>367.21</v>
      </c>
      <c r="L46" s="1">
        <v>0</v>
      </c>
      <c r="M46" s="1">
        <v>0</v>
      </c>
      <c r="N46" s="1"/>
    </row>
    <row r="47" spans="1:14" ht="30">
      <c r="A47" s="108" t="s">
        <v>592</v>
      </c>
      <c r="B47" s="108" t="s">
        <v>600</v>
      </c>
      <c r="C47" s="28" t="s">
        <v>89</v>
      </c>
      <c r="D47" s="29">
        <v>11</v>
      </c>
      <c r="E47" s="30" t="s">
        <v>25</v>
      </c>
      <c r="F47" s="31">
        <v>3434</v>
      </c>
      <c r="G47" s="32" t="s">
        <v>127</v>
      </c>
      <c r="H47" s="146"/>
      <c r="I47" s="1">
        <v>6000</v>
      </c>
      <c r="J47" s="158">
        <v>0</v>
      </c>
      <c r="K47" s="158">
        <v>0</v>
      </c>
      <c r="L47" s="1">
        <v>0</v>
      </c>
      <c r="M47" s="1">
        <v>0</v>
      </c>
      <c r="N47" s="1"/>
    </row>
    <row r="48" spans="1:14" ht="15.75">
      <c r="A48" s="108" t="s">
        <v>592</v>
      </c>
      <c r="B48" s="108" t="s">
        <v>600</v>
      </c>
      <c r="C48" s="24" t="s">
        <v>89</v>
      </c>
      <c r="D48" s="25">
        <v>11</v>
      </c>
      <c r="E48" s="26" t="s">
        <v>25</v>
      </c>
      <c r="F48" s="27">
        <v>383</v>
      </c>
      <c r="G48" s="20"/>
      <c r="H48" s="145"/>
      <c r="I48" s="21">
        <f t="shared" ref="I48:N49" si="18">I49</f>
        <v>10000</v>
      </c>
      <c r="J48" s="21">
        <f t="shared" si="18"/>
        <v>0</v>
      </c>
      <c r="K48" s="21">
        <f t="shared" si="18"/>
        <v>0</v>
      </c>
      <c r="L48" s="21">
        <f t="shared" si="18"/>
        <v>0</v>
      </c>
      <c r="M48" s="21">
        <f t="shared" si="18"/>
        <v>0</v>
      </c>
      <c r="N48" s="1"/>
    </row>
    <row r="49" spans="1:14" s="23" customFormat="1" ht="15.75">
      <c r="A49" s="108" t="s">
        <v>592</v>
      </c>
      <c r="B49" s="108" t="s">
        <v>600</v>
      </c>
      <c r="C49" s="28" t="s">
        <v>89</v>
      </c>
      <c r="D49" s="29">
        <v>11</v>
      </c>
      <c r="E49" s="30" t="s">
        <v>25</v>
      </c>
      <c r="F49" s="31">
        <v>3835</v>
      </c>
      <c r="G49" s="32" t="s">
        <v>596</v>
      </c>
      <c r="H49" s="146"/>
      <c r="I49" s="1">
        <v>10000</v>
      </c>
      <c r="J49" s="1"/>
      <c r="K49" s="1"/>
      <c r="L49" s="1">
        <v>0</v>
      </c>
      <c r="M49" s="1">
        <v>0</v>
      </c>
      <c r="N49" s="21">
        <f t="shared" si="18"/>
        <v>0</v>
      </c>
    </row>
    <row r="50" spans="1:14" ht="15.75">
      <c r="A50" s="108" t="s">
        <v>592</v>
      </c>
      <c r="B50" s="108" t="s">
        <v>600</v>
      </c>
      <c r="C50" s="24" t="s">
        <v>89</v>
      </c>
      <c r="D50" s="25">
        <v>11</v>
      </c>
      <c r="E50" s="26" t="s">
        <v>25</v>
      </c>
      <c r="F50" s="27">
        <v>386</v>
      </c>
      <c r="G50" s="20"/>
      <c r="H50" s="145"/>
      <c r="I50" s="21">
        <f t="shared" ref="I50:N51" si="19">I51</f>
        <v>300000</v>
      </c>
      <c r="J50" s="21">
        <f t="shared" si="19"/>
        <v>0</v>
      </c>
      <c r="K50" s="21">
        <f t="shared" si="19"/>
        <v>0</v>
      </c>
      <c r="L50" s="21">
        <f t="shared" si="19"/>
        <v>0</v>
      </c>
      <c r="M50" s="21">
        <f t="shared" si="19"/>
        <v>0</v>
      </c>
      <c r="N50" s="1"/>
    </row>
    <row r="51" spans="1:14" s="23" customFormat="1" ht="30">
      <c r="A51" s="108" t="s">
        <v>592</v>
      </c>
      <c r="B51" s="108" t="s">
        <v>600</v>
      </c>
      <c r="C51" s="28" t="s">
        <v>89</v>
      </c>
      <c r="D51" s="29">
        <v>11</v>
      </c>
      <c r="E51" s="30" t="s">
        <v>25</v>
      </c>
      <c r="F51" s="31">
        <v>3861</v>
      </c>
      <c r="G51" s="32" t="s">
        <v>554</v>
      </c>
      <c r="H51" s="146"/>
      <c r="I51" s="1">
        <v>300000</v>
      </c>
      <c r="J51" s="1"/>
      <c r="K51" s="1"/>
      <c r="L51" s="1">
        <v>0</v>
      </c>
      <c r="M51" s="1">
        <v>0</v>
      </c>
      <c r="N51" s="21">
        <f t="shared" si="19"/>
        <v>0</v>
      </c>
    </row>
    <row r="52" spans="1:14" ht="15.75">
      <c r="A52" s="108" t="s">
        <v>592</v>
      </c>
      <c r="B52" s="108" t="s">
        <v>600</v>
      </c>
      <c r="C52" s="24" t="s">
        <v>89</v>
      </c>
      <c r="D52" s="25">
        <v>11</v>
      </c>
      <c r="E52" s="26" t="s">
        <v>25</v>
      </c>
      <c r="F52" s="27">
        <v>412</v>
      </c>
      <c r="G52" s="20"/>
      <c r="H52" s="145"/>
      <c r="I52" s="21">
        <f t="shared" ref="I52:N53" si="20">SUM(I53)</f>
        <v>40000</v>
      </c>
      <c r="J52" s="21">
        <f t="shared" si="20"/>
        <v>0</v>
      </c>
      <c r="K52" s="21">
        <f t="shared" si="20"/>
        <v>0</v>
      </c>
      <c r="L52" s="21">
        <f t="shared" si="20"/>
        <v>0</v>
      </c>
      <c r="M52" s="21">
        <f t="shared" si="20"/>
        <v>0</v>
      </c>
      <c r="N52" s="1"/>
    </row>
    <row r="53" spans="1:14" s="23" customFormat="1" ht="15.75">
      <c r="A53" s="108" t="s">
        <v>592</v>
      </c>
      <c r="B53" s="108" t="s">
        <v>600</v>
      </c>
      <c r="C53" s="28" t="s">
        <v>89</v>
      </c>
      <c r="D53" s="29">
        <v>11</v>
      </c>
      <c r="E53" s="30" t="s">
        <v>25</v>
      </c>
      <c r="F53" s="31">
        <v>4123</v>
      </c>
      <c r="G53" s="32" t="s">
        <v>133</v>
      </c>
      <c r="H53" s="146"/>
      <c r="I53" s="1">
        <v>40000</v>
      </c>
      <c r="J53" s="1"/>
      <c r="K53" s="1"/>
      <c r="L53" s="1">
        <v>0</v>
      </c>
      <c r="M53" s="1">
        <v>0</v>
      </c>
      <c r="N53" s="21">
        <f t="shared" si="20"/>
        <v>0</v>
      </c>
    </row>
    <row r="54" spans="1:14" ht="15.75">
      <c r="A54" s="108" t="s">
        <v>592</v>
      </c>
      <c r="B54" s="108" t="s">
        <v>600</v>
      </c>
      <c r="C54" s="24" t="s">
        <v>89</v>
      </c>
      <c r="D54" s="25">
        <v>11</v>
      </c>
      <c r="E54" s="26" t="s">
        <v>25</v>
      </c>
      <c r="F54" s="27">
        <v>422</v>
      </c>
      <c r="G54" s="20"/>
      <c r="H54" s="145"/>
      <c r="I54" s="21">
        <f t="shared" ref="I54" si="21">SUM(I55:I59)</f>
        <v>120000</v>
      </c>
      <c r="J54" s="21">
        <f t="shared" ref="J54:N55" si="22">SUM(J55:J59)</f>
        <v>4916.5</v>
      </c>
      <c r="K54" s="21">
        <f t="shared" si="22"/>
        <v>4916.5</v>
      </c>
      <c r="L54" s="21">
        <f t="shared" si="22"/>
        <v>10000</v>
      </c>
      <c r="M54" s="21">
        <f t="shared" si="22"/>
        <v>10000</v>
      </c>
      <c r="N54" s="1"/>
    </row>
    <row r="55" spans="1:14" s="23" customFormat="1" ht="15.75">
      <c r="A55" s="108" t="s">
        <v>592</v>
      </c>
      <c r="B55" s="108" t="s">
        <v>600</v>
      </c>
      <c r="C55" s="28" t="s">
        <v>89</v>
      </c>
      <c r="D55" s="29">
        <v>11</v>
      </c>
      <c r="E55" s="30" t="s">
        <v>25</v>
      </c>
      <c r="F55" s="31">
        <v>4221</v>
      </c>
      <c r="G55" s="32" t="s">
        <v>129</v>
      </c>
      <c r="H55" s="146"/>
      <c r="I55" s="1">
        <v>20000</v>
      </c>
      <c r="J55" s="158">
        <v>4916.5</v>
      </c>
      <c r="K55" s="158">
        <v>4916.5</v>
      </c>
      <c r="L55" s="1">
        <v>10000</v>
      </c>
      <c r="M55" s="1">
        <v>10000</v>
      </c>
      <c r="N55" s="21">
        <f t="shared" si="22"/>
        <v>0</v>
      </c>
    </row>
    <row r="56" spans="1:14">
      <c r="A56" s="108" t="s">
        <v>592</v>
      </c>
      <c r="B56" s="108" t="s">
        <v>600</v>
      </c>
      <c r="C56" s="28" t="s">
        <v>89</v>
      </c>
      <c r="D56" s="29">
        <v>11</v>
      </c>
      <c r="E56" s="30" t="s">
        <v>25</v>
      </c>
      <c r="F56" s="31">
        <v>4222</v>
      </c>
      <c r="G56" s="32" t="s">
        <v>130</v>
      </c>
      <c r="H56" s="146"/>
      <c r="I56" s="1">
        <v>40000</v>
      </c>
      <c r="J56" s="158">
        <v>0</v>
      </c>
      <c r="K56" s="158">
        <v>0</v>
      </c>
      <c r="L56" s="1">
        <v>0</v>
      </c>
      <c r="M56" s="1">
        <v>0</v>
      </c>
      <c r="N56" s="1"/>
    </row>
    <row r="57" spans="1:14" s="23" customFormat="1" ht="15.75">
      <c r="A57" s="108" t="s">
        <v>592</v>
      </c>
      <c r="B57" s="108" t="s">
        <v>600</v>
      </c>
      <c r="C57" s="28" t="s">
        <v>89</v>
      </c>
      <c r="D57" s="29">
        <v>11</v>
      </c>
      <c r="E57" s="30" t="s">
        <v>25</v>
      </c>
      <c r="F57" s="31">
        <v>4223</v>
      </c>
      <c r="G57" s="32" t="s">
        <v>131</v>
      </c>
      <c r="H57" s="146"/>
      <c r="I57" s="1">
        <v>20000</v>
      </c>
      <c r="J57" s="158">
        <v>0</v>
      </c>
      <c r="K57" s="158">
        <v>0</v>
      </c>
      <c r="L57" s="1">
        <v>0</v>
      </c>
      <c r="M57" s="1">
        <v>0</v>
      </c>
      <c r="N57" s="1"/>
    </row>
    <row r="58" spans="1:14">
      <c r="A58" s="108" t="s">
        <v>592</v>
      </c>
      <c r="B58" s="108" t="s">
        <v>600</v>
      </c>
      <c r="C58" s="28" t="s">
        <v>89</v>
      </c>
      <c r="D58" s="29">
        <v>11</v>
      </c>
      <c r="E58" s="30" t="s">
        <v>25</v>
      </c>
      <c r="F58" s="31">
        <v>4225</v>
      </c>
      <c r="G58" s="32" t="s">
        <v>134</v>
      </c>
      <c r="H58" s="146"/>
      <c r="I58" s="1">
        <v>20000</v>
      </c>
      <c r="J58" s="158">
        <v>0</v>
      </c>
      <c r="K58" s="158">
        <v>0</v>
      </c>
      <c r="L58" s="1">
        <v>0</v>
      </c>
      <c r="M58" s="1">
        <v>0</v>
      </c>
      <c r="N58" s="1"/>
    </row>
    <row r="59" spans="1:14" ht="30">
      <c r="A59" s="108" t="s">
        <v>592</v>
      </c>
      <c r="B59" s="108" t="s">
        <v>600</v>
      </c>
      <c r="C59" s="28" t="s">
        <v>89</v>
      </c>
      <c r="D59" s="29">
        <v>11</v>
      </c>
      <c r="E59" s="30" t="s">
        <v>25</v>
      </c>
      <c r="F59" s="31">
        <v>4227</v>
      </c>
      <c r="G59" s="32" t="s">
        <v>132</v>
      </c>
      <c r="H59" s="146"/>
      <c r="I59" s="1">
        <v>20000</v>
      </c>
      <c r="J59" s="158">
        <v>0</v>
      </c>
      <c r="K59" s="158">
        <v>0</v>
      </c>
      <c r="L59" s="1">
        <v>0</v>
      </c>
      <c r="M59" s="1">
        <v>0</v>
      </c>
      <c r="N59" s="1"/>
    </row>
    <row r="60" spans="1:14" ht="15.75">
      <c r="A60" s="108" t="s">
        <v>592</v>
      </c>
      <c r="B60" s="108" t="s">
        <v>600</v>
      </c>
      <c r="C60" s="24" t="s">
        <v>89</v>
      </c>
      <c r="D60" s="25">
        <v>11</v>
      </c>
      <c r="E60" s="26" t="s">
        <v>25</v>
      </c>
      <c r="F60" s="27">
        <v>426</v>
      </c>
      <c r="G60" s="20"/>
      <c r="H60" s="145"/>
      <c r="I60" s="21">
        <f t="shared" ref="I60:N61" si="23">SUM(I61)</f>
        <v>20000</v>
      </c>
      <c r="J60" s="21">
        <f t="shared" si="23"/>
        <v>0</v>
      </c>
      <c r="K60" s="21">
        <f t="shared" si="23"/>
        <v>0</v>
      </c>
      <c r="L60" s="21">
        <f t="shared" si="23"/>
        <v>0</v>
      </c>
      <c r="M60" s="21">
        <f t="shared" si="23"/>
        <v>0</v>
      </c>
      <c r="N60" s="1"/>
    </row>
    <row r="61" spans="1:14" s="23" customFormat="1" ht="15.75">
      <c r="A61" s="108" t="s">
        <v>592</v>
      </c>
      <c r="B61" s="108" t="s">
        <v>600</v>
      </c>
      <c r="C61" s="28" t="s">
        <v>89</v>
      </c>
      <c r="D61" s="29">
        <v>11</v>
      </c>
      <c r="E61" s="30" t="s">
        <v>25</v>
      </c>
      <c r="F61" s="31">
        <v>4262</v>
      </c>
      <c r="G61" s="32" t="s">
        <v>135</v>
      </c>
      <c r="H61" s="146"/>
      <c r="I61" s="1">
        <v>20000</v>
      </c>
      <c r="J61" s="1"/>
      <c r="K61" s="1"/>
      <c r="L61" s="1">
        <v>0</v>
      </c>
      <c r="M61" s="1">
        <v>0</v>
      </c>
      <c r="N61" s="21">
        <f t="shared" si="23"/>
        <v>0</v>
      </c>
    </row>
    <row r="62" spans="1:14" s="41" customFormat="1" ht="96">
      <c r="A62" s="153" t="s">
        <v>592</v>
      </c>
      <c r="B62" s="153" t="s">
        <v>600</v>
      </c>
      <c r="C62" s="319" t="s">
        <v>309</v>
      </c>
      <c r="D62" s="320"/>
      <c r="E62" s="320"/>
      <c r="F62" s="320"/>
      <c r="G62" s="150" t="s">
        <v>35</v>
      </c>
      <c r="H62" s="151" t="s">
        <v>590</v>
      </c>
      <c r="I62" s="152">
        <f t="shared" ref="I62" si="24">I63+I67</f>
        <v>155000</v>
      </c>
      <c r="J62" s="152">
        <f t="shared" ref="J62:N63" si="25">J63+J67</f>
        <v>24675.3</v>
      </c>
      <c r="K62" s="152">
        <f t="shared" si="25"/>
        <v>24675.3</v>
      </c>
      <c r="L62" s="152">
        <f t="shared" si="25"/>
        <v>31000</v>
      </c>
      <c r="M62" s="152">
        <f t="shared" si="25"/>
        <v>31000</v>
      </c>
      <c r="N62" s="1"/>
    </row>
    <row r="63" spans="1:14" s="39" customFormat="1" ht="15.75">
      <c r="A63" s="108" t="s">
        <v>592</v>
      </c>
      <c r="B63" s="108" t="s">
        <v>600</v>
      </c>
      <c r="C63" s="24" t="s">
        <v>309</v>
      </c>
      <c r="D63" s="25">
        <v>11</v>
      </c>
      <c r="E63" s="24" t="s">
        <v>25</v>
      </c>
      <c r="F63" s="42">
        <v>323</v>
      </c>
      <c r="G63" s="20"/>
      <c r="H63" s="145"/>
      <c r="I63" s="21">
        <f t="shared" ref="I63" si="26">SUM(I64:I66)</f>
        <v>140000</v>
      </c>
      <c r="J63" s="21">
        <f t="shared" ref="J63:N64" si="27">SUM(J64:J66)</f>
        <v>24675.3</v>
      </c>
      <c r="K63" s="21">
        <f t="shared" si="27"/>
        <v>24675.3</v>
      </c>
      <c r="L63" s="21">
        <f t="shared" si="27"/>
        <v>31000</v>
      </c>
      <c r="M63" s="21">
        <f t="shared" si="27"/>
        <v>31000</v>
      </c>
      <c r="N63" s="152">
        <f t="shared" si="25"/>
        <v>0</v>
      </c>
    </row>
    <row r="64" spans="1:14" s="41" customFormat="1" ht="30">
      <c r="A64" s="108" t="s">
        <v>592</v>
      </c>
      <c r="B64" s="108" t="s">
        <v>600</v>
      </c>
      <c r="C64" s="28" t="s">
        <v>309</v>
      </c>
      <c r="D64" s="29">
        <v>11</v>
      </c>
      <c r="E64" s="28" t="s">
        <v>25</v>
      </c>
      <c r="F64" s="56">
        <v>3232</v>
      </c>
      <c r="G64" s="32" t="s">
        <v>118</v>
      </c>
      <c r="H64" s="146"/>
      <c r="I64" s="1">
        <v>10000</v>
      </c>
      <c r="J64" s="158">
        <v>0</v>
      </c>
      <c r="K64" s="158">
        <v>0</v>
      </c>
      <c r="L64" s="1">
        <v>0</v>
      </c>
      <c r="M64" s="1">
        <v>0</v>
      </c>
      <c r="N64" s="21">
        <f t="shared" si="27"/>
        <v>0</v>
      </c>
    </row>
    <row r="65" spans="1:14">
      <c r="A65" s="108" t="s">
        <v>592</v>
      </c>
      <c r="B65" s="108" t="s">
        <v>600</v>
      </c>
      <c r="C65" s="28" t="s">
        <v>309</v>
      </c>
      <c r="D65" s="29">
        <v>11</v>
      </c>
      <c r="E65" s="28" t="s">
        <v>25</v>
      </c>
      <c r="F65" s="56">
        <v>3235</v>
      </c>
      <c r="G65" s="32" t="s">
        <v>42</v>
      </c>
      <c r="H65" s="146"/>
      <c r="I65" s="1">
        <v>120000</v>
      </c>
      <c r="J65" s="158">
        <v>23489.48</v>
      </c>
      <c r="K65" s="158">
        <v>23489.48</v>
      </c>
      <c r="L65" s="1">
        <v>28000</v>
      </c>
      <c r="M65" s="1">
        <v>28000</v>
      </c>
      <c r="N65" s="1"/>
    </row>
    <row r="66" spans="1:14">
      <c r="A66" s="108" t="s">
        <v>592</v>
      </c>
      <c r="B66" s="108" t="s">
        <v>600</v>
      </c>
      <c r="C66" s="28" t="s">
        <v>309</v>
      </c>
      <c r="D66" s="29">
        <v>11</v>
      </c>
      <c r="E66" s="28" t="s">
        <v>25</v>
      </c>
      <c r="F66" s="56">
        <v>3239</v>
      </c>
      <c r="G66" s="32" t="s">
        <v>41</v>
      </c>
      <c r="H66" s="146"/>
      <c r="I66" s="1">
        <v>10000</v>
      </c>
      <c r="J66" s="158">
        <v>1185.82</v>
      </c>
      <c r="K66" s="158">
        <v>1185.82</v>
      </c>
      <c r="L66" s="1">
        <v>3000</v>
      </c>
      <c r="M66" s="1">
        <v>3000</v>
      </c>
      <c r="N66" s="1"/>
    </row>
    <row r="67" spans="1:14" ht="15.75">
      <c r="A67" s="108" t="s">
        <v>592</v>
      </c>
      <c r="B67" s="108" t="s">
        <v>600</v>
      </c>
      <c r="C67" s="24" t="s">
        <v>309</v>
      </c>
      <c r="D67" s="25">
        <v>11</v>
      </c>
      <c r="E67" s="24" t="s">
        <v>25</v>
      </c>
      <c r="F67" s="42">
        <v>329</v>
      </c>
      <c r="G67" s="20"/>
      <c r="H67" s="145"/>
      <c r="I67" s="21">
        <f t="shared" ref="I67:N68" si="28">SUM(I68)</f>
        <v>15000</v>
      </c>
      <c r="J67" s="21">
        <f t="shared" si="28"/>
        <v>0</v>
      </c>
      <c r="K67" s="21">
        <f t="shared" si="28"/>
        <v>0</v>
      </c>
      <c r="L67" s="21">
        <f t="shared" si="28"/>
        <v>0</v>
      </c>
      <c r="M67" s="21">
        <f t="shared" si="28"/>
        <v>0</v>
      </c>
      <c r="N67" s="1"/>
    </row>
    <row r="68" spans="1:14" s="23" customFormat="1" ht="15.75">
      <c r="A68" s="108" t="s">
        <v>592</v>
      </c>
      <c r="B68" s="108" t="s">
        <v>600</v>
      </c>
      <c r="C68" s="28" t="s">
        <v>309</v>
      </c>
      <c r="D68" s="29">
        <v>11</v>
      </c>
      <c r="E68" s="28" t="s">
        <v>25</v>
      </c>
      <c r="F68" s="31">
        <v>3292</v>
      </c>
      <c r="G68" s="32" t="s">
        <v>123</v>
      </c>
      <c r="H68" s="146"/>
      <c r="I68" s="1">
        <v>15000</v>
      </c>
      <c r="J68" s="1"/>
      <c r="K68" s="1"/>
      <c r="L68" s="1">
        <v>0</v>
      </c>
      <c r="M68" s="1">
        <v>0</v>
      </c>
      <c r="N68" s="21">
        <f t="shared" si="28"/>
        <v>0</v>
      </c>
    </row>
    <row r="69" spans="1:14" ht="96">
      <c r="A69" s="153" t="s">
        <v>592</v>
      </c>
      <c r="B69" s="153" t="s">
        <v>600</v>
      </c>
      <c r="C69" s="319" t="s">
        <v>291</v>
      </c>
      <c r="D69" s="320"/>
      <c r="E69" s="320"/>
      <c r="F69" s="320"/>
      <c r="G69" s="150" t="s">
        <v>292</v>
      </c>
      <c r="H69" s="151" t="s">
        <v>590</v>
      </c>
      <c r="I69" s="152">
        <f t="shared" ref="I69:N71" si="29">SUM(I70)</f>
        <v>600000</v>
      </c>
      <c r="J69" s="152">
        <f t="shared" si="29"/>
        <v>0</v>
      </c>
      <c r="K69" s="152">
        <f t="shared" si="29"/>
        <v>0</v>
      </c>
      <c r="L69" s="152">
        <f t="shared" si="29"/>
        <v>0</v>
      </c>
      <c r="M69" s="152">
        <f t="shared" si="29"/>
        <v>0</v>
      </c>
      <c r="N69" s="1"/>
    </row>
    <row r="70" spans="1:14" ht="15.75">
      <c r="A70" s="108" t="s">
        <v>592</v>
      </c>
      <c r="B70" s="108" t="s">
        <v>600</v>
      </c>
      <c r="C70" s="24" t="s">
        <v>291</v>
      </c>
      <c r="D70" s="25">
        <v>11</v>
      </c>
      <c r="E70" s="52" t="s">
        <v>25</v>
      </c>
      <c r="F70" s="42">
        <v>423</v>
      </c>
      <c r="G70" s="20"/>
      <c r="H70" s="145"/>
      <c r="I70" s="21">
        <f t="shared" si="29"/>
        <v>600000</v>
      </c>
      <c r="J70" s="21">
        <f t="shared" si="29"/>
        <v>0</v>
      </c>
      <c r="K70" s="21">
        <f t="shared" si="29"/>
        <v>0</v>
      </c>
      <c r="L70" s="21">
        <f t="shared" si="29"/>
        <v>0</v>
      </c>
      <c r="M70" s="21">
        <f t="shared" si="29"/>
        <v>0</v>
      </c>
      <c r="N70" s="152">
        <f t="shared" si="29"/>
        <v>0</v>
      </c>
    </row>
    <row r="71" spans="1:14" s="23" customFormat="1" ht="30">
      <c r="A71" s="108" t="s">
        <v>592</v>
      </c>
      <c r="B71" s="108" t="s">
        <v>600</v>
      </c>
      <c r="C71" s="28" t="s">
        <v>291</v>
      </c>
      <c r="D71" s="29">
        <v>11</v>
      </c>
      <c r="E71" s="53" t="s">
        <v>25</v>
      </c>
      <c r="F71" s="31">
        <v>4233</v>
      </c>
      <c r="G71" s="32" t="s">
        <v>142</v>
      </c>
      <c r="H71" s="146"/>
      <c r="I71" s="1">
        <v>600000</v>
      </c>
      <c r="J71" s="1"/>
      <c r="K71" s="1"/>
      <c r="L71" s="1">
        <v>0</v>
      </c>
      <c r="M71" s="1">
        <v>0</v>
      </c>
      <c r="N71" s="21">
        <f t="shared" si="29"/>
        <v>0</v>
      </c>
    </row>
    <row r="72" spans="1:14" ht="96">
      <c r="A72" s="153" t="s">
        <v>592</v>
      </c>
      <c r="B72" s="153" t="s">
        <v>600</v>
      </c>
      <c r="C72" s="319" t="s">
        <v>75</v>
      </c>
      <c r="D72" s="319"/>
      <c r="E72" s="319"/>
      <c r="F72" s="319"/>
      <c r="G72" s="150" t="s">
        <v>92</v>
      </c>
      <c r="H72" s="151" t="s">
        <v>590</v>
      </c>
      <c r="I72" s="152">
        <f t="shared" ref="I72" si="30">I73+I77+I80+I83+I85+I87+I91+I89</f>
        <v>11160000</v>
      </c>
      <c r="J72" s="152">
        <f t="shared" ref="J72:N73" si="31">J73+J77+J80+J83+J85+J87+J91+J89</f>
        <v>732148.76</v>
      </c>
      <c r="K72" s="152">
        <f t="shared" si="31"/>
        <v>732148.76</v>
      </c>
      <c r="L72" s="152">
        <f t="shared" si="31"/>
        <v>407000</v>
      </c>
      <c r="M72" s="152">
        <f t="shared" si="31"/>
        <v>407000</v>
      </c>
      <c r="N72" s="1"/>
    </row>
    <row r="73" spans="1:14" ht="15.75">
      <c r="A73" s="108" t="s">
        <v>592</v>
      </c>
      <c r="B73" s="108" t="s">
        <v>600</v>
      </c>
      <c r="C73" s="24" t="s">
        <v>75</v>
      </c>
      <c r="D73" s="25">
        <v>11</v>
      </c>
      <c r="E73" s="52" t="s">
        <v>25</v>
      </c>
      <c r="F73" s="27">
        <v>323</v>
      </c>
      <c r="G73" s="20"/>
      <c r="H73" s="145"/>
      <c r="I73" s="21">
        <f t="shared" ref="I73" si="32">SUM(I74:I76)</f>
        <v>6200000</v>
      </c>
      <c r="J73" s="21">
        <f t="shared" ref="J73:N74" si="33">SUM(J74:J76)</f>
        <v>537578.76</v>
      </c>
      <c r="K73" s="21">
        <f t="shared" si="33"/>
        <v>537578.76</v>
      </c>
      <c r="L73" s="21">
        <f t="shared" si="33"/>
        <v>395000</v>
      </c>
      <c r="M73" s="21">
        <f t="shared" si="33"/>
        <v>395000</v>
      </c>
      <c r="N73" s="152">
        <f t="shared" si="31"/>
        <v>0</v>
      </c>
    </row>
    <row r="74" spans="1:14" s="23" customFormat="1" ht="15.75">
      <c r="A74" s="108" t="s">
        <v>592</v>
      </c>
      <c r="B74" s="108" t="s">
        <v>600</v>
      </c>
      <c r="C74" s="28" t="s">
        <v>75</v>
      </c>
      <c r="D74" s="29">
        <v>11</v>
      </c>
      <c r="E74" s="53" t="s">
        <v>25</v>
      </c>
      <c r="F74" s="31">
        <v>3231</v>
      </c>
      <c r="G74" s="32" t="s">
        <v>117</v>
      </c>
      <c r="H74" s="146"/>
      <c r="I74" s="1">
        <v>50000</v>
      </c>
      <c r="J74" s="158">
        <v>625</v>
      </c>
      <c r="K74" s="158">
        <v>625</v>
      </c>
      <c r="L74" s="1">
        <v>15000</v>
      </c>
      <c r="M74" s="1">
        <v>15000</v>
      </c>
      <c r="N74" s="21">
        <f t="shared" si="33"/>
        <v>0</v>
      </c>
    </row>
    <row r="75" spans="1:14" ht="30">
      <c r="A75" s="108" t="s">
        <v>592</v>
      </c>
      <c r="B75" s="108" t="s">
        <v>600</v>
      </c>
      <c r="C75" s="28" t="s">
        <v>75</v>
      </c>
      <c r="D75" s="29">
        <v>11</v>
      </c>
      <c r="E75" s="53" t="s">
        <v>25</v>
      </c>
      <c r="F75" s="31">
        <v>3232</v>
      </c>
      <c r="G75" s="32" t="s">
        <v>118</v>
      </c>
      <c r="H75" s="146"/>
      <c r="I75" s="76">
        <v>5850000</v>
      </c>
      <c r="J75" s="158">
        <v>466176.92</v>
      </c>
      <c r="K75" s="158">
        <v>466176.92</v>
      </c>
      <c r="L75" s="76">
        <v>300000</v>
      </c>
      <c r="M75" s="76">
        <v>300000</v>
      </c>
      <c r="N75" s="1"/>
    </row>
    <row r="76" spans="1:14">
      <c r="A76" s="108" t="s">
        <v>592</v>
      </c>
      <c r="B76" s="108" t="s">
        <v>600</v>
      </c>
      <c r="C76" s="28" t="s">
        <v>75</v>
      </c>
      <c r="D76" s="29">
        <v>11</v>
      </c>
      <c r="E76" s="53" t="s">
        <v>25</v>
      </c>
      <c r="F76" s="31">
        <v>3235</v>
      </c>
      <c r="G76" s="32" t="s">
        <v>42</v>
      </c>
      <c r="H76" s="146"/>
      <c r="I76" s="76">
        <v>300000</v>
      </c>
      <c r="J76" s="158">
        <v>70776.84</v>
      </c>
      <c r="K76" s="158">
        <v>70776.84</v>
      </c>
      <c r="L76" s="76">
        <v>80000</v>
      </c>
      <c r="M76" s="76">
        <v>80000</v>
      </c>
      <c r="N76" s="76"/>
    </row>
    <row r="77" spans="1:14" ht="15.75">
      <c r="A77" s="108" t="s">
        <v>592</v>
      </c>
      <c r="B77" s="108" t="s">
        <v>600</v>
      </c>
      <c r="C77" s="24" t="s">
        <v>75</v>
      </c>
      <c r="D77" s="25">
        <v>11</v>
      </c>
      <c r="E77" s="52" t="s">
        <v>25</v>
      </c>
      <c r="F77" s="27">
        <v>363</v>
      </c>
      <c r="G77" s="20"/>
      <c r="H77" s="145"/>
      <c r="I77" s="57">
        <f t="shared" ref="I77" si="34">SUM(I78:I79)</f>
        <v>20000</v>
      </c>
      <c r="J77" s="57">
        <f t="shared" ref="J77:N78" si="35">SUM(J78:J79)</f>
        <v>0</v>
      </c>
      <c r="K77" s="57">
        <f t="shared" si="35"/>
        <v>0</v>
      </c>
      <c r="L77" s="57">
        <f t="shared" si="35"/>
        <v>0</v>
      </c>
      <c r="M77" s="57">
        <f t="shared" si="35"/>
        <v>0</v>
      </c>
      <c r="N77" s="76"/>
    </row>
    <row r="78" spans="1:14" s="23" customFormat="1" ht="45">
      <c r="A78" s="108" t="s">
        <v>592</v>
      </c>
      <c r="B78" s="108" t="s">
        <v>600</v>
      </c>
      <c r="C78" s="28" t="s">
        <v>75</v>
      </c>
      <c r="D78" s="29">
        <v>11</v>
      </c>
      <c r="E78" s="53" t="s">
        <v>25</v>
      </c>
      <c r="F78" s="31">
        <v>3631</v>
      </c>
      <c r="G78" s="32" t="s">
        <v>404</v>
      </c>
      <c r="H78" s="146"/>
      <c r="I78" s="76">
        <v>10000</v>
      </c>
      <c r="J78" s="76"/>
      <c r="K78" s="76"/>
      <c r="L78" s="76"/>
      <c r="M78" s="76">
        <v>0</v>
      </c>
      <c r="N78" s="57">
        <f t="shared" si="35"/>
        <v>0</v>
      </c>
    </row>
    <row r="79" spans="1:14" ht="45">
      <c r="A79" s="108" t="s">
        <v>592</v>
      </c>
      <c r="B79" s="108" t="s">
        <v>600</v>
      </c>
      <c r="C79" s="28" t="s">
        <v>75</v>
      </c>
      <c r="D79" s="29">
        <v>11</v>
      </c>
      <c r="E79" s="53" t="s">
        <v>25</v>
      </c>
      <c r="F79" s="31">
        <v>3632</v>
      </c>
      <c r="G79" s="32" t="s">
        <v>310</v>
      </c>
      <c r="H79" s="146"/>
      <c r="I79" s="76">
        <v>10000</v>
      </c>
      <c r="J79" s="76"/>
      <c r="K79" s="76"/>
      <c r="L79" s="76"/>
      <c r="M79" s="76">
        <v>0</v>
      </c>
      <c r="N79" s="76"/>
    </row>
    <row r="80" spans="1:14" ht="15.75">
      <c r="A80" s="108" t="s">
        <v>592</v>
      </c>
      <c r="B80" s="108" t="s">
        <v>600</v>
      </c>
      <c r="C80" s="24" t="s">
        <v>75</v>
      </c>
      <c r="D80" s="25">
        <v>11</v>
      </c>
      <c r="E80" s="52" t="s">
        <v>25</v>
      </c>
      <c r="F80" s="27">
        <v>412</v>
      </c>
      <c r="G80" s="20"/>
      <c r="H80" s="145"/>
      <c r="I80" s="57">
        <f t="shared" ref="I80" si="36">SUM(I81:I82)</f>
        <v>1740000</v>
      </c>
      <c r="J80" s="57">
        <f t="shared" ref="J80:N81" si="37">SUM(J81:J82)</f>
        <v>0</v>
      </c>
      <c r="K80" s="57">
        <f t="shared" si="37"/>
        <v>0</v>
      </c>
      <c r="L80" s="57">
        <f t="shared" si="37"/>
        <v>0</v>
      </c>
      <c r="M80" s="57">
        <f t="shared" si="37"/>
        <v>0</v>
      </c>
      <c r="N80" s="76"/>
    </row>
    <row r="81" spans="1:14" s="23" customFormat="1" ht="15.75">
      <c r="A81" s="108" t="s">
        <v>592</v>
      </c>
      <c r="B81" s="108" t="s">
        <v>600</v>
      </c>
      <c r="C81" s="28" t="s">
        <v>75</v>
      </c>
      <c r="D81" s="29">
        <v>11</v>
      </c>
      <c r="E81" s="53" t="s">
        <v>25</v>
      </c>
      <c r="F81" s="31">
        <v>4123</v>
      </c>
      <c r="G81" s="32" t="s">
        <v>212</v>
      </c>
      <c r="H81" s="146"/>
      <c r="I81" s="76">
        <v>90000</v>
      </c>
      <c r="J81" s="76"/>
      <c r="K81" s="76"/>
      <c r="L81" s="76">
        <v>0</v>
      </c>
      <c r="M81" s="76">
        <v>0</v>
      </c>
      <c r="N81" s="57">
        <f t="shared" si="37"/>
        <v>0</v>
      </c>
    </row>
    <row r="82" spans="1:14">
      <c r="A82" s="108" t="s">
        <v>592</v>
      </c>
      <c r="B82" s="108" t="s">
        <v>600</v>
      </c>
      <c r="C82" s="28" t="s">
        <v>75</v>
      </c>
      <c r="D82" s="29">
        <v>11</v>
      </c>
      <c r="E82" s="53" t="s">
        <v>25</v>
      </c>
      <c r="F82" s="31">
        <v>4126</v>
      </c>
      <c r="G82" s="32" t="s">
        <v>4</v>
      </c>
      <c r="H82" s="146"/>
      <c r="I82" s="76">
        <v>1650000</v>
      </c>
      <c r="J82" s="76"/>
      <c r="K82" s="76"/>
      <c r="L82" s="76">
        <v>0</v>
      </c>
      <c r="M82" s="76">
        <v>0</v>
      </c>
      <c r="N82" s="76"/>
    </row>
    <row r="83" spans="1:14" ht="15.75">
      <c r="A83" s="108" t="s">
        <v>592</v>
      </c>
      <c r="B83" s="108" t="s">
        <v>600</v>
      </c>
      <c r="C83" s="24" t="s">
        <v>75</v>
      </c>
      <c r="D83" s="25">
        <v>11</v>
      </c>
      <c r="E83" s="52" t="s">
        <v>25</v>
      </c>
      <c r="F83" s="27">
        <v>421</v>
      </c>
      <c r="G83" s="20"/>
      <c r="H83" s="145"/>
      <c r="I83" s="57">
        <f t="shared" ref="I83:N84" si="38">SUM(I84)</f>
        <v>1900000</v>
      </c>
      <c r="J83" s="57">
        <f t="shared" si="38"/>
        <v>182070</v>
      </c>
      <c r="K83" s="57">
        <f t="shared" si="38"/>
        <v>182070</v>
      </c>
      <c r="L83" s="57">
        <f t="shared" si="38"/>
        <v>0</v>
      </c>
      <c r="M83" s="57">
        <f t="shared" si="38"/>
        <v>0</v>
      </c>
      <c r="N83" s="76"/>
    </row>
    <row r="84" spans="1:14" s="23" customFormat="1" ht="15.75">
      <c r="A84" s="108" t="s">
        <v>592</v>
      </c>
      <c r="B84" s="108" t="s">
        <v>600</v>
      </c>
      <c r="C84" s="28" t="s">
        <v>75</v>
      </c>
      <c r="D84" s="29">
        <v>11</v>
      </c>
      <c r="E84" s="53" t="s">
        <v>25</v>
      </c>
      <c r="F84" s="31">
        <v>4214</v>
      </c>
      <c r="G84" s="32" t="s">
        <v>154</v>
      </c>
      <c r="H84" s="146"/>
      <c r="I84" s="76">
        <v>1900000</v>
      </c>
      <c r="J84" s="158">
        <v>182070</v>
      </c>
      <c r="K84" s="158">
        <v>182070</v>
      </c>
      <c r="L84" s="76">
        <v>0</v>
      </c>
      <c r="M84" s="76">
        <v>0</v>
      </c>
      <c r="N84" s="57">
        <f t="shared" si="38"/>
        <v>0</v>
      </c>
    </row>
    <row r="85" spans="1:14" ht="15.75">
      <c r="A85" s="108" t="s">
        <v>592</v>
      </c>
      <c r="B85" s="108" t="s">
        <v>600</v>
      </c>
      <c r="C85" s="24" t="s">
        <v>75</v>
      </c>
      <c r="D85" s="25">
        <v>11</v>
      </c>
      <c r="E85" s="52" t="s">
        <v>25</v>
      </c>
      <c r="F85" s="27">
        <v>451</v>
      </c>
      <c r="G85" s="20"/>
      <c r="H85" s="145"/>
      <c r="I85" s="21">
        <f t="shared" ref="I85:N86" si="39">SUM(I86)</f>
        <v>900000</v>
      </c>
      <c r="J85" s="21">
        <f t="shared" si="39"/>
        <v>12500</v>
      </c>
      <c r="K85" s="21">
        <f t="shared" si="39"/>
        <v>12500</v>
      </c>
      <c r="L85" s="21">
        <f t="shared" si="39"/>
        <v>12000</v>
      </c>
      <c r="M85" s="21">
        <f t="shared" si="39"/>
        <v>12000</v>
      </c>
      <c r="N85" s="76"/>
    </row>
    <row r="86" spans="1:14" s="23" customFormat="1" ht="30">
      <c r="A86" s="108" t="s">
        <v>592</v>
      </c>
      <c r="B86" s="108" t="s">
        <v>600</v>
      </c>
      <c r="C86" s="28" t="s">
        <v>75</v>
      </c>
      <c r="D86" s="29">
        <v>11</v>
      </c>
      <c r="E86" s="53" t="s">
        <v>25</v>
      </c>
      <c r="F86" s="31">
        <v>4511</v>
      </c>
      <c r="G86" s="32" t="s">
        <v>136</v>
      </c>
      <c r="H86" s="146"/>
      <c r="I86" s="76">
        <v>900000</v>
      </c>
      <c r="J86" s="158">
        <v>12500</v>
      </c>
      <c r="K86" s="158">
        <v>12500</v>
      </c>
      <c r="L86" s="76">
        <v>12000</v>
      </c>
      <c r="M86" s="76">
        <v>12000</v>
      </c>
      <c r="N86" s="21">
        <f t="shared" si="39"/>
        <v>0</v>
      </c>
    </row>
    <row r="87" spans="1:14" s="23" customFormat="1" ht="15.75">
      <c r="A87" s="108" t="s">
        <v>592</v>
      </c>
      <c r="B87" s="108" t="s">
        <v>600</v>
      </c>
      <c r="C87" s="24" t="s">
        <v>75</v>
      </c>
      <c r="D87" s="25">
        <v>11</v>
      </c>
      <c r="E87" s="52" t="s">
        <v>25</v>
      </c>
      <c r="F87" s="27">
        <v>454</v>
      </c>
      <c r="G87" s="20"/>
      <c r="H87" s="145"/>
      <c r="I87" s="21">
        <f t="shared" ref="I87:N88" si="40">SUM(I88)</f>
        <v>300000</v>
      </c>
      <c r="J87" s="21">
        <f t="shared" si="40"/>
        <v>0</v>
      </c>
      <c r="K87" s="21">
        <f t="shared" si="40"/>
        <v>0</v>
      </c>
      <c r="L87" s="21">
        <f t="shared" si="40"/>
        <v>0</v>
      </c>
      <c r="M87" s="21">
        <f t="shared" si="40"/>
        <v>0</v>
      </c>
      <c r="N87" s="76"/>
    </row>
    <row r="88" spans="1:14" s="23" customFormat="1" ht="30">
      <c r="A88" s="108" t="s">
        <v>592</v>
      </c>
      <c r="B88" s="108" t="s">
        <v>600</v>
      </c>
      <c r="C88" s="28" t="s">
        <v>75</v>
      </c>
      <c r="D88" s="29">
        <v>11</v>
      </c>
      <c r="E88" s="53" t="s">
        <v>25</v>
      </c>
      <c r="F88" s="56" t="s">
        <v>74</v>
      </c>
      <c r="G88" s="32" t="s">
        <v>155</v>
      </c>
      <c r="H88" s="146"/>
      <c r="I88" s="76">
        <v>300000</v>
      </c>
      <c r="J88" s="76"/>
      <c r="K88" s="76"/>
      <c r="L88" s="76">
        <v>0</v>
      </c>
      <c r="M88" s="76">
        <v>0</v>
      </c>
      <c r="N88" s="21">
        <f t="shared" si="40"/>
        <v>0</v>
      </c>
    </row>
    <row r="89" spans="1:14" ht="15.75">
      <c r="A89" s="108" t="s">
        <v>592</v>
      </c>
      <c r="B89" s="108" t="s">
        <v>600</v>
      </c>
      <c r="C89" s="24" t="s">
        <v>75</v>
      </c>
      <c r="D89" s="25">
        <v>52</v>
      </c>
      <c r="E89" s="52" t="s">
        <v>25</v>
      </c>
      <c r="F89" s="42">
        <v>323</v>
      </c>
      <c r="G89" s="20"/>
      <c r="H89" s="145"/>
      <c r="I89" s="57">
        <f t="shared" ref="I89:N90" si="41">I90</f>
        <v>50000</v>
      </c>
      <c r="J89" s="57">
        <f t="shared" si="41"/>
        <v>0</v>
      </c>
      <c r="K89" s="57">
        <f t="shared" si="41"/>
        <v>0</v>
      </c>
      <c r="L89" s="57">
        <f t="shared" si="41"/>
        <v>0</v>
      </c>
      <c r="M89" s="57">
        <f t="shared" si="41"/>
        <v>0</v>
      </c>
      <c r="N89" s="76"/>
    </row>
    <row r="90" spans="1:14" s="23" customFormat="1" ht="30">
      <c r="A90" s="108" t="s">
        <v>592</v>
      </c>
      <c r="B90" s="108" t="s">
        <v>600</v>
      </c>
      <c r="C90" s="28" t="s">
        <v>75</v>
      </c>
      <c r="D90" s="29">
        <v>52</v>
      </c>
      <c r="E90" s="53" t="s">
        <v>25</v>
      </c>
      <c r="F90" s="56">
        <v>3232</v>
      </c>
      <c r="G90" s="32" t="s">
        <v>118</v>
      </c>
      <c r="H90" s="146"/>
      <c r="I90" s="76">
        <v>50000</v>
      </c>
      <c r="J90" s="76"/>
      <c r="K90" s="76"/>
      <c r="L90" s="76">
        <v>0</v>
      </c>
      <c r="M90" s="76">
        <v>0</v>
      </c>
      <c r="N90" s="57">
        <f t="shared" si="41"/>
        <v>0</v>
      </c>
    </row>
    <row r="91" spans="1:14" ht="15.75">
      <c r="A91" s="108" t="s">
        <v>592</v>
      </c>
      <c r="B91" s="108" t="s">
        <v>600</v>
      </c>
      <c r="C91" s="24" t="s">
        <v>75</v>
      </c>
      <c r="D91" s="25">
        <v>52</v>
      </c>
      <c r="E91" s="52" t="s">
        <v>25</v>
      </c>
      <c r="F91" s="42">
        <v>412</v>
      </c>
      <c r="G91" s="20"/>
      <c r="H91" s="145"/>
      <c r="I91" s="57">
        <f t="shared" ref="I91:N92" si="42">SUM(I92)</f>
        <v>50000</v>
      </c>
      <c r="J91" s="57">
        <f t="shared" si="42"/>
        <v>0</v>
      </c>
      <c r="K91" s="57">
        <f t="shared" si="42"/>
        <v>0</v>
      </c>
      <c r="L91" s="57">
        <f t="shared" si="42"/>
        <v>0</v>
      </c>
      <c r="M91" s="57">
        <f t="shared" si="42"/>
        <v>0</v>
      </c>
      <c r="N91" s="76"/>
    </row>
    <row r="92" spans="1:14" s="23" customFormat="1" ht="15.75">
      <c r="A92" s="108" t="s">
        <v>592</v>
      </c>
      <c r="B92" s="108" t="s">
        <v>600</v>
      </c>
      <c r="C92" s="28" t="s">
        <v>75</v>
      </c>
      <c r="D92" s="29">
        <v>52</v>
      </c>
      <c r="E92" s="53" t="s">
        <v>25</v>
      </c>
      <c r="F92" s="56" t="s">
        <v>82</v>
      </c>
      <c r="G92" s="32" t="s">
        <v>4</v>
      </c>
      <c r="H92" s="146"/>
      <c r="I92" s="76">
        <v>50000</v>
      </c>
      <c r="J92" s="76"/>
      <c r="K92" s="76"/>
      <c r="L92" s="76">
        <v>0</v>
      </c>
      <c r="M92" s="76">
        <v>0</v>
      </c>
      <c r="N92" s="57">
        <f t="shared" si="42"/>
        <v>0</v>
      </c>
    </row>
    <row r="93" spans="1:14" ht="120">
      <c r="A93" s="153" t="s">
        <v>592</v>
      </c>
      <c r="B93" s="154" t="s">
        <v>177</v>
      </c>
      <c r="C93" s="321" t="s">
        <v>598</v>
      </c>
      <c r="D93" s="322"/>
      <c r="E93" s="322"/>
      <c r="F93" s="323"/>
      <c r="G93" s="150" t="s">
        <v>443</v>
      </c>
      <c r="H93" s="151" t="s">
        <v>597</v>
      </c>
      <c r="I93" s="155">
        <f>I94+I97+I99+I101+I103+I105</f>
        <v>7750000</v>
      </c>
      <c r="J93" s="155">
        <f t="shared" ref="J93:N94" si="43">J94+J97+J99+J101+J103+J105</f>
        <v>0</v>
      </c>
      <c r="K93" s="155">
        <f t="shared" si="43"/>
        <v>0</v>
      </c>
      <c r="L93" s="155">
        <f t="shared" si="43"/>
        <v>970000</v>
      </c>
      <c r="M93" s="155">
        <f t="shared" si="43"/>
        <v>256000</v>
      </c>
      <c r="N93" s="76"/>
    </row>
    <row r="94" spans="1:14" s="23" customFormat="1" ht="15.75">
      <c r="A94" s="108" t="s">
        <v>592</v>
      </c>
      <c r="B94" s="149" t="s">
        <v>177</v>
      </c>
      <c r="C94" s="24" t="s">
        <v>598</v>
      </c>
      <c r="D94" s="25">
        <v>11</v>
      </c>
      <c r="E94" s="52" t="s">
        <v>25</v>
      </c>
      <c r="F94" s="42">
        <v>323</v>
      </c>
      <c r="G94" s="20"/>
      <c r="H94" s="145"/>
      <c r="I94" s="55">
        <f t="shared" ref="I94" si="44">I95+I96</f>
        <v>1100000</v>
      </c>
      <c r="J94" s="55">
        <f t="shared" ref="J94:N95" si="45">J95+J96</f>
        <v>0</v>
      </c>
      <c r="K94" s="55">
        <f t="shared" si="45"/>
        <v>0</v>
      </c>
      <c r="L94" s="55">
        <f t="shared" si="45"/>
        <v>130000</v>
      </c>
      <c r="M94" s="55">
        <f t="shared" si="45"/>
        <v>130000</v>
      </c>
      <c r="N94" s="155">
        <f t="shared" si="43"/>
        <v>0</v>
      </c>
    </row>
    <row r="95" spans="1:14" s="23" customFormat="1" ht="15.75">
      <c r="A95" s="108" t="s">
        <v>592</v>
      </c>
      <c r="B95" s="149" t="s">
        <v>177</v>
      </c>
      <c r="C95" s="24" t="s">
        <v>598</v>
      </c>
      <c r="D95" s="29">
        <v>11</v>
      </c>
      <c r="E95" s="53" t="s">
        <v>25</v>
      </c>
      <c r="F95" s="56">
        <v>3237</v>
      </c>
      <c r="G95" s="32" t="s">
        <v>36</v>
      </c>
      <c r="H95" s="146"/>
      <c r="I95" s="54">
        <v>1000000</v>
      </c>
      <c r="J95" s="54"/>
      <c r="K95" s="54"/>
      <c r="L95" s="54">
        <v>130000</v>
      </c>
      <c r="M95" s="54">
        <v>130000</v>
      </c>
      <c r="N95" s="55">
        <f t="shared" si="45"/>
        <v>0</v>
      </c>
    </row>
    <row r="96" spans="1:14" ht="15.75">
      <c r="A96" s="108" t="s">
        <v>592</v>
      </c>
      <c r="B96" s="149" t="s">
        <v>177</v>
      </c>
      <c r="C96" s="24" t="s">
        <v>598</v>
      </c>
      <c r="D96" s="29">
        <v>11</v>
      </c>
      <c r="E96" s="53" t="s">
        <v>25</v>
      </c>
      <c r="F96" s="56">
        <v>3238</v>
      </c>
      <c r="G96" s="32" t="s">
        <v>122</v>
      </c>
      <c r="H96" s="146"/>
      <c r="I96" s="54">
        <v>100000</v>
      </c>
      <c r="J96" s="54"/>
      <c r="K96" s="54"/>
      <c r="L96" s="54"/>
      <c r="M96" s="54">
        <v>0</v>
      </c>
      <c r="N96" s="54"/>
    </row>
    <row r="97" spans="1:14" ht="15.75">
      <c r="A97" s="108" t="s">
        <v>592</v>
      </c>
      <c r="B97" s="149" t="s">
        <v>177</v>
      </c>
      <c r="C97" s="24" t="s">
        <v>598</v>
      </c>
      <c r="D97" s="25">
        <v>11</v>
      </c>
      <c r="E97" s="52" t="s">
        <v>25</v>
      </c>
      <c r="F97" s="42">
        <v>422</v>
      </c>
      <c r="G97" s="20"/>
      <c r="H97" s="145"/>
      <c r="I97" s="55">
        <f t="shared" ref="I97:N98" si="46">I98</f>
        <v>50000</v>
      </c>
      <c r="J97" s="55">
        <f t="shared" si="46"/>
        <v>0</v>
      </c>
      <c r="K97" s="55">
        <f t="shared" si="46"/>
        <v>0</v>
      </c>
      <c r="L97" s="55">
        <f t="shared" si="46"/>
        <v>0</v>
      </c>
      <c r="M97" s="55">
        <f t="shared" si="46"/>
        <v>0</v>
      </c>
      <c r="N97" s="54"/>
    </row>
    <row r="98" spans="1:14" s="23" customFormat="1" ht="15.75">
      <c r="A98" s="108" t="s">
        <v>592</v>
      </c>
      <c r="B98" s="149" t="s">
        <v>177</v>
      </c>
      <c r="C98" s="24" t="s">
        <v>598</v>
      </c>
      <c r="D98" s="29">
        <v>11</v>
      </c>
      <c r="E98" s="53" t="s">
        <v>25</v>
      </c>
      <c r="F98" s="56">
        <v>4222</v>
      </c>
      <c r="G98" s="32" t="s">
        <v>130</v>
      </c>
      <c r="H98" s="146"/>
      <c r="I98" s="54">
        <v>50000</v>
      </c>
      <c r="J98" s="54"/>
      <c r="K98" s="54"/>
      <c r="L98" s="54"/>
      <c r="M98" s="54">
        <v>0</v>
      </c>
      <c r="N98" s="55">
        <f t="shared" si="46"/>
        <v>0</v>
      </c>
    </row>
    <row r="99" spans="1:14" ht="15.75">
      <c r="A99" s="108" t="s">
        <v>592</v>
      </c>
      <c r="B99" s="149" t="s">
        <v>177</v>
      </c>
      <c r="C99" s="24" t="s">
        <v>598</v>
      </c>
      <c r="D99" s="25">
        <v>12</v>
      </c>
      <c r="E99" s="52" t="s">
        <v>25</v>
      </c>
      <c r="F99" s="42">
        <v>323</v>
      </c>
      <c r="G99" s="20"/>
      <c r="H99" s="145"/>
      <c r="I99" s="55">
        <f t="shared" ref="I99:N100" si="47">I100</f>
        <v>540000</v>
      </c>
      <c r="J99" s="55">
        <f t="shared" si="47"/>
        <v>0</v>
      </c>
      <c r="K99" s="55">
        <f t="shared" si="47"/>
        <v>0</v>
      </c>
      <c r="L99" s="55">
        <f t="shared" si="47"/>
        <v>126000</v>
      </c>
      <c r="M99" s="55">
        <f t="shared" si="47"/>
        <v>126000</v>
      </c>
      <c r="N99" s="54"/>
    </row>
    <row r="100" spans="1:14" s="23" customFormat="1" ht="15.75">
      <c r="A100" s="108" t="s">
        <v>592</v>
      </c>
      <c r="B100" s="149" t="s">
        <v>177</v>
      </c>
      <c r="C100" s="24" t="s">
        <v>598</v>
      </c>
      <c r="D100" s="29">
        <v>12</v>
      </c>
      <c r="E100" s="53" t="s">
        <v>25</v>
      </c>
      <c r="F100" s="56">
        <v>3238</v>
      </c>
      <c r="G100" s="32" t="s">
        <v>122</v>
      </c>
      <c r="H100" s="146"/>
      <c r="I100" s="54">
        <v>540000</v>
      </c>
      <c r="J100" s="54"/>
      <c r="K100" s="54"/>
      <c r="L100" s="54">
        <v>126000</v>
      </c>
      <c r="M100" s="54">
        <v>126000</v>
      </c>
      <c r="N100" s="55">
        <f t="shared" si="47"/>
        <v>0</v>
      </c>
    </row>
    <row r="101" spans="1:14" ht="15.75">
      <c r="A101" s="108" t="s">
        <v>592</v>
      </c>
      <c r="B101" s="149" t="s">
        <v>177</v>
      </c>
      <c r="C101" s="24" t="s">
        <v>598</v>
      </c>
      <c r="D101" s="25">
        <v>12</v>
      </c>
      <c r="E101" s="52" t="s">
        <v>25</v>
      </c>
      <c r="F101" s="42">
        <v>422</v>
      </c>
      <c r="G101" s="20"/>
      <c r="H101" s="145"/>
      <c r="I101" s="55">
        <f t="shared" ref="I101:N102" si="48">I102</f>
        <v>450000</v>
      </c>
      <c r="J101" s="55">
        <f t="shared" si="48"/>
        <v>0</v>
      </c>
      <c r="K101" s="55">
        <f t="shared" si="48"/>
        <v>0</v>
      </c>
      <c r="L101" s="55">
        <f t="shared" si="48"/>
        <v>0</v>
      </c>
      <c r="M101" s="55">
        <f t="shared" si="48"/>
        <v>0</v>
      </c>
      <c r="N101" s="54"/>
    </row>
    <row r="102" spans="1:14" s="23" customFormat="1" ht="15.75">
      <c r="A102" s="108" t="s">
        <v>592</v>
      </c>
      <c r="B102" s="149" t="s">
        <v>177</v>
      </c>
      <c r="C102" s="24" t="s">
        <v>598</v>
      </c>
      <c r="D102" s="29">
        <v>12</v>
      </c>
      <c r="E102" s="53" t="s">
        <v>25</v>
      </c>
      <c r="F102" s="56">
        <v>4222</v>
      </c>
      <c r="G102" s="32" t="s">
        <v>130</v>
      </c>
      <c r="H102" s="146"/>
      <c r="I102" s="54">
        <v>450000</v>
      </c>
      <c r="J102" s="54"/>
      <c r="K102" s="54"/>
      <c r="L102" s="54">
        <v>0</v>
      </c>
      <c r="M102" s="54">
        <v>0</v>
      </c>
      <c r="N102" s="55">
        <f t="shared" si="48"/>
        <v>0</v>
      </c>
    </row>
    <row r="103" spans="1:14" ht="15.75">
      <c r="A103" s="108" t="s">
        <v>592</v>
      </c>
      <c r="B103" s="149" t="s">
        <v>177</v>
      </c>
      <c r="C103" s="24" t="s">
        <v>598</v>
      </c>
      <c r="D103" s="25">
        <v>563</v>
      </c>
      <c r="E103" s="52" t="s">
        <v>25</v>
      </c>
      <c r="F103" s="42">
        <v>323</v>
      </c>
      <c r="G103" s="20"/>
      <c r="H103" s="145"/>
      <c r="I103" s="55">
        <f t="shared" ref="I103:N104" si="49">I104</f>
        <v>3060000</v>
      </c>
      <c r="J103" s="55">
        <f t="shared" si="49"/>
        <v>0</v>
      </c>
      <c r="K103" s="55">
        <f t="shared" si="49"/>
        <v>0</v>
      </c>
      <c r="L103" s="55">
        <f t="shared" si="49"/>
        <v>714000</v>
      </c>
      <c r="M103" s="55">
        <f t="shared" si="49"/>
        <v>0</v>
      </c>
      <c r="N103" s="54"/>
    </row>
    <row r="104" spans="1:14" s="23" customFormat="1" ht="15.75">
      <c r="A104" s="108" t="s">
        <v>592</v>
      </c>
      <c r="B104" s="149" t="s">
        <v>177</v>
      </c>
      <c r="C104" s="24" t="s">
        <v>598</v>
      </c>
      <c r="D104" s="29">
        <v>563</v>
      </c>
      <c r="E104" s="53" t="s">
        <v>25</v>
      </c>
      <c r="F104" s="56">
        <v>3238</v>
      </c>
      <c r="G104" s="32" t="s">
        <v>122</v>
      </c>
      <c r="H104" s="146"/>
      <c r="I104" s="54">
        <v>3060000</v>
      </c>
      <c r="J104" s="159"/>
      <c r="K104" s="54"/>
      <c r="L104" s="54">
        <v>714000</v>
      </c>
      <c r="M104" s="159"/>
      <c r="N104" s="55">
        <f t="shared" si="49"/>
        <v>0</v>
      </c>
    </row>
    <row r="105" spans="1:14" ht="15.75">
      <c r="A105" s="108" t="s">
        <v>592</v>
      </c>
      <c r="B105" s="149" t="s">
        <v>177</v>
      </c>
      <c r="C105" s="24" t="s">
        <v>598</v>
      </c>
      <c r="D105" s="25">
        <v>563</v>
      </c>
      <c r="E105" s="52" t="s">
        <v>25</v>
      </c>
      <c r="F105" s="42">
        <v>422</v>
      </c>
      <c r="G105" s="20"/>
      <c r="H105" s="145"/>
      <c r="I105" s="55">
        <f t="shared" ref="I105:N106" si="50">I106</f>
        <v>2550000</v>
      </c>
      <c r="J105" s="55">
        <f t="shared" si="50"/>
        <v>0</v>
      </c>
      <c r="K105" s="55">
        <f t="shared" si="50"/>
        <v>0</v>
      </c>
      <c r="L105" s="55">
        <f t="shared" si="50"/>
        <v>0</v>
      </c>
      <c r="M105" s="55">
        <f t="shared" si="50"/>
        <v>0</v>
      </c>
      <c r="N105" s="54"/>
    </row>
    <row r="106" spans="1:14" s="23" customFormat="1" ht="15.75">
      <c r="A106" s="108" t="s">
        <v>592</v>
      </c>
      <c r="B106" s="149" t="s">
        <v>177</v>
      </c>
      <c r="C106" s="24" t="s">
        <v>598</v>
      </c>
      <c r="D106" s="29">
        <v>563</v>
      </c>
      <c r="E106" s="53" t="s">
        <v>25</v>
      </c>
      <c r="F106" s="56">
        <v>4222</v>
      </c>
      <c r="G106" s="32" t="s">
        <v>130</v>
      </c>
      <c r="H106" s="146"/>
      <c r="I106" s="54">
        <v>2550000</v>
      </c>
      <c r="J106" s="159"/>
      <c r="K106" s="54"/>
      <c r="L106" s="54">
        <v>0</v>
      </c>
      <c r="M106" s="159"/>
      <c r="N106" s="55">
        <f t="shared" si="50"/>
        <v>0</v>
      </c>
    </row>
    <row r="107" spans="1:14" ht="120">
      <c r="A107" s="169" t="s">
        <v>592</v>
      </c>
      <c r="B107" s="170" t="s">
        <v>177</v>
      </c>
      <c r="C107" s="312" t="s">
        <v>608</v>
      </c>
      <c r="D107" s="313"/>
      <c r="E107" s="313"/>
      <c r="F107" s="324"/>
      <c r="G107" s="171" t="s">
        <v>607</v>
      </c>
      <c r="H107" s="172" t="s">
        <v>597</v>
      </c>
      <c r="I107" s="173">
        <f t="shared" ref="I107:J107" si="51">I110+I115+I108</f>
        <v>0</v>
      </c>
      <c r="J107" s="173">
        <f t="shared" si="51"/>
        <v>0</v>
      </c>
      <c r="K107" s="173">
        <f>K110+K115+K108</f>
        <v>0</v>
      </c>
      <c r="L107" s="173">
        <f>L108+L110+L112+L115+L117</f>
        <v>65500</v>
      </c>
      <c r="M107" s="173">
        <f>M108+M110+M112+M115+M117</f>
        <v>9000</v>
      </c>
      <c r="N107" s="54"/>
    </row>
    <row r="108" spans="1:14" ht="15.75">
      <c r="A108" s="174" t="s">
        <v>592</v>
      </c>
      <c r="B108" s="175" t="s">
        <v>177</v>
      </c>
      <c r="C108" s="176"/>
      <c r="D108" s="177">
        <v>11</v>
      </c>
      <c r="E108" s="178" t="s">
        <v>25</v>
      </c>
      <c r="F108" s="179">
        <v>321</v>
      </c>
      <c r="G108" s="180"/>
      <c r="H108" s="181"/>
      <c r="I108" s="182">
        <f>I109</f>
        <v>0</v>
      </c>
      <c r="J108" s="182">
        <f>J109</f>
        <v>0</v>
      </c>
      <c r="K108" s="182">
        <f>K109</f>
        <v>0</v>
      </c>
      <c r="L108" s="183">
        <f>L109</f>
        <v>0</v>
      </c>
      <c r="M108" s="183">
        <v>0</v>
      </c>
      <c r="N108" s="54"/>
    </row>
    <row r="109" spans="1:14" ht="15.75">
      <c r="A109" s="174" t="s">
        <v>592</v>
      </c>
      <c r="B109" s="175" t="s">
        <v>177</v>
      </c>
      <c r="C109" s="176"/>
      <c r="D109" s="184">
        <v>11</v>
      </c>
      <c r="E109" s="185" t="s">
        <v>25</v>
      </c>
      <c r="F109" s="186">
        <v>3211</v>
      </c>
      <c r="G109" s="180" t="s">
        <v>605</v>
      </c>
      <c r="H109" s="181"/>
      <c r="I109" s="182"/>
      <c r="J109" s="182"/>
      <c r="K109" s="182"/>
      <c r="L109" s="182">
        <v>0</v>
      </c>
      <c r="M109" s="182">
        <v>0</v>
      </c>
      <c r="N109" s="54"/>
    </row>
    <row r="110" spans="1:14" ht="15.75">
      <c r="A110" s="174" t="s">
        <v>592</v>
      </c>
      <c r="B110" s="175" t="s">
        <v>177</v>
      </c>
      <c r="C110" s="176"/>
      <c r="D110" s="177">
        <v>12</v>
      </c>
      <c r="E110" s="178" t="s">
        <v>25</v>
      </c>
      <c r="F110" s="179">
        <v>321</v>
      </c>
      <c r="G110" s="180"/>
      <c r="H110" s="181"/>
      <c r="I110" s="182"/>
      <c r="J110" s="182"/>
      <c r="K110" s="183">
        <f>K111</f>
        <v>0</v>
      </c>
      <c r="L110" s="183">
        <f>L111</f>
        <v>3000</v>
      </c>
      <c r="M110" s="183">
        <f>M111</f>
        <v>3000</v>
      </c>
      <c r="N110" s="54"/>
    </row>
    <row r="111" spans="1:14" ht="15.75">
      <c r="A111" s="174" t="s">
        <v>592</v>
      </c>
      <c r="B111" s="175" t="s">
        <v>177</v>
      </c>
      <c r="C111" s="176"/>
      <c r="D111" s="184">
        <v>12</v>
      </c>
      <c r="E111" s="185" t="s">
        <v>25</v>
      </c>
      <c r="F111" s="186">
        <v>3211</v>
      </c>
      <c r="G111" s="180" t="s">
        <v>110</v>
      </c>
      <c r="H111" s="181"/>
      <c r="I111" s="182">
        <v>0</v>
      </c>
      <c r="J111" s="182"/>
      <c r="K111" s="182">
        <v>0</v>
      </c>
      <c r="L111" s="182">
        <v>3000</v>
      </c>
      <c r="M111" s="182">
        <v>3000</v>
      </c>
      <c r="N111" s="54"/>
    </row>
    <row r="112" spans="1:14" ht="15.75">
      <c r="A112" s="174" t="s">
        <v>592</v>
      </c>
      <c r="B112" s="175" t="s">
        <v>177</v>
      </c>
      <c r="C112" s="176"/>
      <c r="D112" s="177">
        <v>12</v>
      </c>
      <c r="E112" s="178" t="s">
        <v>25</v>
      </c>
      <c r="F112" s="179">
        <v>323</v>
      </c>
      <c r="G112" s="180"/>
      <c r="H112" s="181"/>
      <c r="I112" s="182"/>
      <c r="J112" s="182"/>
      <c r="K112" s="182"/>
      <c r="L112" s="183">
        <f>L113+L114</f>
        <v>6000</v>
      </c>
      <c r="M112" s="183">
        <f>M113+M114</f>
        <v>6000</v>
      </c>
      <c r="N112" s="54"/>
    </row>
    <row r="113" spans="1:16" ht="15.75">
      <c r="A113" s="174" t="s">
        <v>592</v>
      </c>
      <c r="B113" s="175" t="s">
        <v>177</v>
      </c>
      <c r="C113" s="176"/>
      <c r="D113" s="184">
        <v>12</v>
      </c>
      <c r="E113" s="185" t="s">
        <v>25</v>
      </c>
      <c r="F113" s="186">
        <v>3233</v>
      </c>
      <c r="G113" s="180" t="s">
        <v>119</v>
      </c>
      <c r="H113" s="181"/>
      <c r="I113" s="182"/>
      <c r="J113" s="182"/>
      <c r="K113" s="182"/>
      <c r="L113" s="182">
        <v>1000</v>
      </c>
      <c r="M113" s="182">
        <v>1000</v>
      </c>
      <c r="N113" s="54"/>
    </row>
    <row r="114" spans="1:16" ht="15.75">
      <c r="A114" s="174" t="s">
        <v>592</v>
      </c>
      <c r="B114" s="175" t="s">
        <v>177</v>
      </c>
      <c r="C114" s="176"/>
      <c r="D114" s="184">
        <v>12</v>
      </c>
      <c r="E114" s="185" t="s">
        <v>25</v>
      </c>
      <c r="F114" s="186">
        <v>3237</v>
      </c>
      <c r="G114" s="180" t="s">
        <v>36</v>
      </c>
      <c r="H114" s="181"/>
      <c r="I114" s="182"/>
      <c r="J114" s="182"/>
      <c r="K114" s="182"/>
      <c r="L114" s="182">
        <v>5000</v>
      </c>
      <c r="M114" s="182">
        <v>5000</v>
      </c>
      <c r="N114" s="54"/>
      <c r="P114" s="160"/>
    </row>
    <row r="115" spans="1:16" ht="15.75">
      <c r="A115" s="174" t="s">
        <v>592</v>
      </c>
      <c r="B115" s="175" t="s">
        <v>177</v>
      </c>
      <c r="C115" s="176"/>
      <c r="D115" s="177">
        <v>562</v>
      </c>
      <c r="E115" s="178" t="s">
        <v>25</v>
      </c>
      <c r="F115" s="179">
        <v>321</v>
      </c>
      <c r="G115" s="180"/>
      <c r="H115" s="181"/>
      <c r="I115" s="182"/>
      <c r="J115" s="182"/>
      <c r="K115" s="183">
        <f>K116</f>
        <v>0</v>
      </c>
      <c r="L115" s="183">
        <f>L116</f>
        <v>16000</v>
      </c>
      <c r="M115" s="187"/>
      <c r="N115" s="54"/>
    </row>
    <row r="116" spans="1:16" s="23" customFormat="1" ht="15.75">
      <c r="A116" s="174" t="s">
        <v>592</v>
      </c>
      <c r="B116" s="175" t="s">
        <v>177</v>
      </c>
      <c r="C116" s="176"/>
      <c r="D116" s="184">
        <v>562</v>
      </c>
      <c r="E116" s="185" t="s">
        <v>25</v>
      </c>
      <c r="F116" s="186">
        <v>3211</v>
      </c>
      <c r="G116" s="180" t="s">
        <v>605</v>
      </c>
      <c r="H116" s="181"/>
      <c r="I116" s="182"/>
      <c r="J116" s="182"/>
      <c r="K116" s="182">
        <v>0</v>
      </c>
      <c r="L116" s="182">
        <v>16000</v>
      </c>
      <c r="M116" s="187"/>
      <c r="N116" s="16" t="e">
        <f>N117+#REF!</f>
        <v>#REF!</v>
      </c>
    </row>
    <row r="117" spans="1:16" s="49" customFormat="1" ht="29.25" customHeight="1">
      <c r="A117" s="174" t="s">
        <v>592</v>
      </c>
      <c r="B117" s="175" t="s">
        <v>177</v>
      </c>
      <c r="C117" s="176"/>
      <c r="D117" s="177">
        <v>562</v>
      </c>
      <c r="E117" s="178" t="s">
        <v>25</v>
      </c>
      <c r="F117" s="179">
        <v>321</v>
      </c>
      <c r="G117" s="180"/>
      <c r="H117" s="181"/>
      <c r="I117" s="182"/>
      <c r="J117" s="182"/>
      <c r="K117" s="183">
        <f>K119</f>
        <v>0</v>
      </c>
      <c r="L117" s="183">
        <f>L118+L119</f>
        <v>40500</v>
      </c>
      <c r="M117" s="187"/>
      <c r="N117" s="18" t="e">
        <f>SUM(N118+#REF!)</f>
        <v>#REF!</v>
      </c>
    </row>
    <row r="118" spans="1:16" s="23" customFormat="1" ht="15.75">
      <c r="A118" s="174" t="s">
        <v>592</v>
      </c>
      <c r="B118" s="175" t="s">
        <v>177</v>
      </c>
      <c r="C118" s="176"/>
      <c r="D118" s="184">
        <v>562</v>
      </c>
      <c r="E118" s="185" t="s">
        <v>25</v>
      </c>
      <c r="F118" s="186">
        <v>3233</v>
      </c>
      <c r="G118" s="180" t="s">
        <v>119</v>
      </c>
      <c r="H118" s="181"/>
      <c r="I118" s="182"/>
      <c r="J118" s="182"/>
      <c r="K118" s="183"/>
      <c r="L118" s="182">
        <v>8500</v>
      </c>
      <c r="M118" s="188"/>
      <c r="N118" s="152" t="e">
        <f>N120+#REF!+#REF!+#REF!+#REF!+#REF!+#REF!+#REF!+#REF!+#REF!+#REF!+#REF!+#REF!</f>
        <v>#REF!</v>
      </c>
    </row>
    <row r="119" spans="1:16" s="23" customFormat="1" ht="15.75">
      <c r="A119" s="189" t="s">
        <v>592</v>
      </c>
      <c r="B119" s="190" t="s">
        <v>177</v>
      </c>
      <c r="C119" s="191"/>
      <c r="D119" s="192">
        <v>562</v>
      </c>
      <c r="E119" s="193" t="s">
        <v>25</v>
      </c>
      <c r="F119" s="194">
        <v>3237</v>
      </c>
      <c r="G119" s="195" t="s">
        <v>36</v>
      </c>
      <c r="H119" s="196"/>
      <c r="I119" s="197"/>
      <c r="J119" s="197"/>
      <c r="K119" s="197">
        <v>0</v>
      </c>
      <c r="L119" s="197">
        <v>32000</v>
      </c>
      <c r="M119" s="188"/>
      <c r="N119" s="152"/>
    </row>
    <row r="120" spans="1:16" s="23" customFormat="1" ht="15.75">
      <c r="A120" s="307"/>
      <c r="B120" s="307"/>
      <c r="C120" s="307"/>
      <c r="D120" s="307"/>
      <c r="E120" s="307"/>
      <c r="F120" s="307"/>
      <c r="G120" s="307"/>
      <c r="H120" s="307"/>
      <c r="I120" s="307"/>
      <c r="J120" s="307"/>
      <c r="K120" s="307"/>
      <c r="L120" s="308" t="s">
        <v>606</v>
      </c>
      <c r="M120" s="314"/>
      <c r="N120" s="21" t="e">
        <f>SUM(#REF!)</f>
        <v>#REF!</v>
      </c>
    </row>
    <row r="121" spans="1:16">
      <c r="A121" s="307"/>
      <c r="B121" s="307"/>
      <c r="C121" s="307"/>
      <c r="D121" s="307"/>
      <c r="E121" s="307"/>
      <c r="F121" s="307"/>
      <c r="G121" s="307"/>
      <c r="H121" s="307"/>
      <c r="I121" s="307"/>
      <c r="J121" s="307"/>
      <c r="K121" s="307"/>
      <c r="L121" s="308"/>
      <c r="M121" s="308"/>
    </row>
    <row r="122" spans="1:16" ht="15" customHeight="1">
      <c r="A122" s="307"/>
      <c r="B122" s="307"/>
      <c r="C122" s="307"/>
      <c r="D122" s="307"/>
      <c r="E122" s="307"/>
      <c r="F122" s="307"/>
      <c r="G122" s="307"/>
      <c r="H122" s="307"/>
      <c r="I122" s="307"/>
      <c r="J122" s="307"/>
      <c r="K122" s="307"/>
      <c r="L122" s="308"/>
      <c r="M122" s="308"/>
      <c r="N122" s="161"/>
    </row>
    <row r="123" spans="1:16">
      <c r="A123" s="307"/>
      <c r="B123" s="307"/>
      <c r="C123" s="307"/>
      <c r="D123" s="307"/>
      <c r="E123" s="307"/>
      <c r="F123" s="307"/>
      <c r="G123" s="307"/>
      <c r="H123" s="307"/>
      <c r="I123" s="307"/>
      <c r="J123" s="307"/>
      <c r="K123" s="307"/>
      <c r="L123" s="308"/>
      <c r="M123" s="308"/>
      <c r="N123" s="161"/>
    </row>
    <row r="124" spans="1:16">
      <c r="A124" s="307"/>
      <c r="B124" s="307"/>
      <c r="C124" s="307"/>
      <c r="D124" s="307"/>
      <c r="E124" s="307"/>
      <c r="F124" s="307"/>
      <c r="G124" s="307"/>
      <c r="H124" s="307"/>
      <c r="I124" s="307"/>
      <c r="J124" s="307"/>
      <c r="K124" s="307"/>
      <c r="L124" s="308"/>
      <c r="M124" s="308"/>
      <c r="N124" s="161"/>
    </row>
    <row r="125" spans="1:16">
      <c r="A125" s="307"/>
      <c r="B125" s="307"/>
      <c r="C125" s="307"/>
      <c r="D125" s="307"/>
      <c r="E125" s="307"/>
      <c r="F125" s="307"/>
      <c r="G125" s="307"/>
      <c r="H125" s="307"/>
      <c r="I125" s="307"/>
      <c r="J125" s="307"/>
      <c r="K125" s="307"/>
      <c r="L125" s="308"/>
      <c r="M125" s="308"/>
      <c r="N125" s="161"/>
    </row>
    <row r="126" spans="1:16">
      <c r="A126" s="163"/>
      <c r="B126" s="163"/>
      <c r="C126" s="164"/>
      <c r="D126" s="165"/>
      <c r="E126" s="163"/>
      <c r="F126" s="166"/>
      <c r="G126" s="167"/>
      <c r="H126" s="168"/>
      <c r="I126" s="162"/>
      <c r="J126" s="162"/>
      <c r="K126" s="162"/>
      <c r="L126" s="162"/>
      <c r="M126" s="162"/>
      <c r="N126" s="161"/>
    </row>
  </sheetData>
  <customSheetViews>
    <customSheetView guid="{690963E0-70D2-4DD9-8517-3DDCFA408CAC}" scale="73" showAutoFilter="1">
      <pane xSplit="5" ySplit="4" topLeftCell="F721" activePane="bottomRight" state="frozen"/>
      <selection pane="bottomRight" activeCell="K735" sqref="K735"/>
      <pageMargins left="0.31496062992125984" right="0.31496062992125984" top="0.74803149606299213" bottom="0.74803149606299213" header="0.31496062992125984" footer="0.31496062992125984"/>
      <pageSetup paperSize="9" scale="60" orientation="landscape" r:id="rId1"/>
      <headerFooter alignWithMargins="0">
        <oddHeader>&amp;C&amp;"Arial,Bold"&amp;11Prijedlog Izmjena i dopuna Financijskog plana Ministarstva pomorstva, prometa i infrastrukture, rujan 2014.&amp;R&amp;D</oddHeader>
        <oddFooter>&amp;CPage&amp;P of &amp;N</oddFooter>
      </headerFooter>
      <autoFilter ref="A1:F983"/>
    </customSheetView>
    <customSheetView guid="{ADF3AB29-43ED-443C-A574-B6816DBD0304}" scale="73" showAutoFilter="1">
      <pane xSplit="5" ySplit="4" topLeftCell="F721" activePane="bottomRight" state="frozen"/>
      <selection pane="bottomRight" activeCell="K735" sqref="K735"/>
      <pageMargins left="0.31496062992125984" right="0.31496062992125984" top="0.74803149606299213" bottom="0.74803149606299213" header="0.31496062992125984" footer="0.31496062992125984"/>
      <pageSetup paperSize="9" scale="60" orientation="landscape" r:id="rId2"/>
      <headerFooter alignWithMargins="0">
        <oddHeader>&amp;C&amp;"Arial,Bold"&amp;11Prijedlog Izmjena i dopuna Financijskog plana Ministarstva pomorstva, prometa i infrastrukture, rujan 2014.&amp;R&amp;D</oddHeader>
        <oddFooter>&amp;CPage&amp;P of &amp;N</oddFooter>
      </headerFooter>
      <autoFilter ref="A1:F983"/>
    </customSheetView>
    <customSheetView guid="{E8EF3827-4217-4303-8A9B-BBF667C26949}" scale="73" showAutoFilter="1">
      <pane xSplit="5" ySplit="4" topLeftCell="F721" activePane="bottomRight" state="frozen"/>
      <selection pane="bottomRight" activeCell="J1" sqref="J1:J1048576"/>
      <pageMargins left="0.31496062992125984" right="0.31496062992125984" top="0.74803149606299213" bottom="0.74803149606299213" header="0.31496062992125984" footer="0.31496062992125984"/>
      <pageSetup paperSize="9" scale="60" orientation="landscape" r:id="rId3"/>
      <headerFooter alignWithMargins="0">
        <oddHeader>&amp;C&amp;"Arial,Bold"&amp;11Prijedlog Izmjena i dopuna Financijskog plana Ministarstva pomorstva, prometa i infrastrukture, rujan 2014.&amp;R&amp;D</oddHeader>
        <oddFooter>&amp;CPage&amp;P of &amp;N</oddFooter>
      </headerFooter>
      <autoFilter ref="A1:F983"/>
    </customSheetView>
  </customSheetViews>
  <mergeCells count="9">
    <mergeCell ref="A120:K125"/>
    <mergeCell ref="L120:M125"/>
    <mergeCell ref="C2:H2"/>
    <mergeCell ref="C3:F3"/>
    <mergeCell ref="C62:F62"/>
    <mergeCell ref="C69:F69"/>
    <mergeCell ref="C72:F72"/>
    <mergeCell ref="C93:F93"/>
    <mergeCell ref="C107:F107"/>
  </mergeCells>
  <pageMargins left="0.39370078740157483" right="0.31496062992125984" top="0.47244094488188981" bottom="0.47244094488188981" header="0.31496062992125984" footer="0.31496062992125984"/>
  <pageSetup paperSize="9" scale="76" orientation="portrait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ANALIZA</vt:lpstr>
      <vt:lpstr>Naslovnica</vt:lpstr>
      <vt:lpstr>PLAN PRIHODA</vt:lpstr>
      <vt:lpstr>PLAN RASHODA </vt:lpstr>
      <vt:lpstr>Plan I-III-2016</vt:lpstr>
      <vt:lpstr>ANALIZA!Print_Area</vt:lpstr>
      <vt:lpstr>Naslovnica!Print_Area</vt:lpstr>
      <vt:lpstr>'Plan I-III-2016'!Print_Area</vt:lpstr>
      <vt:lpstr>'PLAN PRIHODA'!Print_Area</vt:lpstr>
      <vt:lpstr>'PLAN RASHODA '!Print_Area</vt:lpstr>
      <vt:lpstr>ANALIZA!Print_Titles</vt:lpstr>
      <vt:lpstr>Naslovnica!Print_Titles</vt:lpstr>
      <vt:lpstr>'Plan I-III-2016'!Print_Titles</vt:lpstr>
      <vt:lpstr>'PLAN PRIHODA'!Print_Titles</vt:lpstr>
      <vt:lpstr>'PLAN RASHODA '!Print_Titles</vt:lpstr>
    </vt:vector>
  </TitlesOfParts>
  <Company>RH - TDU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ikolar</dc:creator>
  <cp:lastModifiedBy>Ljiljana</cp:lastModifiedBy>
  <cp:lastPrinted>2015-11-02T08:07:21Z</cp:lastPrinted>
  <dcterms:created xsi:type="dcterms:W3CDTF">2003-08-01T05:44:34Z</dcterms:created>
  <dcterms:modified xsi:type="dcterms:W3CDTF">2015-11-02T12:47:58Z</dcterms:modified>
</cp:coreProperties>
</file>